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sserM\Desktop\"/>
    </mc:Choice>
  </mc:AlternateContent>
  <bookViews>
    <workbookView xWindow="0" yWindow="0" windowWidth="28800" windowHeight="12210"/>
  </bookViews>
  <sheets>
    <sheet name="Annuitätsdarleh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N14" i="1" s="1"/>
  <c r="D14" i="1"/>
  <c r="F9" i="1"/>
  <c r="U6" i="1"/>
  <c r="J5" i="1" s="1"/>
  <c r="U4" i="1"/>
  <c r="J3" i="1"/>
  <c r="U7" i="1" s="1"/>
  <c r="H14" i="1" l="1"/>
  <c r="J4" i="1"/>
  <c r="U3" i="1"/>
  <c r="L14" i="1" l="1"/>
  <c r="D15" i="1" s="1"/>
  <c r="F15" i="1" l="1"/>
  <c r="H15" i="1" l="1"/>
  <c r="N15" i="1"/>
  <c r="L15" i="1" l="1"/>
  <c r="D16" i="1" s="1"/>
  <c r="F16" i="1" l="1"/>
  <c r="H16" i="1" l="1"/>
  <c r="N16" i="1"/>
  <c r="L16" i="1" l="1"/>
  <c r="D17" i="1" s="1"/>
  <c r="F17" i="1" l="1"/>
  <c r="N17" i="1" l="1"/>
  <c r="H17" i="1"/>
  <c r="L17" i="1" l="1"/>
  <c r="D18" i="1" s="1"/>
  <c r="F18" i="1" l="1"/>
  <c r="N18" i="1" l="1"/>
  <c r="H18" i="1"/>
  <c r="L18" i="1" s="1"/>
  <c r="D19" i="1" s="1"/>
  <c r="F19" i="1" l="1"/>
  <c r="H19" i="1" l="1"/>
  <c r="L19" i="1" s="1"/>
  <c r="D20" i="1" s="1"/>
  <c r="N19" i="1"/>
  <c r="F20" i="1" l="1"/>
  <c r="N20" i="1" l="1"/>
  <c r="H20" i="1"/>
  <c r="L20" i="1" s="1"/>
  <c r="D21" i="1" s="1"/>
  <c r="F21" i="1" l="1"/>
  <c r="N21" i="1" l="1"/>
  <c r="H21" i="1"/>
  <c r="L21" i="1" s="1"/>
  <c r="D22" i="1" s="1"/>
  <c r="F22" i="1" l="1"/>
  <c r="H22" i="1" l="1"/>
  <c r="L22" i="1" s="1"/>
  <c r="D23" i="1" s="1"/>
  <c r="N22" i="1"/>
  <c r="F23" i="1" l="1"/>
  <c r="H23" i="1" l="1"/>
  <c r="L23" i="1" s="1"/>
  <c r="D24" i="1" s="1"/>
  <c r="N23" i="1"/>
  <c r="F24" i="1" l="1"/>
  <c r="H24" i="1" l="1"/>
  <c r="L24" i="1" s="1"/>
  <c r="D25" i="1" s="1"/>
  <c r="N24" i="1"/>
  <c r="F25" i="1" l="1"/>
  <c r="N25" i="1" l="1"/>
  <c r="H25" i="1"/>
  <c r="L25" i="1" s="1"/>
  <c r="D26" i="1" s="1"/>
  <c r="F26" i="1" l="1"/>
  <c r="H26" i="1" l="1"/>
  <c r="L26" i="1" s="1"/>
  <c r="D27" i="1" s="1"/>
  <c r="N26" i="1"/>
  <c r="F27" i="1" l="1"/>
  <c r="H27" i="1" l="1"/>
  <c r="L27" i="1" s="1"/>
  <c r="D28" i="1" s="1"/>
  <c r="N27" i="1"/>
  <c r="F28" i="1" l="1"/>
  <c r="N28" i="1" l="1"/>
  <c r="H28" i="1"/>
  <c r="L28" i="1" s="1"/>
  <c r="D29" i="1" s="1"/>
  <c r="F29" i="1" l="1"/>
  <c r="N29" i="1" l="1"/>
  <c r="H29" i="1"/>
  <c r="L29" i="1" s="1"/>
  <c r="D30" i="1" s="1"/>
  <c r="F30" i="1" l="1"/>
  <c r="H30" i="1" l="1"/>
  <c r="L30" i="1" s="1"/>
  <c r="D31" i="1" s="1"/>
  <c r="N30" i="1"/>
  <c r="F31" i="1" l="1"/>
  <c r="H31" i="1" l="1"/>
  <c r="L31" i="1" s="1"/>
  <c r="D32" i="1" s="1"/>
  <c r="F32" i="1" s="1"/>
  <c r="N31" i="1"/>
  <c r="N32" i="1" l="1"/>
  <c r="H32" i="1"/>
  <c r="L32" i="1" s="1"/>
  <c r="D33" i="1" s="1"/>
  <c r="F33" i="1" l="1"/>
  <c r="N33" i="1" s="1"/>
  <c r="H33" i="1" l="1"/>
  <c r="L33" i="1" s="1"/>
  <c r="D34" i="1" s="1"/>
  <c r="L34" i="1" l="1"/>
  <c r="D35" i="1" s="1"/>
  <c r="F34" i="1"/>
  <c r="H34" i="1" l="1"/>
  <c r="N34" i="1"/>
  <c r="F35" i="1"/>
  <c r="L35" i="1"/>
  <c r="D36" i="1" s="1"/>
  <c r="L36" i="1" l="1"/>
  <c r="D37" i="1" s="1"/>
  <c r="F36" i="1"/>
  <c r="N35" i="1"/>
  <c r="H35" i="1"/>
  <c r="N36" i="1" l="1"/>
  <c r="H36" i="1"/>
  <c r="L37" i="1"/>
  <c r="D38" i="1" s="1"/>
  <c r="F37" i="1"/>
  <c r="L38" i="1" l="1"/>
  <c r="D39" i="1" s="1"/>
  <c r="F38" i="1"/>
  <c r="N37" i="1"/>
  <c r="H37" i="1"/>
  <c r="H38" i="1" l="1"/>
  <c r="N38" i="1"/>
  <c r="F39" i="1"/>
  <c r="L39" i="1"/>
  <c r="D40" i="1" s="1"/>
  <c r="H39" i="1" l="1"/>
  <c r="N39" i="1"/>
  <c r="F40" i="1"/>
  <c r="L40" i="1"/>
  <c r="D41" i="1" s="1"/>
  <c r="L41" i="1" l="1"/>
  <c r="D42" i="1" s="1"/>
  <c r="F41" i="1"/>
  <c r="N40" i="1"/>
  <c r="H40" i="1"/>
  <c r="N41" i="1" l="1"/>
  <c r="H41" i="1"/>
  <c r="L42" i="1"/>
  <c r="D43" i="1" s="1"/>
  <c r="F42" i="1"/>
  <c r="F43" i="1" l="1"/>
  <c r="L43" i="1"/>
  <c r="D44" i="1" s="1"/>
  <c r="H42" i="1"/>
  <c r="N42" i="1"/>
  <c r="F44" i="1" l="1"/>
  <c r="L44" i="1"/>
  <c r="D45" i="1" s="1"/>
  <c r="H43" i="1"/>
  <c r="N43" i="1"/>
  <c r="L45" i="1" l="1"/>
  <c r="D46" i="1" s="1"/>
  <c r="F45" i="1"/>
  <c r="N44" i="1"/>
  <c r="H44" i="1"/>
  <c r="N45" i="1" l="1"/>
  <c r="H45" i="1"/>
  <c r="L46" i="1"/>
  <c r="D47" i="1" s="1"/>
  <c r="F46" i="1"/>
  <c r="L47" i="1" l="1"/>
  <c r="D48" i="1" s="1"/>
  <c r="F47" i="1"/>
  <c r="H46" i="1"/>
  <c r="N46" i="1"/>
  <c r="H47" i="1" l="1"/>
  <c r="N4" i="1" s="1"/>
  <c r="N47" i="1"/>
  <c r="F48" i="1"/>
  <c r="L48" i="1"/>
  <c r="D49" i="1" s="1"/>
  <c r="L49" i="1" l="1"/>
  <c r="D50" i="1" s="1"/>
  <c r="F49" i="1"/>
  <c r="N48" i="1"/>
  <c r="H48" i="1"/>
  <c r="N49" i="1" l="1"/>
  <c r="H49" i="1"/>
  <c r="F50" i="1"/>
  <c r="L50" i="1"/>
  <c r="D51" i="1" s="1"/>
  <c r="H50" i="1" l="1"/>
  <c r="N50" i="1"/>
  <c r="L51" i="1"/>
  <c r="D52" i="1" s="1"/>
  <c r="F51" i="1"/>
  <c r="F52" i="1" l="1"/>
  <c r="L52" i="1"/>
  <c r="D53" i="1" s="1"/>
  <c r="H51" i="1"/>
  <c r="N51" i="1"/>
  <c r="L53" i="1" l="1"/>
  <c r="F53" i="1"/>
  <c r="N52" i="1"/>
  <c r="H52" i="1"/>
  <c r="N53" i="1" l="1"/>
  <c r="N3" i="1" s="1"/>
  <c r="N5" i="1" s="1"/>
  <c r="H53" i="1"/>
</calcChain>
</file>

<file path=xl/sharedStrings.xml><?xml version="1.0" encoding="utf-8"?>
<sst xmlns="http://schemas.openxmlformats.org/spreadsheetml/2006/main" count="30" uniqueCount="27">
  <si>
    <t>Kredit</t>
  </si>
  <si>
    <t>monatliche Zahllasten</t>
  </si>
  <si>
    <t>Gesamtkosten der Finanzierung</t>
  </si>
  <si>
    <t>Darlehensbetrag</t>
  </si>
  <si>
    <t>Zinsen monatlich:</t>
  </si>
  <si>
    <t>gezahlte Zinsen</t>
  </si>
  <si>
    <t>Zahllast (p.a.):</t>
  </si>
  <si>
    <t>Zins eff. (%):</t>
  </si>
  <si>
    <t>Tilgung monatlich:</t>
  </si>
  <si>
    <t>Tilgung</t>
  </si>
  <si>
    <t>Zinslast (1. Jahr):</t>
  </si>
  <si>
    <t>Anfangstilgung:</t>
  </si>
  <si>
    <t>Rate monatlich:</t>
  </si>
  <si>
    <t>geleistet gesamt</t>
  </si>
  <si>
    <t>Tilgung jährlich:</t>
  </si>
  <si>
    <t>Sondertilgung möglich?</t>
  </si>
  <si>
    <t>Zinsen jährlich:</t>
  </si>
  <si>
    <t>max % Sondertilg.</t>
  </si>
  <si>
    <t>entspricht max p.a.</t>
  </si>
  <si>
    <t>Annuitätenplan (bei jährlicher Abrechnung)</t>
  </si>
  <si>
    <t>Jahr</t>
  </si>
  <si>
    <t>Restschulden</t>
  </si>
  <si>
    <t>Zinsen</t>
  </si>
  <si>
    <t>Sondertilgung</t>
  </si>
  <si>
    <t>gezahlte</t>
  </si>
  <si>
    <t>Jahresanfang</t>
  </si>
  <si>
    <t>Jahresende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</si>
</sst>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</font>
    <font>
      <sz val="11"/>
      <color indexed="31"/>
      <name val="Calibri"/>
      <family val="2"/>
    </font>
    <font>
      <sz val="11"/>
      <color indexed="8"/>
      <name val="Calibr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0" fillId="2" borderId="0" xfId="0" applyFill="1" applyProtection="1"/>
    <xf numFmtId="0" fontId="0" fillId="2" borderId="6" xfId="0" applyFill="1" applyBorder="1" applyProtection="1"/>
    <xf numFmtId="44" fontId="0" fillId="0" borderId="7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Protection="1"/>
    <xf numFmtId="0" fontId="0" fillId="2" borderId="9" xfId="0" applyFill="1" applyBorder="1" applyProtection="1"/>
    <xf numFmtId="44" fontId="0" fillId="2" borderId="10" xfId="0" applyNumberFormat="1" applyFill="1" applyBorder="1" applyProtection="1"/>
    <xf numFmtId="0" fontId="0" fillId="4" borderId="4" xfId="0" applyFill="1" applyBorder="1" applyProtection="1"/>
    <xf numFmtId="0" fontId="0" fillId="4" borderId="5" xfId="0" applyFill="1" applyBorder="1" applyProtection="1"/>
    <xf numFmtId="44" fontId="3" fillId="2" borderId="7" xfId="0" applyNumberFormat="1" applyFont="1" applyFill="1" applyBorder="1" applyProtection="1"/>
    <xf numFmtId="10" fontId="0" fillId="0" borderId="7" xfId="0" applyNumberFormat="1" applyFill="1" applyBorder="1" applyAlignment="1" applyProtection="1">
      <alignment horizontal="right"/>
      <protection locked="0"/>
    </xf>
    <xf numFmtId="44" fontId="0" fillId="2" borderId="12" xfId="0" applyNumberFormat="1" applyFill="1" applyBorder="1" applyProtection="1"/>
    <xf numFmtId="0" fontId="0" fillId="4" borderId="13" xfId="0" applyFill="1" applyBorder="1" applyProtection="1"/>
    <xf numFmtId="0" fontId="0" fillId="4" borderId="15" xfId="0" applyFill="1" applyBorder="1" applyProtection="1"/>
    <xf numFmtId="44" fontId="3" fillId="2" borderId="16" xfId="0" applyNumberFormat="1" applyFont="1" applyFill="1" applyBorder="1" applyProtection="1"/>
    <xf numFmtId="0" fontId="4" fillId="2" borderId="11" xfId="0" applyFont="1" applyFill="1" applyBorder="1" applyAlignment="1" applyProtection="1">
      <alignment horizontal="left" vertical="center" wrapText="1"/>
    </xf>
    <xf numFmtId="10" fontId="0" fillId="0" borderId="17" xfId="0" applyNumberFormat="1" applyFill="1" applyBorder="1" applyAlignment="1" applyProtection="1">
      <alignment horizontal="right"/>
      <protection locked="0"/>
    </xf>
    <xf numFmtId="44" fontId="5" fillId="2" borderId="20" xfId="0" applyNumberFormat="1" applyFont="1" applyFill="1" applyBorder="1" applyProtection="1"/>
    <xf numFmtId="0" fontId="4" fillId="2" borderId="11" xfId="0" applyFont="1" applyFill="1" applyBorder="1" applyAlignment="1" applyProtection="1">
      <alignment horizontal="left" vertical="center"/>
      <protection locked="0"/>
    </xf>
    <xf numFmtId="44" fontId="0" fillId="2" borderId="17" xfId="0" applyNumberFormat="1" applyFill="1" applyBorder="1" applyProtection="1">
      <protection locked="0"/>
    </xf>
    <xf numFmtId="0" fontId="0" fillId="2" borderId="21" xfId="0" applyFill="1" applyBorder="1" applyProtection="1"/>
    <xf numFmtId="0" fontId="3" fillId="2" borderId="0" xfId="0" applyFont="1" applyFill="1" applyBorder="1" applyAlignment="1" applyProtection="1"/>
    <xf numFmtId="0" fontId="3" fillId="5" borderId="0" xfId="0" applyFont="1" applyFill="1" applyBorder="1" applyAlignment="1" applyProtection="1"/>
    <xf numFmtId="0" fontId="0" fillId="5" borderId="0" xfId="0" applyFill="1" applyBorder="1" applyProtection="1"/>
    <xf numFmtId="0" fontId="0" fillId="6" borderId="13" xfId="0" applyFill="1" applyBorder="1" applyProtection="1"/>
    <xf numFmtId="0" fontId="0" fillId="6" borderId="15" xfId="0" applyFill="1" applyBorder="1" applyProtection="1"/>
    <xf numFmtId="44" fontId="0" fillId="2" borderId="16" xfId="0" applyNumberFormat="1" applyFill="1" applyBorder="1" applyProtection="1"/>
    <xf numFmtId="0" fontId="6" fillId="0" borderId="24" xfId="0" applyFont="1" applyFill="1" applyBorder="1" applyProtection="1">
      <protection locked="0"/>
    </xf>
    <xf numFmtId="44" fontId="0" fillId="2" borderId="16" xfId="0" applyNumberFormat="1" applyFill="1" applyBorder="1" applyAlignment="1" applyProtection="1">
      <alignment horizontal="right"/>
    </xf>
    <xf numFmtId="0" fontId="0" fillId="2" borderId="0" xfId="0" applyFill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0" fillId="2" borderId="28" xfId="0" applyFill="1" applyBorder="1" applyAlignment="1" applyProtection="1">
      <alignment horizontal="center"/>
    </xf>
    <xf numFmtId="0" fontId="0" fillId="2" borderId="29" xfId="0" applyFill="1" applyBorder="1" applyAlignment="1" applyProtection="1">
      <alignment horizontal="center"/>
    </xf>
    <xf numFmtId="44" fontId="0" fillId="2" borderId="29" xfId="0" applyNumberFormat="1" applyFill="1" applyBorder="1" applyAlignment="1" applyProtection="1">
      <alignment horizontal="center"/>
    </xf>
    <xf numFmtId="44" fontId="0" fillId="2" borderId="30" xfId="0" applyNumberFormat="1" applyFill="1" applyBorder="1" applyAlignment="1" applyProtection="1">
      <alignment horizontal="center"/>
    </xf>
    <xf numFmtId="44" fontId="1" fillId="7" borderId="0" xfId="1" applyFont="1" applyFill="1" applyAlignment="1">
      <alignment horizontal="center" vertical="center"/>
    </xf>
    <xf numFmtId="44" fontId="0" fillId="2" borderId="31" xfId="0" applyNumberFormat="1" applyFill="1" applyBorder="1" applyAlignment="1" applyProtection="1">
      <alignment horizontal="center"/>
    </xf>
    <xf numFmtId="0" fontId="0" fillId="2" borderId="32" xfId="0" applyFill="1" applyBorder="1" applyAlignment="1" applyProtection="1">
      <alignment horizontal="center"/>
    </xf>
    <xf numFmtId="0" fontId="0" fillId="2" borderId="30" xfId="0" applyFill="1" applyBorder="1" applyAlignment="1" applyProtection="1">
      <alignment horizontal="center"/>
    </xf>
    <xf numFmtId="44" fontId="0" fillId="2" borderId="33" xfId="0" applyNumberFormat="1" applyFill="1" applyBorder="1" applyAlignment="1" applyProtection="1">
      <alignment horizontal="center"/>
    </xf>
    <xf numFmtId="0" fontId="0" fillId="6" borderId="32" xfId="0" applyFill="1" applyBorder="1" applyAlignment="1" applyProtection="1">
      <alignment horizontal="center"/>
    </xf>
    <xf numFmtId="0" fontId="0" fillId="6" borderId="30" xfId="0" applyFill="1" applyBorder="1" applyAlignment="1" applyProtection="1">
      <alignment horizontal="center"/>
    </xf>
    <xf numFmtId="44" fontId="0" fillId="6" borderId="30" xfId="0" applyNumberFormat="1" applyFill="1" applyBorder="1" applyAlignment="1" applyProtection="1">
      <alignment horizontal="center"/>
    </xf>
    <xf numFmtId="44" fontId="0" fillId="6" borderId="33" xfId="0" applyNumberFormat="1" applyFill="1" applyBorder="1" applyAlignment="1" applyProtection="1">
      <alignment horizontal="center"/>
    </xf>
    <xf numFmtId="44" fontId="0" fillId="6" borderId="30" xfId="0" applyNumberFormat="1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</xf>
    <xf numFmtId="0" fontId="0" fillId="2" borderId="35" xfId="0" applyFill="1" applyBorder="1" applyAlignment="1" applyProtection="1">
      <alignment horizontal="center"/>
    </xf>
    <xf numFmtId="44" fontId="0" fillId="2" borderId="35" xfId="0" applyNumberFormat="1" applyFill="1" applyBorder="1" applyAlignment="1" applyProtection="1">
      <alignment horizontal="center"/>
    </xf>
    <xf numFmtId="44" fontId="0" fillId="2" borderId="35" xfId="0" applyNumberFormat="1" applyFill="1" applyBorder="1" applyAlignment="1" applyProtection="1">
      <alignment horizontal="center"/>
      <protection locked="0"/>
    </xf>
    <xf numFmtId="44" fontId="0" fillId="2" borderId="36" xfId="0" applyNumberFormat="1" applyFill="1" applyBorder="1" applyAlignment="1" applyProtection="1">
      <alignment horizontal="center"/>
    </xf>
    <xf numFmtId="0" fontId="2" fillId="3" borderId="18" xfId="0" applyFont="1" applyFill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center"/>
    </xf>
    <xf numFmtId="0" fontId="2" fillId="3" borderId="19" xfId="0" applyFont="1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center" vertical="center" wrapText="1"/>
    </xf>
    <xf numFmtId="0" fontId="0" fillId="2" borderId="27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left" vertical="center" wrapText="1"/>
    </xf>
    <xf numFmtId="0" fontId="0" fillId="2" borderId="5" xfId="0" applyFill="1" applyBorder="1" applyAlignment="1" applyProtection="1">
      <alignment horizontal="left" vertical="center" wrapText="1"/>
    </xf>
    <xf numFmtId="0" fontId="0" fillId="2" borderId="21" xfId="0" applyFill="1" applyBorder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/>
    </xf>
    <xf numFmtId="0" fontId="3" fillId="2" borderId="19" xfId="0" applyFont="1" applyFill="1" applyBorder="1" applyAlignment="1" applyProtection="1">
      <alignment horizontal="left"/>
    </xf>
    <xf numFmtId="0" fontId="0" fillId="2" borderId="22" xfId="0" applyFill="1" applyBorder="1" applyAlignment="1" applyProtection="1">
      <alignment horizontal="center"/>
    </xf>
    <xf numFmtId="0" fontId="0" fillId="2" borderId="23" xfId="0" applyFill="1" applyBorder="1" applyAlignment="1" applyProtection="1">
      <alignment horizontal="center"/>
    </xf>
    <xf numFmtId="0" fontId="0" fillId="2" borderId="22" xfId="0" applyFill="1" applyBorder="1" applyAlignment="1" applyProtection="1">
      <alignment horizontal="left"/>
    </xf>
    <xf numFmtId="0" fontId="0" fillId="2" borderId="23" xfId="0" applyFill="1" applyBorder="1" applyAlignment="1" applyProtection="1">
      <alignment horizontal="left"/>
    </xf>
    <xf numFmtId="0" fontId="0" fillId="2" borderId="13" xfId="0" applyFill="1" applyBorder="1" applyAlignment="1" applyProtection="1">
      <alignment horizontal="left"/>
    </xf>
    <xf numFmtId="0" fontId="0" fillId="2" borderId="15" xfId="0" applyFill="1" applyBorder="1" applyAlignment="1" applyProtection="1">
      <alignment horizontal="left"/>
    </xf>
    <xf numFmtId="0" fontId="0" fillId="2" borderId="14" xfId="0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2" borderId="8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2" borderId="13" xfId="0" applyFill="1" applyBorder="1" applyAlignment="1" applyProtection="1">
      <alignment horizontal="center"/>
    </xf>
    <xf numFmtId="0" fontId="0" fillId="2" borderId="14" xfId="0" applyFill="1" applyBorder="1" applyAlignment="1" applyProtection="1">
      <alignment horizontal="center"/>
    </xf>
  </cellXfs>
  <cellStyles count="2">
    <cellStyle name="Standard" xfId="0" builtinId="0"/>
    <cellStyle name="Währung" xfId="1" builtinId="4"/>
  </cellStyles>
  <dxfs count="2">
    <dxf>
      <font>
        <strike val="0"/>
      </font>
      <fill>
        <patternFill patternType="mediumGray">
          <bgColor theme="0" tint="-0.14993743705557422"/>
        </patternFill>
      </fill>
    </dxf>
    <dxf>
      <font>
        <b/>
        <i val="0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F$7" lockText="1" noThreeD="1"/>
</file>

<file path=xl/ctrlProps/ctrlProp2.xml><?xml version="1.0" encoding="utf-8"?>
<formControlPr xmlns="http://schemas.microsoft.com/office/spreadsheetml/2009/9/main" objectType="Radio" checked="Checked" firstButton="1" fmlaLink="$E$6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6</xdr:row>
          <xdr:rowOff>0</xdr:rowOff>
        </xdr:from>
        <xdr:to>
          <xdr:col>6</xdr:col>
          <xdr:colOff>85725</xdr:colOff>
          <xdr:row>7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3</xdr:row>
          <xdr:rowOff>171450</xdr:rowOff>
        </xdr:from>
        <xdr:to>
          <xdr:col>4</xdr:col>
          <xdr:colOff>219075</xdr:colOff>
          <xdr:row>4</xdr:row>
          <xdr:rowOff>190500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%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180975</xdr:rowOff>
        </xdr:from>
        <xdr:to>
          <xdr:col>4</xdr:col>
          <xdr:colOff>200025</xdr:colOff>
          <xdr:row>6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€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53"/>
  <sheetViews>
    <sheetView tabSelected="1" zoomScaleNormal="100" workbookViewId="0">
      <selection activeCell="J16" sqref="J16"/>
    </sheetView>
  </sheetViews>
  <sheetFormatPr baseColWidth="10" defaultRowHeight="15" x14ac:dyDescent="0.25"/>
  <cols>
    <col min="1" max="1" width="11.42578125" style="1"/>
    <col min="2" max="2" width="7.42578125" style="1" customWidth="1"/>
    <col min="3" max="3" width="2.85546875" style="1" customWidth="1"/>
    <col min="4" max="4" width="14.28515625" style="1" customWidth="1"/>
    <col min="5" max="5" width="4.7109375" style="1" customWidth="1"/>
    <col min="6" max="6" width="13" style="1" bestFit="1" customWidth="1"/>
    <col min="7" max="7" width="2.85546875" style="1" customWidth="1"/>
    <col min="8" max="8" width="14.140625" style="1" customWidth="1"/>
    <col min="9" max="9" width="2.85546875" style="1" customWidth="1"/>
    <col min="10" max="10" width="13.42578125" style="1" bestFit="1" customWidth="1"/>
    <col min="11" max="11" width="2.85546875" style="1" customWidth="1"/>
    <col min="12" max="12" width="14.28515625" style="1" customWidth="1"/>
    <col min="13" max="13" width="2.5703125" style="1" customWidth="1"/>
    <col min="14" max="14" width="14.28515625" style="1" customWidth="1"/>
    <col min="15" max="15" width="2.85546875" style="1" customWidth="1"/>
    <col min="16" max="17" width="11.42578125" style="1"/>
    <col min="18" max="18" width="20.5703125" style="1" customWidth="1"/>
    <col min="19" max="20" width="11.42578125" style="1"/>
    <col min="21" max="21" width="15.7109375" style="1" customWidth="1"/>
    <col min="22" max="16384" width="11.42578125" style="1"/>
  </cols>
  <sheetData>
    <row r="1" spans="2:21" ht="27.75" customHeight="1" thickBot="1" x14ac:dyDescent="0.3"/>
    <row r="2" spans="2:21" x14ac:dyDescent="0.25">
      <c r="B2" s="2"/>
      <c r="C2" s="73" t="s">
        <v>0</v>
      </c>
      <c r="D2" s="74"/>
      <c r="E2" s="74"/>
      <c r="F2" s="75"/>
      <c r="G2" s="2"/>
      <c r="H2" s="73" t="s">
        <v>1</v>
      </c>
      <c r="I2" s="74"/>
      <c r="J2" s="75"/>
      <c r="K2" s="2"/>
      <c r="L2" s="73" t="s">
        <v>2</v>
      </c>
      <c r="M2" s="74"/>
      <c r="N2" s="75"/>
    </row>
    <row r="3" spans="2:21" x14ac:dyDescent="0.25">
      <c r="B3" s="2"/>
      <c r="C3" s="76" t="s">
        <v>3</v>
      </c>
      <c r="D3" s="77"/>
      <c r="E3" s="3"/>
      <c r="F3" s="4">
        <v>600000</v>
      </c>
      <c r="G3" s="2"/>
      <c r="H3" s="5" t="s">
        <v>4</v>
      </c>
      <c r="I3" s="6"/>
      <c r="J3" s="7">
        <f>F3*F4/12</f>
        <v>750</v>
      </c>
      <c r="K3" s="2"/>
      <c r="L3" s="78" t="s">
        <v>5</v>
      </c>
      <c r="M3" s="79"/>
      <c r="N3" s="7">
        <f>MAX(N14:N53)</f>
        <v>83345.501732735269</v>
      </c>
      <c r="S3" s="8" t="s">
        <v>6</v>
      </c>
      <c r="T3" s="9"/>
      <c r="U3" s="10">
        <f>($F$4*$F$3+$U$6)</f>
        <v>36000</v>
      </c>
    </row>
    <row r="4" spans="2:21" ht="15.75" thickBot="1" x14ac:dyDescent="0.3">
      <c r="B4" s="2"/>
      <c r="C4" s="76" t="s">
        <v>7</v>
      </c>
      <c r="D4" s="77"/>
      <c r="E4" s="3"/>
      <c r="F4" s="11">
        <v>1.4999999999999999E-2</v>
      </c>
      <c r="G4" s="2"/>
      <c r="H4" s="5" t="s">
        <v>8</v>
      </c>
      <c r="I4" s="6"/>
      <c r="J4" s="12">
        <f>$U$6/12</f>
        <v>2250</v>
      </c>
      <c r="K4" s="2"/>
      <c r="L4" s="80" t="s">
        <v>9</v>
      </c>
      <c r="M4" s="81"/>
      <c r="N4" s="12">
        <f>SUM(H14:H47)</f>
        <v>529131.21431132115</v>
      </c>
      <c r="S4" s="13" t="s">
        <v>10</v>
      </c>
      <c r="T4" s="14"/>
      <c r="U4" s="15">
        <f>F4*F3</f>
        <v>9000</v>
      </c>
    </row>
    <row r="5" spans="2:21" ht="15.75" customHeight="1" thickBot="1" x14ac:dyDescent="0.3">
      <c r="B5" s="2"/>
      <c r="C5" s="60" t="s">
        <v>11</v>
      </c>
      <c r="D5" s="61"/>
      <c r="E5" s="16"/>
      <c r="F5" s="17">
        <v>4.4999999999999998E-2</v>
      </c>
      <c r="G5" s="2"/>
      <c r="H5" s="64" t="s">
        <v>12</v>
      </c>
      <c r="I5" s="65"/>
      <c r="J5" s="18">
        <f>($F$4*$F$3+$U$6)/12</f>
        <v>3000</v>
      </c>
      <c r="L5" s="64" t="s">
        <v>13</v>
      </c>
      <c r="M5" s="65"/>
      <c r="N5" s="18">
        <f>SUM(N3:N4)+SUM(J14:J53)</f>
        <v>688076.71604405646</v>
      </c>
      <c r="Q5" s="2"/>
    </row>
    <row r="6" spans="2:21" ht="15.75" thickBot="1" x14ac:dyDescent="0.3">
      <c r="B6" s="2"/>
      <c r="C6" s="62"/>
      <c r="D6" s="63"/>
      <c r="E6" s="19">
        <v>1</v>
      </c>
      <c r="F6" s="20">
        <v>550</v>
      </c>
      <c r="G6" s="21"/>
      <c r="H6" s="22"/>
      <c r="I6" s="23"/>
      <c r="J6" s="23"/>
      <c r="K6" s="2"/>
      <c r="L6" s="2"/>
      <c r="M6" s="24"/>
      <c r="N6" s="24"/>
      <c r="S6" s="25" t="s">
        <v>14</v>
      </c>
      <c r="T6" s="26"/>
      <c r="U6" s="27">
        <f>IF($E$6=1,$F$3*$F$5,$F$6)</f>
        <v>27000</v>
      </c>
    </row>
    <row r="7" spans="2:21" ht="15.75" thickBot="1" x14ac:dyDescent="0.3">
      <c r="B7" s="2"/>
      <c r="C7" s="66" t="s">
        <v>15</v>
      </c>
      <c r="D7" s="67"/>
      <c r="E7" s="67"/>
      <c r="F7" s="28" t="b">
        <v>1</v>
      </c>
      <c r="G7" s="2"/>
      <c r="K7" s="2"/>
      <c r="S7" s="25" t="s">
        <v>16</v>
      </c>
      <c r="T7" s="26"/>
      <c r="U7" s="27">
        <f>J3*12</f>
        <v>9000</v>
      </c>
    </row>
    <row r="8" spans="2:21" x14ac:dyDescent="0.25">
      <c r="B8" s="2"/>
      <c r="C8" s="68" t="s">
        <v>17</v>
      </c>
      <c r="D8" s="69"/>
      <c r="E8" s="69"/>
      <c r="F8" s="17">
        <v>0.05</v>
      </c>
      <c r="G8" s="2"/>
      <c r="K8" s="2"/>
    </row>
    <row r="9" spans="2:21" ht="15" customHeight="1" thickBot="1" x14ac:dyDescent="0.3">
      <c r="B9" s="2"/>
      <c r="C9" s="70" t="s">
        <v>18</v>
      </c>
      <c r="D9" s="71"/>
      <c r="E9" s="72"/>
      <c r="F9" s="29">
        <f>$F$3*$F$8</f>
        <v>30000</v>
      </c>
      <c r="G9" s="2"/>
      <c r="H9" s="2"/>
      <c r="I9" s="2"/>
      <c r="J9" s="2"/>
      <c r="K9" s="2"/>
    </row>
    <row r="10" spans="2:21" ht="24" customHeight="1" thickBot="1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21" ht="15.75" thickBot="1" x14ac:dyDescent="0.3">
      <c r="B11" s="53" t="s">
        <v>19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</row>
    <row r="12" spans="2:21" ht="15" customHeight="1" x14ac:dyDescent="0.25">
      <c r="B12" s="56" t="s">
        <v>20</v>
      </c>
      <c r="C12" s="30"/>
      <c r="D12" s="31" t="s">
        <v>21</v>
      </c>
      <c r="E12" s="30"/>
      <c r="F12" s="56" t="s">
        <v>22</v>
      </c>
      <c r="G12" s="32"/>
      <c r="H12" s="56" t="s">
        <v>9</v>
      </c>
      <c r="I12" s="30"/>
      <c r="J12" s="58" t="s">
        <v>23</v>
      </c>
      <c r="K12" s="30"/>
      <c r="L12" s="30" t="s">
        <v>21</v>
      </c>
      <c r="M12" s="30"/>
      <c r="N12" s="30" t="s">
        <v>24</v>
      </c>
    </row>
    <row r="13" spans="2:21" ht="15.75" thickBot="1" x14ac:dyDescent="0.3">
      <c r="B13" s="57"/>
      <c r="C13" s="30"/>
      <c r="D13" s="30" t="s">
        <v>25</v>
      </c>
      <c r="E13" s="30"/>
      <c r="F13" s="57"/>
      <c r="G13" s="33"/>
      <c r="H13" s="57"/>
      <c r="I13" s="30"/>
      <c r="J13" s="59"/>
      <c r="K13" s="30"/>
      <c r="L13" s="30" t="s">
        <v>26</v>
      </c>
      <c r="M13" s="30"/>
      <c r="N13" s="30" t="s">
        <v>22</v>
      </c>
    </row>
    <row r="14" spans="2:21" x14ac:dyDescent="0.25">
      <c r="B14" s="34">
        <v>1</v>
      </c>
      <c r="C14" s="35"/>
      <c r="D14" s="36">
        <f>F3</f>
        <v>600000</v>
      </c>
      <c r="E14" s="36"/>
      <c r="F14" s="36">
        <f>IF(ISNUMBER($D14),$D14*$F$4,"")</f>
        <v>9000</v>
      </c>
      <c r="G14" s="36"/>
      <c r="H14" s="37">
        <f t="shared" ref="H14:H53" si="0">IF(ISNUMBER($F14),IF($J$5*12&lt;$D14+$F14,$J$5*12-$F14,$D14+$F14),"")</f>
        <v>27000</v>
      </c>
      <c r="I14" s="36"/>
      <c r="J14" s="38"/>
      <c r="K14" s="36"/>
      <c r="L14" s="36">
        <f t="shared" ref="L14:L53" si="1">IF(ISNUMBER($D14),IF($F$7,IF($D14-$H14-$J14&gt;0,$D14-$H14-$J14,"getilgt"),IF($D14-$H14&gt;0,$D14-$H14,"getilgt")),"")</f>
        <v>573000</v>
      </c>
      <c r="M14" s="36"/>
      <c r="N14" s="39">
        <f>$F14</f>
        <v>9000</v>
      </c>
    </row>
    <row r="15" spans="2:21" x14ac:dyDescent="0.25">
      <c r="B15" s="40">
        <v>2</v>
      </c>
      <c r="C15" s="41"/>
      <c r="D15" s="37">
        <f t="shared" ref="D15:D53" si="2">IF(ISNUMBER($L14),$L14,"")</f>
        <v>573000</v>
      </c>
      <c r="E15" s="37"/>
      <c r="F15" s="37">
        <f t="shared" ref="F15:F53" si="3">IF(ISNUMBER($D15),$D15*$F$4,"")</f>
        <v>8595</v>
      </c>
      <c r="G15" s="37"/>
      <c r="H15" s="37">
        <f t="shared" si="0"/>
        <v>27405</v>
      </c>
      <c r="I15" s="37"/>
      <c r="J15" s="38">
        <v>12600</v>
      </c>
      <c r="K15" s="37"/>
      <c r="L15" s="37">
        <f t="shared" si="1"/>
        <v>532995</v>
      </c>
      <c r="M15" s="37"/>
      <c r="N15" s="42">
        <f t="shared" ref="N15:N53" si="4">IF(ISNUMBER($F15),$N14+$F15,"")</f>
        <v>17595</v>
      </c>
    </row>
    <row r="16" spans="2:21" x14ac:dyDescent="0.25">
      <c r="B16" s="40">
        <v>3</v>
      </c>
      <c r="C16" s="41"/>
      <c r="D16" s="37">
        <f t="shared" si="2"/>
        <v>532995</v>
      </c>
      <c r="E16" s="37"/>
      <c r="F16" s="37">
        <f t="shared" si="3"/>
        <v>7994.9249999999993</v>
      </c>
      <c r="G16" s="37"/>
      <c r="H16" s="37">
        <f t="shared" si="0"/>
        <v>28005.075000000001</v>
      </c>
      <c r="I16" s="37"/>
      <c r="J16" s="38">
        <v>4200</v>
      </c>
      <c r="K16" s="37"/>
      <c r="L16" s="37">
        <f t="shared" si="1"/>
        <v>500789.92499999999</v>
      </c>
      <c r="M16" s="37"/>
      <c r="N16" s="42">
        <f t="shared" si="4"/>
        <v>25589.924999999999</v>
      </c>
    </row>
    <row r="17" spans="2:14" x14ac:dyDescent="0.25">
      <c r="B17" s="40">
        <v>4</v>
      </c>
      <c r="C17" s="41"/>
      <c r="D17" s="37">
        <f t="shared" si="2"/>
        <v>500789.92499999999</v>
      </c>
      <c r="E17" s="37"/>
      <c r="F17" s="37">
        <f t="shared" si="3"/>
        <v>7511.8488749999997</v>
      </c>
      <c r="G17" s="37"/>
      <c r="H17" s="37">
        <f t="shared" si="0"/>
        <v>28488.151125</v>
      </c>
      <c r="I17" s="37"/>
      <c r="J17" s="38">
        <v>4200</v>
      </c>
      <c r="K17" s="37"/>
      <c r="L17" s="37">
        <f t="shared" si="1"/>
        <v>468101.77387500001</v>
      </c>
      <c r="M17" s="37"/>
      <c r="N17" s="42">
        <f t="shared" si="4"/>
        <v>33101.773874999999</v>
      </c>
    </row>
    <row r="18" spans="2:14" x14ac:dyDescent="0.25">
      <c r="B18" s="43">
        <v>5</v>
      </c>
      <c r="C18" s="44"/>
      <c r="D18" s="45">
        <f t="shared" si="2"/>
        <v>468101.77387500001</v>
      </c>
      <c r="E18" s="45"/>
      <c r="F18" s="45">
        <f t="shared" si="3"/>
        <v>7021.5266081250002</v>
      </c>
      <c r="G18" s="45"/>
      <c r="H18" s="45">
        <f t="shared" si="0"/>
        <v>28978.473391874999</v>
      </c>
      <c r="I18" s="45"/>
      <c r="J18" s="38">
        <v>4200</v>
      </c>
      <c r="K18" s="45"/>
      <c r="L18" s="45">
        <f t="shared" si="1"/>
        <v>434923.30048312503</v>
      </c>
      <c r="M18" s="45"/>
      <c r="N18" s="46">
        <f t="shared" si="4"/>
        <v>40123.300483125</v>
      </c>
    </row>
    <row r="19" spans="2:14" x14ac:dyDescent="0.25">
      <c r="B19" s="40">
        <v>6</v>
      </c>
      <c r="C19" s="41"/>
      <c r="D19" s="37">
        <f t="shared" si="2"/>
        <v>434923.30048312503</v>
      </c>
      <c r="E19" s="37"/>
      <c r="F19" s="37">
        <f t="shared" si="3"/>
        <v>6523.849507246875</v>
      </c>
      <c r="G19" s="37"/>
      <c r="H19" s="37">
        <f t="shared" si="0"/>
        <v>29476.150492753124</v>
      </c>
      <c r="I19" s="37"/>
      <c r="J19" s="38">
        <v>4200</v>
      </c>
      <c r="K19" s="37"/>
      <c r="L19" s="37">
        <f t="shared" si="1"/>
        <v>401247.14999037189</v>
      </c>
      <c r="M19" s="37"/>
      <c r="N19" s="42">
        <f t="shared" si="4"/>
        <v>46647.149990371872</v>
      </c>
    </row>
    <row r="20" spans="2:14" x14ac:dyDescent="0.25">
      <c r="B20" s="40">
        <v>7</v>
      </c>
      <c r="C20" s="41"/>
      <c r="D20" s="37">
        <f t="shared" si="2"/>
        <v>401247.14999037189</v>
      </c>
      <c r="E20" s="37"/>
      <c r="F20" s="37">
        <f t="shared" si="3"/>
        <v>6018.7072498555781</v>
      </c>
      <c r="G20" s="37"/>
      <c r="H20" s="37">
        <f t="shared" si="0"/>
        <v>29981.292750144421</v>
      </c>
      <c r="I20" s="37"/>
      <c r="J20" s="38">
        <v>4200</v>
      </c>
      <c r="K20" s="37"/>
      <c r="L20" s="37">
        <f t="shared" si="1"/>
        <v>367065.85724022746</v>
      </c>
      <c r="M20" s="37"/>
      <c r="N20" s="42">
        <f t="shared" si="4"/>
        <v>52665.857240227451</v>
      </c>
    </row>
    <row r="21" spans="2:14" x14ac:dyDescent="0.25">
      <c r="B21" s="40">
        <v>8</v>
      </c>
      <c r="C21" s="41"/>
      <c r="D21" s="37">
        <f t="shared" si="2"/>
        <v>367065.85724022746</v>
      </c>
      <c r="E21" s="37"/>
      <c r="F21" s="37">
        <f t="shared" si="3"/>
        <v>5505.987858603412</v>
      </c>
      <c r="G21" s="37"/>
      <c r="H21" s="37">
        <f t="shared" si="0"/>
        <v>30494.01214139659</v>
      </c>
      <c r="I21" s="37"/>
      <c r="J21" s="38">
        <v>4200</v>
      </c>
      <c r="K21" s="37"/>
      <c r="L21" s="37">
        <f t="shared" si="1"/>
        <v>332371.84509883088</v>
      </c>
      <c r="M21" s="37"/>
      <c r="N21" s="42">
        <f t="shared" si="4"/>
        <v>58171.845098830861</v>
      </c>
    </row>
    <row r="22" spans="2:14" x14ac:dyDescent="0.25">
      <c r="B22" s="40">
        <v>9</v>
      </c>
      <c r="C22" s="41"/>
      <c r="D22" s="37">
        <f t="shared" si="2"/>
        <v>332371.84509883088</v>
      </c>
      <c r="E22" s="37"/>
      <c r="F22" s="37">
        <f t="shared" si="3"/>
        <v>4985.5776764824632</v>
      </c>
      <c r="G22" s="37"/>
      <c r="H22" s="37">
        <f t="shared" si="0"/>
        <v>31014.422323517538</v>
      </c>
      <c r="I22" s="37"/>
      <c r="J22" s="38">
        <v>4200</v>
      </c>
      <c r="K22" s="37"/>
      <c r="L22" s="37">
        <f t="shared" si="1"/>
        <v>297157.42277531332</v>
      </c>
      <c r="M22" s="37"/>
      <c r="N22" s="42">
        <f t="shared" si="4"/>
        <v>63157.422775313324</v>
      </c>
    </row>
    <row r="23" spans="2:14" x14ac:dyDescent="0.25">
      <c r="B23" s="43">
        <v>10</v>
      </c>
      <c r="C23" s="44"/>
      <c r="D23" s="45">
        <f t="shared" si="2"/>
        <v>297157.42277531332</v>
      </c>
      <c r="E23" s="45"/>
      <c r="F23" s="45">
        <f t="shared" si="3"/>
        <v>4457.3613416296994</v>
      </c>
      <c r="G23" s="45"/>
      <c r="H23" s="45">
        <f t="shared" si="0"/>
        <v>31542.638658370299</v>
      </c>
      <c r="I23" s="45"/>
      <c r="J23" s="38">
        <v>4200</v>
      </c>
      <c r="K23" s="45"/>
      <c r="L23" s="45">
        <f t="shared" si="1"/>
        <v>261414.78411694302</v>
      </c>
      <c r="M23" s="45"/>
      <c r="N23" s="46">
        <f t="shared" si="4"/>
        <v>67614.784116943018</v>
      </c>
    </row>
    <row r="24" spans="2:14" x14ac:dyDescent="0.25">
      <c r="B24" s="40">
        <v>11</v>
      </c>
      <c r="C24" s="41"/>
      <c r="D24" s="37">
        <f t="shared" si="2"/>
        <v>261414.78411694302</v>
      </c>
      <c r="E24" s="37"/>
      <c r="F24" s="37">
        <f t="shared" si="3"/>
        <v>3921.2217617541451</v>
      </c>
      <c r="G24" s="37"/>
      <c r="H24" s="37">
        <f t="shared" si="0"/>
        <v>32078.778238245854</v>
      </c>
      <c r="I24" s="37"/>
      <c r="J24" s="38">
        <v>4200</v>
      </c>
      <c r="K24" s="37"/>
      <c r="L24" s="37">
        <f t="shared" si="1"/>
        <v>225136.00587869715</v>
      </c>
      <c r="M24" s="37"/>
      <c r="N24" s="42">
        <f t="shared" si="4"/>
        <v>71536.005878697164</v>
      </c>
    </row>
    <row r="25" spans="2:14" x14ac:dyDescent="0.25">
      <c r="B25" s="40">
        <v>12</v>
      </c>
      <c r="C25" s="41"/>
      <c r="D25" s="37">
        <f t="shared" si="2"/>
        <v>225136.00587869715</v>
      </c>
      <c r="E25" s="37"/>
      <c r="F25" s="37">
        <f t="shared" si="3"/>
        <v>3377.0400881804571</v>
      </c>
      <c r="G25" s="37"/>
      <c r="H25" s="37">
        <f t="shared" si="0"/>
        <v>32622.959911819544</v>
      </c>
      <c r="I25" s="37"/>
      <c r="J25" s="38">
        <v>4200</v>
      </c>
      <c r="K25" s="37"/>
      <c r="L25" s="37">
        <f t="shared" si="1"/>
        <v>188313.0459668776</v>
      </c>
      <c r="M25" s="37"/>
      <c r="N25" s="42">
        <f t="shared" si="4"/>
        <v>74913.045966877617</v>
      </c>
    </row>
    <row r="26" spans="2:14" x14ac:dyDescent="0.25">
      <c r="B26" s="40">
        <v>13</v>
      </c>
      <c r="C26" s="41"/>
      <c r="D26" s="37">
        <f t="shared" si="2"/>
        <v>188313.0459668776</v>
      </c>
      <c r="E26" s="37"/>
      <c r="F26" s="37">
        <f t="shared" si="3"/>
        <v>2824.695689503164</v>
      </c>
      <c r="G26" s="37"/>
      <c r="H26" s="37">
        <f t="shared" si="0"/>
        <v>33175.304310496838</v>
      </c>
      <c r="I26" s="37"/>
      <c r="J26" s="38">
        <v>4200</v>
      </c>
      <c r="K26" s="37"/>
      <c r="L26" s="37">
        <f t="shared" si="1"/>
        <v>150937.74165638076</v>
      </c>
      <c r="M26" s="37"/>
      <c r="N26" s="42">
        <f t="shared" si="4"/>
        <v>77737.741656380778</v>
      </c>
    </row>
    <row r="27" spans="2:14" x14ac:dyDescent="0.25">
      <c r="B27" s="40">
        <v>14</v>
      </c>
      <c r="C27" s="41"/>
      <c r="D27" s="37">
        <f t="shared" si="2"/>
        <v>150937.74165638076</v>
      </c>
      <c r="E27" s="37"/>
      <c r="F27" s="37">
        <f t="shared" si="3"/>
        <v>2264.0661248457113</v>
      </c>
      <c r="G27" s="37"/>
      <c r="H27" s="37">
        <f t="shared" si="0"/>
        <v>33735.933875154289</v>
      </c>
      <c r="I27" s="37"/>
      <c r="J27" s="38">
        <v>4200</v>
      </c>
      <c r="K27" s="37"/>
      <c r="L27" s="37">
        <f t="shared" si="1"/>
        <v>113001.80778122647</v>
      </c>
      <c r="M27" s="37"/>
      <c r="N27" s="42">
        <f t="shared" si="4"/>
        <v>80001.807781226496</v>
      </c>
    </row>
    <row r="28" spans="2:14" x14ac:dyDescent="0.25">
      <c r="B28" s="43">
        <v>15</v>
      </c>
      <c r="C28" s="44"/>
      <c r="D28" s="45">
        <f t="shared" si="2"/>
        <v>113001.80778122647</v>
      </c>
      <c r="E28" s="45"/>
      <c r="F28" s="45">
        <f t="shared" si="3"/>
        <v>1695.0271167183969</v>
      </c>
      <c r="G28" s="45"/>
      <c r="H28" s="45">
        <f t="shared" si="0"/>
        <v>34304.972883281604</v>
      </c>
      <c r="I28" s="45"/>
      <c r="J28" s="38">
        <v>4200</v>
      </c>
      <c r="K28" s="45"/>
      <c r="L28" s="45">
        <f t="shared" si="1"/>
        <v>74496.834897944864</v>
      </c>
      <c r="M28" s="45"/>
      <c r="N28" s="46">
        <f t="shared" si="4"/>
        <v>81696.834897944893</v>
      </c>
    </row>
    <row r="29" spans="2:14" x14ac:dyDescent="0.25">
      <c r="B29" s="40">
        <v>16</v>
      </c>
      <c r="C29" s="41"/>
      <c r="D29" s="37">
        <f t="shared" si="2"/>
        <v>74496.834897944864</v>
      </c>
      <c r="E29" s="37"/>
      <c r="F29" s="37">
        <f t="shared" si="3"/>
        <v>1117.452523469173</v>
      </c>
      <c r="G29" s="37"/>
      <c r="H29" s="37">
        <f t="shared" si="0"/>
        <v>34882.547476530824</v>
      </c>
      <c r="I29" s="37"/>
      <c r="J29" s="38">
        <v>4200</v>
      </c>
      <c r="K29" s="37"/>
      <c r="L29" s="37">
        <f t="shared" si="1"/>
        <v>35414.287421414039</v>
      </c>
      <c r="M29" s="37"/>
      <c r="N29" s="42">
        <f t="shared" si="4"/>
        <v>82814.287421414061</v>
      </c>
    </row>
    <row r="30" spans="2:14" x14ac:dyDescent="0.25">
      <c r="B30" s="40">
        <v>17</v>
      </c>
      <c r="C30" s="41"/>
      <c r="D30" s="37">
        <f t="shared" si="2"/>
        <v>35414.287421414039</v>
      </c>
      <c r="E30" s="37"/>
      <c r="F30" s="37">
        <f t="shared" si="3"/>
        <v>531.21431132121052</v>
      </c>
      <c r="G30" s="37"/>
      <c r="H30" s="37">
        <f t="shared" si="0"/>
        <v>35945.501732735247</v>
      </c>
      <c r="I30" s="37"/>
      <c r="J30" s="38">
        <v>4200</v>
      </c>
      <c r="K30" s="37"/>
      <c r="L30" s="37" t="str">
        <f t="shared" si="1"/>
        <v>getilgt</v>
      </c>
      <c r="M30" s="37"/>
      <c r="N30" s="42">
        <f t="shared" si="4"/>
        <v>83345.501732735269</v>
      </c>
    </row>
    <row r="31" spans="2:14" x14ac:dyDescent="0.25">
      <c r="B31" s="40">
        <v>18</v>
      </c>
      <c r="C31" s="41"/>
      <c r="D31" s="37" t="str">
        <f t="shared" si="2"/>
        <v/>
      </c>
      <c r="E31" s="37"/>
      <c r="F31" s="37" t="str">
        <f t="shared" si="3"/>
        <v/>
      </c>
      <c r="G31" s="37"/>
      <c r="H31" s="37" t="str">
        <f t="shared" si="0"/>
        <v/>
      </c>
      <c r="I31" s="37"/>
      <c r="J31" s="38"/>
      <c r="K31" s="37"/>
      <c r="L31" s="37" t="str">
        <f t="shared" si="1"/>
        <v/>
      </c>
      <c r="M31" s="37"/>
      <c r="N31" s="42" t="str">
        <f t="shared" si="4"/>
        <v/>
      </c>
    </row>
    <row r="32" spans="2:14" x14ac:dyDescent="0.25">
      <c r="B32" s="40">
        <v>19</v>
      </c>
      <c r="C32" s="41"/>
      <c r="D32" s="37" t="str">
        <f t="shared" si="2"/>
        <v/>
      </c>
      <c r="E32" s="37"/>
      <c r="F32" s="37" t="str">
        <f t="shared" si="3"/>
        <v/>
      </c>
      <c r="G32" s="37"/>
      <c r="H32" s="37" t="str">
        <f t="shared" si="0"/>
        <v/>
      </c>
      <c r="I32" s="37"/>
      <c r="J32" s="38"/>
      <c r="K32" s="37"/>
      <c r="L32" s="37" t="str">
        <f t="shared" si="1"/>
        <v/>
      </c>
      <c r="M32" s="37"/>
      <c r="N32" s="42" t="str">
        <f t="shared" si="4"/>
        <v/>
      </c>
    </row>
    <row r="33" spans="2:14" x14ac:dyDescent="0.25">
      <c r="B33" s="43">
        <v>20</v>
      </c>
      <c r="C33" s="44"/>
      <c r="D33" s="45" t="str">
        <f t="shared" si="2"/>
        <v/>
      </c>
      <c r="E33" s="45"/>
      <c r="F33" s="45" t="str">
        <f t="shared" si="3"/>
        <v/>
      </c>
      <c r="G33" s="45"/>
      <c r="H33" s="45" t="str">
        <f t="shared" si="0"/>
        <v/>
      </c>
      <c r="I33" s="45"/>
      <c r="J33" s="38"/>
      <c r="K33" s="45"/>
      <c r="L33" s="45" t="str">
        <f t="shared" si="1"/>
        <v/>
      </c>
      <c r="M33" s="45"/>
      <c r="N33" s="46" t="str">
        <f t="shared" si="4"/>
        <v/>
      </c>
    </row>
    <row r="34" spans="2:14" x14ac:dyDescent="0.25">
      <c r="B34" s="40">
        <v>21</v>
      </c>
      <c r="C34" s="41"/>
      <c r="D34" s="37" t="str">
        <f t="shared" si="2"/>
        <v/>
      </c>
      <c r="E34" s="37"/>
      <c r="F34" s="37" t="str">
        <f t="shared" si="3"/>
        <v/>
      </c>
      <c r="G34" s="37"/>
      <c r="H34" s="37" t="str">
        <f t="shared" si="0"/>
        <v/>
      </c>
      <c r="I34" s="37"/>
      <c r="J34" s="38"/>
      <c r="K34" s="37"/>
      <c r="L34" s="37" t="str">
        <f t="shared" si="1"/>
        <v/>
      </c>
      <c r="M34" s="37"/>
      <c r="N34" s="42" t="str">
        <f t="shared" si="4"/>
        <v/>
      </c>
    </row>
    <row r="35" spans="2:14" x14ac:dyDescent="0.25">
      <c r="B35" s="40">
        <v>22</v>
      </c>
      <c r="C35" s="41"/>
      <c r="D35" s="37" t="str">
        <f t="shared" si="2"/>
        <v/>
      </c>
      <c r="E35" s="37"/>
      <c r="F35" s="37" t="str">
        <f t="shared" si="3"/>
        <v/>
      </c>
      <c r="G35" s="37"/>
      <c r="H35" s="37" t="str">
        <f t="shared" si="0"/>
        <v/>
      </c>
      <c r="I35" s="37"/>
      <c r="J35" s="38"/>
      <c r="K35" s="37"/>
      <c r="L35" s="37" t="str">
        <f t="shared" si="1"/>
        <v/>
      </c>
      <c r="M35" s="37"/>
      <c r="N35" s="42" t="str">
        <f t="shared" si="4"/>
        <v/>
      </c>
    </row>
    <row r="36" spans="2:14" x14ac:dyDescent="0.25">
      <c r="B36" s="40">
        <v>23</v>
      </c>
      <c r="C36" s="41"/>
      <c r="D36" s="37" t="str">
        <f t="shared" si="2"/>
        <v/>
      </c>
      <c r="E36" s="37"/>
      <c r="F36" s="37" t="str">
        <f t="shared" si="3"/>
        <v/>
      </c>
      <c r="G36" s="37"/>
      <c r="H36" s="37" t="str">
        <f t="shared" si="0"/>
        <v/>
      </c>
      <c r="I36" s="37"/>
      <c r="J36" s="38"/>
      <c r="K36" s="37"/>
      <c r="L36" s="37" t="str">
        <f t="shared" si="1"/>
        <v/>
      </c>
      <c r="M36" s="37"/>
      <c r="N36" s="42" t="str">
        <f t="shared" si="4"/>
        <v/>
      </c>
    </row>
    <row r="37" spans="2:14" x14ac:dyDescent="0.25">
      <c r="B37" s="40">
        <v>24</v>
      </c>
      <c r="C37" s="41"/>
      <c r="D37" s="37" t="str">
        <f t="shared" si="2"/>
        <v/>
      </c>
      <c r="E37" s="37"/>
      <c r="F37" s="37" t="str">
        <f t="shared" si="3"/>
        <v/>
      </c>
      <c r="G37" s="37"/>
      <c r="H37" s="37" t="str">
        <f t="shared" si="0"/>
        <v/>
      </c>
      <c r="I37" s="37"/>
      <c r="J37" s="38"/>
      <c r="K37" s="37"/>
      <c r="L37" s="37" t="str">
        <f t="shared" si="1"/>
        <v/>
      </c>
      <c r="M37" s="37"/>
      <c r="N37" s="42" t="str">
        <f t="shared" si="4"/>
        <v/>
      </c>
    </row>
    <row r="38" spans="2:14" x14ac:dyDescent="0.25">
      <c r="B38" s="43">
        <v>25</v>
      </c>
      <c r="C38" s="44"/>
      <c r="D38" s="45" t="str">
        <f t="shared" si="2"/>
        <v/>
      </c>
      <c r="E38" s="45"/>
      <c r="F38" s="45" t="str">
        <f t="shared" si="3"/>
        <v/>
      </c>
      <c r="G38" s="45"/>
      <c r="H38" s="45" t="str">
        <f t="shared" si="0"/>
        <v/>
      </c>
      <c r="I38" s="45"/>
      <c r="J38" s="47">
        <v>0</v>
      </c>
      <c r="K38" s="45"/>
      <c r="L38" s="45" t="str">
        <f t="shared" si="1"/>
        <v/>
      </c>
      <c r="M38" s="45"/>
      <c r="N38" s="46" t="str">
        <f t="shared" si="4"/>
        <v/>
      </c>
    </row>
    <row r="39" spans="2:14" x14ac:dyDescent="0.25">
      <c r="B39" s="40">
        <v>26</v>
      </c>
      <c r="C39" s="41"/>
      <c r="D39" s="37" t="str">
        <f t="shared" si="2"/>
        <v/>
      </c>
      <c r="E39" s="37"/>
      <c r="F39" s="37" t="str">
        <f t="shared" si="3"/>
        <v/>
      </c>
      <c r="G39" s="37"/>
      <c r="H39" s="37" t="str">
        <f t="shared" si="0"/>
        <v/>
      </c>
      <c r="I39" s="37"/>
      <c r="J39" s="47">
        <v>0</v>
      </c>
      <c r="K39" s="37"/>
      <c r="L39" s="37" t="str">
        <f t="shared" si="1"/>
        <v/>
      </c>
      <c r="M39" s="37"/>
      <c r="N39" s="42" t="str">
        <f t="shared" si="4"/>
        <v/>
      </c>
    </row>
    <row r="40" spans="2:14" x14ac:dyDescent="0.25">
      <c r="B40" s="40">
        <v>27</v>
      </c>
      <c r="C40" s="41"/>
      <c r="D40" s="37" t="str">
        <f t="shared" si="2"/>
        <v/>
      </c>
      <c r="E40" s="37"/>
      <c r="F40" s="37" t="str">
        <f t="shared" si="3"/>
        <v/>
      </c>
      <c r="G40" s="37"/>
      <c r="H40" s="37" t="str">
        <f t="shared" si="0"/>
        <v/>
      </c>
      <c r="I40" s="37"/>
      <c r="J40" s="47">
        <v>0</v>
      </c>
      <c r="K40" s="37"/>
      <c r="L40" s="37" t="str">
        <f t="shared" si="1"/>
        <v/>
      </c>
      <c r="M40" s="37"/>
      <c r="N40" s="42" t="str">
        <f t="shared" si="4"/>
        <v/>
      </c>
    </row>
    <row r="41" spans="2:14" x14ac:dyDescent="0.25">
      <c r="B41" s="40">
        <v>28</v>
      </c>
      <c r="C41" s="41"/>
      <c r="D41" s="37" t="str">
        <f t="shared" si="2"/>
        <v/>
      </c>
      <c r="E41" s="37"/>
      <c r="F41" s="37" t="str">
        <f t="shared" si="3"/>
        <v/>
      </c>
      <c r="G41" s="37"/>
      <c r="H41" s="37" t="str">
        <f t="shared" si="0"/>
        <v/>
      </c>
      <c r="I41" s="37"/>
      <c r="J41" s="47">
        <v>0</v>
      </c>
      <c r="K41" s="37"/>
      <c r="L41" s="37" t="str">
        <f t="shared" si="1"/>
        <v/>
      </c>
      <c r="M41" s="37"/>
      <c r="N41" s="42" t="str">
        <f t="shared" si="4"/>
        <v/>
      </c>
    </row>
    <row r="42" spans="2:14" x14ac:dyDescent="0.25">
      <c r="B42" s="40">
        <v>29</v>
      </c>
      <c r="C42" s="41"/>
      <c r="D42" s="37" t="str">
        <f t="shared" si="2"/>
        <v/>
      </c>
      <c r="E42" s="37"/>
      <c r="F42" s="37" t="str">
        <f t="shared" si="3"/>
        <v/>
      </c>
      <c r="G42" s="37"/>
      <c r="H42" s="37" t="str">
        <f t="shared" si="0"/>
        <v/>
      </c>
      <c r="I42" s="37"/>
      <c r="J42" s="47">
        <v>0</v>
      </c>
      <c r="K42" s="37"/>
      <c r="L42" s="37" t="str">
        <f t="shared" si="1"/>
        <v/>
      </c>
      <c r="M42" s="37"/>
      <c r="N42" s="42" t="str">
        <f t="shared" si="4"/>
        <v/>
      </c>
    </row>
    <row r="43" spans="2:14" x14ac:dyDescent="0.25">
      <c r="B43" s="43">
        <v>30</v>
      </c>
      <c r="C43" s="44"/>
      <c r="D43" s="45" t="str">
        <f t="shared" si="2"/>
        <v/>
      </c>
      <c r="E43" s="45"/>
      <c r="F43" s="45" t="str">
        <f t="shared" si="3"/>
        <v/>
      </c>
      <c r="G43" s="45"/>
      <c r="H43" s="45" t="str">
        <f t="shared" si="0"/>
        <v/>
      </c>
      <c r="I43" s="45"/>
      <c r="J43" s="47">
        <v>0</v>
      </c>
      <c r="K43" s="45"/>
      <c r="L43" s="45" t="str">
        <f t="shared" si="1"/>
        <v/>
      </c>
      <c r="M43" s="45"/>
      <c r="N43" s="46" t="str">
        <f t="shared" si="4"/>
        <v/>
      </c>
    </row>
    <row r="44" spans="2:14" x14ac:dyDescent="0.25">
      <c r="B44" s="40">
        <v>31</v>
      </c>
      <c r="C44" s="41"/>
      <c r="D44" s="37" t="str">
        <f t="shared" si="2"/>
        <v/>
      </c>
      <c r="E44" s="37"/>
      <c r="F44" s="37" t="str">
        <f t="shared" si="3"/>
        <v/>
      </c>
      <c r="G44" s="37"/>
      <c r="H44" s="37" t="str">
        <f t="shared" si="0"/>
        <v/>
      </c>
      <c r="I44" s="37"/>
      <c r="J44" s="47">
        <v>0</v>
      </c>
      <c r="K44" s="37"/>
      <c r="L44" s="37" t="str">
        <f t="shared" si="1"/>
        <v/>
      </c>
      <c r="M44" s="37"/>
      <c r="N44" s="42" t="str">
        <f t="shared" si="4"/>
        <v/>
      </c>
    </row>
    <row r="45" spans="2:14" x14ac:dyDescent="0.25">
      <c r="B45" s="40">
        <v>32</v>
      </c>
      <c r="C45" s="41"/>
      <c r="D45" s="37" t="str">
        <f t="shared" si="2"/>
        <v/>
      </c>
      <c r="E45" s="37"/>
      <c r="F45" s="37" t="str">
        <f t="shared" si="3"/>
        <v/>
      </c>
      <c r="G45" s="37"/>
      <c r="H45" s="37" t="str">
        <f t="shared" si="0"/>
        <v/>
      </c>
      <c r="I45" s="37"/>
      <c r="J45" s="47">
        <v>0</v>
      </c>
      <c r="K45" s="37"/>
      <c r="L45" s="37" t="str">
        <f t="shared" si="1"/>
        <v/>
      </c>
      <c r="M45" s="37"/>
      <c r="N45" s="42" t="str">
        <f t="shared" si="4"/>
        <v/>
      </c>
    </row>
    <row r="46" spans="2:14" x14ac:dyDescent="0.25">
      <c r="B46" s="40">
        <v>33</v>
      </c>
      <c r="C46" s="41"/>
      <c r="D46" s="37" t="str">
        <f t="shared" si="2"/>
        <v/>
      </c>
      <c r="E46" s="37"/>
      <c r="F46" s="37" t="str">
        <f t="shared" si="3"/>
        <v/>
      </c>
      <c r="G46" s="37"/>
      <c r="H46" s="37" t="str">
        <f t="shared" si="0"/>
        <v/>
      </c>
      <c r="I46" s="37"/>
      <c r="J46" s="47">
        <v>0</v>
      </c>
      <c r="K46" s="37"/>
      <c r="L46" s="37" t="str">
        <f t="shared" si="1"/>
        <v/>
      </c>
      <c r="M46" s="37"/>
      <c r="N46" s="42" t="str">
        <f t="shared" si="4"/>
        <v/>
      </c>
    </row>
    <row r="47" spans="2:14" x14ac:dyDescent="0.25">
      <c r="B47" s="40">
        <v>34</v>
      </c>
      <c r="C47" s="41"/>
      <c r="D47" s="37" t="str">
        <f t="shared" si="2"/>
        <v/>
      </c>
      <c r="E47" s="37"/>
      <c r="F47" s="37" t="str">
        <f t="shared" si="3"/>
        <v/>
      </c>
      <c r="G47" s="37"/>
      <c r="H47" s="37" t="str">
        <f t="shared" si="0"/>
        <v/>
      </c>
      <c r="I47" s="37"/>
      <c r="J47" s="47">
        <v>0</v>
      </c>
      <c r="K47" s="37"/>
      <c r="L47" s="37" t="str">
        <f t="shared" si="1"/>
        <v/>
      </c>
      <c r="M47" s="37"/>
      <c r="N47" s="42" t="str">
        <f t="shared" si="4"/>
        <v/>
      </c>
    </row>
    <row r="48" spans="2:14" x14ac:dyDescent="0.25">
      <c r="B48" s="43">
        <v>35</v>
      </c>
      <c r="C48" s="44"/>
      <c r="D48" s="45" t="str">
        <f t="shared" si="2"/>
        <v/>
      </c>
      <c r="E48" s="45"/>
      <c r="F48" s="45" t="str">
        <f t="shared" si="3"/>
        <v/>
      </c>
      <c r="G48" s="45"/>
      <c r="H48" s="45" t="str">
        <f t="shared" si="0"/>
        <v/>
      </c>
      <c r="I48" s="45"/>
      <c r="J48" s="47"/>
      <c r="K48" s="45"/>
      <c r="L48" s="45" t="str">
        <f t="shared" si="1"/>
        <v/>
      </c>
      <c r="M48" s="45"/>
      <c r="N48" s="46" t="str">
        <f t="shared" si="4"/>
        <v/>
      </c>
    </row>
    <row r="49" spans="2:14" x14ac:dyDescent="0.25">
      <c r="B49" s="40">
        <v>36</v>
      </c>
      <c r="C49" s="41"/>
      <c r="D49" s="37" t="str">
        <f t="shared" si="2"/>
        <v/>
      </c>
      <c r="E49" s="37"/>
      <c r="F49" s="37" t="str">
        <f t="shared" si="3"/>
        <v/>
      </c>
      <c r="G49" s="37"/>
      <c r="H49" s="37" t="str">
        <f t="shared" si="0"/>
        <v/>
      </c>
      <c r="I49" s="37"/>
      <c r="J49" s="47"/>
      <c r="K49" s="37"/>
      <c r="L49" s="37" t="str">
        <f t="shared" si="1"/>
        <v/>
      </c>
      <c r="M49" s="37"/>
      <c r="N49" s="42" t="str">
        <f t="shared" si="4"/>
        <v/>
      </c>
    </row>
    <row r="50" spans="2:14" x14ac:dyDescent="0.25">
      <c r="B50" s="40">
        <v>37</v>
      </c>
      <c r="C50" s="41"/>
      <c r="D50" s="37" t="str">
        <f t="shared" si="2"/>
        <v/>
      </c>
      <c r="E50" s="37"/>
      <c r="F50" s="37" t="str">
        <f t="shared" si="3"/>
        <v/>
      </c>
      <c r="G50" s="37"/>
      <c r="H50" s="37" t="str">
        <f t="shared" si="0"/>
        <v/>
      </c>
      <c r="I50" s="37"/>
      <c r="J50" s="47"/>
      <c r="K50" s="37"/>
      <c r="L50" s="37" t="str">
        <f t="shared" si="1"/>
        <v/>
      </c>
      <c r="M50" s="37"/>
      <c r="N50" s="42" t="str">
        <f t="shared" si="4"/>
        <v/>
      </c>
    </row>
    <row r="51" spans="2:14" x14ac:dyDescent="0.25">
      <c r="B51" s="40">
        <v>38</v>
      </c>
      <c r="C51" s="41"/>
      <c r="D51" s="37" t="str">
        <f t="shared" si="2"/>
        <v/>
      </c>
      <c r="E51" s="37"/>
      <c r="F51" s="37" t="str">
        <f t="shared" si="3"/>
        <v/>
      </c>
      <c r="G51" s="37"/>
      <c r="H51" s="37" t="str">
        <f t="shared" si="0"/>
        <v/>
      </c>
      <c r="I51" s="37"/>
      <c r="J51" s="47"/>
      <c r="K51" s="37"/>
      <c r="L51" s="37" t="str">
        <f t="shared" si="1"/>
        <v/>
      </c>
      <c r="M51" s="37"/>
      <c r="N51" s="42" t="str">
        <f t="shared" si="4"/>
        <v/>
      </c>
    </row>
    <row r="52" spans="2:14" x14ac:dyDescent="0.25">
      <c r="B52" s="40">
        <v>39</v>
      </c>
      <c r="C52" s="41"/>
      <c r="D52" s="37" t="str">
        <f t="shared" si="2"/>
        <v/>
      </c>
      <c r="E52" s="37"/>
      <c r="F52" s="37" t="str">
        <f t="shared" si="3"/>
        <v/>
      </c>
      <c r="G52" s="37"/>
      <c r="H52" s="37" t="str">
        <f t="shared" si="0"/>
        <v/>
      </c>
      <c r="I52" s="37"/>
      <c r="J52" s="47"/>
      <c r="K52" s="37"/>
      <c r="L52" s="37" t="str">
        <f t="shared" si="1"/>
        <v/>
      </c>
      <c r="M52" s="37"/>
      <c r="N52" s="42" t="str">
        <f t="shared" si="4"/>
        <v/>
      </c>
    </row>
    <row r="53" spans="2:14" ht="15.75" thickBot="1" x14ac:dyDescent="0.3">
      <c r="B53" s="48">
        <v>40</v>
      </c>
      <c r="C53" s="49"/>
      <c r="D53" s="50" t="str">
        <f t="shared" si="2"/>
        <v/>
      </c>
      <c r="E53" s="50"/>
      <c r="F53" s="50" t="str">
        <f t="shared" si="3"/>
        <v/>
      </c>
      <c r="G53" s="50"/>
      <c r="H53" s="50" t="str">
        <f t="shared" si="0"/>
        <v/>
      </c>
      <c r="I53" s="50"/>
      <c r="J53" s="51"/>
      <c r="K53" s="50"/>
      <c r="L53" s="50" t="str">
        <f t="shared" si="1"/>
        <v/>
      </c>
      <c r="M53" s="50"/>
      <c r="N53" s="52" t="str">
        <f t="shared" si="4"/>
        <v/>
      </c>
    </row>
  </sheetData>
  <sheetProtection selectLockedCells="1"/>
  <mergeCells count="18">
    <mergeCell ref="C9:E9"/>
    <mergeCell ref="C2:F2"/>
    <mergeCell ref="H2:J2"/>
    <mergeCell ref="L2:N2"/>
    <mergeCell ref="C3:D3"/>
    <mergeCell ref="L3:M3"/>
    <mergeCell ref="C4:D4"/>
    <mergeCell ref="L4:M4"/>
    <mergeCell ref="C5:D6"/>
    <mergeCell ref="H5:I5"/>
    <mergeCell ref="L5:M5"/>
    <mergeCell ref="C7:E7"/>
    <mergeCell ref="C8:E8"/>
    <mergeCell ref="B11:N11"/>
    <mergeCell ref="B12:B13"/>
    <mergeCell ref="F12:F13"/>
    <mergeCell ref="H12:H13"/>
    <mergeCell ref="J12:J13"/>
  </mergeCells>
  <conditionalFormatting sqref="B14:N53">
    <cfRule type="expression" dxfId="1" priority="1" stopIfTrue="1">
      <formula>($L14="getilgt")</formula>
    </cfRule>
  </conditionalFormatting>
  <conditionalFormatting sqref="J14:J53">
    <cfRule type="expression" dxfId="0" priority="2" stopIfTrue="1">
      <formula>NOT($F$7)</formula>
    </cfRule>
  </conditionalFormatting>
  <dataValidations count="1">
    <dataValidation type="decimal" operator="lessThan" allowBlank="1" showInputMessage="1" showErrorMessage="1" errorTitle="Sondertilgung zu groß." error="Der maximale Sondertilgungsbeitrag wurde überschritten!" sqref="J14:J53">
      <formula1>F$9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5</xdr:col>
                    <xdr:colOff>561975</xdr:colOff>
                    <xdr:row>6</xdr:row>
                    <xdr:rowOff>0</xdr:rowOff>
                  </from>
                  <to>
                    <xdr:col>6</xdr:col>
                    <xdr:colOff>85725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autoFill="0" autoLine="0" autoPict="0">
                <anchor moveWithCells="1">
                  <from>
                    <xdr:col>3</xdr:col>
                    <xdr:colOff>838200</xdr:colOff>
                    <xdr:row>3</xdr:row>
                    <xdr:rowOff>171450</xdr:rowOff>
                  </from>
                  <to>
                    <xdr:col>4</xdr:col>
                    <xdr:colOff>219075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locked="0" defaultSize="0" autoFill="0" autoLine="0" autoPict="0">
                <anchor moveWithCells="1">
                  <from>
                    <xdr:col>3</xdr:col>
                    <xdr:colOff>838200</xdr:colOff>
                    <xdr:row>4</xdr:row>
                    <xdr:rowOff>180975</xdr:rowOff>
                  </from>
                  <to>
                    <xdr:col>4</xdr:col>
                    <xdr:colOff>200025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Annuitätsdarlehen</vt:lpstr>
    </vt:vector>
  </TitlesOfParts>
  <Company>Bundesagentur für Arbeit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LasserM</dc:creator>
  <cp:lastModifiedBy>LasserM</cp:lastModifiedBy>
  <dcterms:created xsi:type="dcterms:W3CDTF">2016-08-26T06:22:16Z</dcterms:created>
  <dcterms:modified xsi:type="dcterms:W3CDTF">2016-08-26T06:23:16Z</dcterms:modified>
</cp:coreProperties>
</file>