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ropbox\"/>
    </mc:Choice>
  </mc:AlternateContent>
  <bookViews>
    <workbookView xWindow="0" yWindow="0" windowWidth="20520" windowHeight="7560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  <c r="E4" i="1"/>
  <c r="F8" i="1"/>
  <c r="F7" i="1"/>
  <c r="E7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8" i="1"/>
  <c r="K22" i="1" s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4" i="1" s="1"/>
  <c r="I33" i="1"/>
  <c r="I8" i="1"/>
  <c r="E8" i="1"/>
  <c r="E5" i="1"/>
</calcChain>
</file>

<file path=xl/comments1.xml><?xml version="1.0" encoding="utf-8"?>
<comments xmlns="http://schemas.openxmlformats.org/spreadsheetml/2006/main">
  <authors>
    <author>Adrian</author>
  </authors>
  <commentList>
    <comment ref="E7" authorId="0" shapeId="0">
      <text>
        <r>
          <rPr>
            <sz val="9"/>
            <color indexed="81"/>
            <rFont val="Segoe UI"/>
            <charset val="1"/>
          </rPr>
          <t xml:space="preserve">(3278,62+2190,42) entspricht 
"0,04% des Vertragsguthabens mtl. bis zum 26. Jahr + 0,02% mtl. für die letzten 14 Jahre"
</t>
        </r>
      </text>
    </comment>
    <comment ref="E8" authorId="0" shapeId="0">
      <text>
        <r>
          <rPr>
            <sz val="9"/>
            <color indexed="81"/>
            <rFont val="Segoe UI"/>
            <family val="2"/>
          </rPr>
          <t>(259,46+173,34) entspricht 
"0,04% des Vertragsguthabens bis zum 26. Jahr + 0,02% für die letzten 14 Jahre" 
Vertragsguthaben durch Zulagen? Also 154 jährlich?</t>
        </r>
      </text>
    </comment>
  </commentList>
</comments>
</file>

<file path=xl/sharedStrings.xml><?xml version="1.0" encoding="utf-8"?>
<sst xmlns="http://schemas.openxmlformats.org/spreadsheetml/2006/main" count="12" uniqueCount="9">
  <si>
    <t>FR50</t>
  </si>
  <si>
    <t>HFR50</t>
  </si>
  <si>
    <t>Kosten</t>
  </si>
  <si>
    <t>Abschluss und vertriebskosten</t>
  </si>
  <si>
    <t>Beiträge</t>
  </si>
  <si>
    <t>Zulagen</t>
  </si>
  <si>
    <t>Verwaltungskosten</t>
  </si>
  <si>
    <t>Jahr</t>
  </si>
  <si>
    <t>0,04% des Vertragsguthabens mtl. bis zum 26 Jahr 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</si>
</sst>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9"/>
      <color indexed="81"/>
      <name val="Segoe UI"/>
      <charset val="1"/>
    </font>
    <font>
      <sz val="9"/>
      <color indexed="81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44" fontId="0" fillId="0" borderId="0" xfId="0" applyNumberFormat="1"/>
    <xf numFmtId="0" fontId="0" fillId="0" borderId="1" xfId="0" applyBorder="1"/>
    <xf numFmtId="44" fontId="0" fillId="0" borderId="1" xfId="0" applyNumberFormat="1" applyBorder="1"/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1647265</xdr:colOff>
      <xdr:row>3</xdr:row>
      <xdr:rowOff>100854</xdr:rowOff>
    </xdr:from>
    <xdr:to>
      <xdr:col>4</xdr:col>
      <xdr:colOff>728382</xdr:colOff>
      <xdr:row>12</xdr:row>
      <xdr:rowOff>0</xdr:rowOff>
    </xdr:to>
    <xdr:cxnSp macro="">
      <xdr:nvCxnSpPr>
        <xdr:cNvPr id="8" name="Gerader Verbinder 7"/>
        <xdr:cNvCxnSpPr/>
      </xdr:nvCxnSpPr>
      <xdr:spPr>
        <a:xfrm flipV="1">
          <a:off x="2510118" y="672354"/>
          <a:ext cx="2151529" cy="1613646"/>
        </a:xfrm>
        <a:prstGeom prst="line">
          <a:avLst/>
        </a:prstGeom>
        <a:ln w="19050">
          <a:solidFill>
            <a:srgbClr val="FF0000"/>
          </a:solidFill>
          <a:tailEnd type="oval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235323</xdr:colOff>
      <xdr:row>4</xdr:row>
      <xdr:rowOff>112060</xdr:rowOff>
    </xdr:from>
    <xdr:to>
      <xdr:col>4</xdr:col>
      <xdr:colOff>874059</xdr:colOff>
      <xdr:row>12</xdr:row>
      <xdr:rowOff>145676</xdr:rowOff>
    </xdr:to>
    <xdr:cxnSp macro="">
      <xdr:nvCxnSpPr>
        <xdr:cNvPr id="11" name="Gerader Verbinder 10"/>
        <xdr:cNvCxnSpPr/>
      </xdr:nvCxnSpPr>
      <xdr:spPr>
        <a:xfrm flipV="1">
          <a:off x="4168588" y="874060"/>
          <a:ext cx="638736" cy="1557616"/>
        </a:xfrm>
        <a:prstGeom prst="line">
          <a:avLst/>
        </a:prstGeom>
        <a:ln w="19050">
          <a:solidFill>
            <a:srgbClr val="FF0000"/>
          </a:solidFill>
          <a:tailEnd type="oval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201706</xdr:colOff>
      <xdr:row>17</xdr:row>
      <xdr:rowOff>156882</xdr:rowOff>
    </xdr:from>
    <xdr:to>
      <xdr:col>3</xdr:col>
      <xdr:colOff>448400</xdr:colOff>
      <xdr:row>24</xdr:row>
      <xdr:rowOff>147192</xdr:rowOff>
    </xdr:to>
    <xdr:pic>
      <xdr:nvPicPr>
        <xdr:cNvPr id="19" name="Grafik 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1706" y="3395382"/>
          <a:ext cx="3171429" cy="132381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17</xdr:row>
      <xdr:rowOff>123265</xdr:rowOff>
    </xdr:from>
    <xdr:to>
      <xdr:col>3</xdr:col>
      <xdr:colOff>369794</xdr:colOff>
      <xdr:row>24</xdr:row>
      <xdr:rowOff>123265</xdr:rowOff>
    </xdr:to>
    <xdr:sp macro="" textlink="">
      <xdr:nvSpPr>
        <xdr:cNvPr id="21" name="Rechteck 20"/>
        <xdr:cNvSpPr/>
      </xdr:nvSpPr>
      <xdr:spPr>
        <a:xfrm>
          <a:off x="190500" y="3361765"/>
          <a:ext cx="3104029" cy="133350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</xdr:col>
      <xdr:colOff>1770530</xdr:colOff>
      <xdr:row>6</xdr:row>
      <xdr:rowOff>145676</xdr:rowOff>
    </xdr:from>
    <xdr:to>
      <xdr:col>4</xdr:col>
      <xdr:colOff>493059</xdr:colOff>
      <xdr:row>17</xdr:row>
      <xdr:rowOff>134470</xdr:rowOff>
    </xdr:to>
    <xdr:cxnSp macro="">
      <xdr:nvCxnSpPr>
        <xdr:cNvPr id="23" name="Gerader Verbinder 22"/>
        <xdr:cNvCxnSpPr/>
      </xdr:nvCxnSpPr>
      <xdr:spPr>
        <a:xfrm flipV="1">
          <a:off x="2633383" y="1288676"/>
          <a:ext cx="1792941" cy="2084294"/>
        </a:xfrm>
        <a:prstGeom prst="line">
          <a:avLst/>
        </a:prstGeom>
        <a:ln w="19050">
          <a:solidFill>
            <a:srgbClr val="FF0000"/>
          </a:solidFill>
          <a:tailEnd type="oval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56029</xdr:colOff>
      <xdr:row>7</xdr:row>
      <xdr:rowOff>123265</xdr:rowOff>
    </xdr:from>
    <xdr:to>
      <xdr:col>4</xdr:col>
      <xdr:colOff>896470</xdr:colOff>
      <xdr:row>18</xdr:row>
      <xdr:rowOff>89648</xdr:rowOff>
    </xdr:to>
    <xdr:cxnSp macro="">
      <xdr:nvCxnSpPr>
        <xdr:cNvPr id="25" name="Gerader Verbinder 24"/>
        <xdr:cNvCxnSpPr/>
      </xdr:nvCxnSpPr>
      <xdr:spPr>
        <a:xfrm flipV="1">
          <a:off x="3989294" y="1456765"/>
          <a:ext cx="840441" cy="2061883"/>
        </a:xfrm>
        <a:prstGeom prst="line">
          <a:avLst/>
        </a:prstGeom>
        <a:ln w="19050">
          <a:solidFill>
            <a:srgbClr val="FF0000"/>
          </a:solidFill>
          <a:tailEnd type="oval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11207</xdr:colOff>
      <xdr:row>11</xdr:row>
      <xdr:rowOff>179294</xdr:rowOff>
    </xdr:from>
    <xdr:to>
      <xdr:col>3</xdr:col>
      <xdr:colOff>396864</xdr:colOff>
      <xdr:row>16</xdr:row>
      <xdr:rowOff>26794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4060" y="2274794"/>
          <a:ext cx="2447539" cy="800000"/>
        </a:xfrm>
        <a:prstGeom prst="rect">
          <a:avLst/>
        </a:prstGeom>
      </xdr:spPr>
    </xdr:pic>
    <xdr:clientData/>
  </xdr:twoCellAnchor>
  <xdr:twoCellAnchor>
    <xdr:from>
      <xdr:col>1</xdr:col>
      <xdr:colOff>560294</xdr:colOff>
      <xdr:row>12</xdr:row>
      <xdr:rowOff>0</xdr:rowOff>
    </xdr:from>
    <xdr:to>
      <xdr:col>3</xdr:col>
      <xdr:colOff>358589</xdr:colOff>
      <xdr:row>15</xdr:row>
      <xdr:rowOff>168088</xdr:rowOff>
    </xdr:to>
    <xdr:sp macro="" textlink="">
      <xdr:nvSpPr>
        <xdr:cNvPr id="6" name="Rechteck 5"/>
        <xdr:cNvSpPr/>
      </xdr:nvSpPr>
      <xdr:spPr>
        <a:xfrm>
          <a:off x="840441" y="2286000"/>
          <a:ext cx="2442883" cy="739588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 editAs="oneCell">
    <xdr:from>
      <xdr:col>2</xdr:col>
      <xdr:colOff>784411</xdr:colOff>
      <xdr:row>25</xdr:row>
      <xdr:rowOff>134472</xdr:rowOff>
    </xdr:from>
    <xdr:to>
      <xdr:col>4</xdr:col>
      <xdr:colOff>847332</xdr:colOff>
      <xdr:row>31</xdr:row>
      <xdr:rowOff>58139</xdr:rowOff>
    </xdr:to>
    <xdr:pic>
      <xdr:nvPicPr>
        <xdr:cNvPr id="27" name="Grafik 2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47264" y="4896972"/>
          <a:ext cx="3133333" cy="1066667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  <xdr:twoCellAnchor editAs="oneCell">
    <xdr:from>
      <xdr:col>4</xdr:col>
      <xdr:colOff>1086970</xdr:colOff>
      <xdr:row>27</xdr:row>
      <xdr:rowOff>1</xdr:rowOff>
    </xdr:from>
    <xdr:to>
      <xdr:col>6</xdr:col>
      <xdr:colOff>806824</xdr:colOff>
      <xdr:row>31</xdr:row>
      <xdr:rowOff>9430</xdr:rowOff>
    </xdr:to>
    <xdr:pic>
      <xdr:nvPicPr>
        <xdr:cNvPr id="28" name="Grafik 2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020235" y="5143501"/>
          <a:ext cx="3092824" cy="771429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  <xdr:twoCellAnchor>
    <xdr:from>
      <xdr:col>2</xdr:col>
      <xdr:colOff>773205</xdr:colOff>
      <xdr:row>25</xdr:row>
      <xdr:rowOff>145677</xdr:rowOff>
    </xdr:from>
    <xdr:to>
      <xdr:col>4</xdr:col>
      <xdr:colOff>806822</xdr:colOff>
      <xdr:row>31</xdr:row>
      <xdr:rowOff>56029</xdr:rowOff>
    </xdr:to>
    <xdr:sp macro="" textlink="">
      <xdr:nvSpPr>
        <xdr:cNvPr id="30" name="Rechteck 29"/>
        <xdr:cNvSpPr/>
      </xdr:nvSpPr>
      <xdr:spPr>
        <a:xfrm>
          <a:off x="1636058" y="4908177"/>
          <a:ext cx="3104029" cy="1053352"/>
        </a:xfrm>
        <a:prstGeom prst="rect">
          <a:avLst/>
        </a:prstGeom>
        <a:noFill/>
        <a:ln w="19050"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</xdr:col>
      <xdr:colOff>1086969</xdr:colOff>
      <xdr:row>26</xdr:row>
      <xdr:rowOff>156881</xdr:rowOff>
    </xdr:from>
    <xdr:to>
      <xdr:col>6</xdr:col>
      <xdr:colOff>818028</xdr:colOff>
      <xdr:row>31</xdr:row>
      <xdr:rowOff>22410</xdr:rowOff>
    </xdr:to>
    <xdr:sp macro="" textlink="">
      <xdr:nvSpPr>
        <xdr:cNvPr id="31" name="Rechteck 30"/>
        <xdr:cNvSpPr/>
      </xdr:nvSpPr>
      <xdr:spPr>
        <a:xfrm>
          <a:off x="5020234" y="5109881"/>
          <a:ext cx="3104029" cy="818029"/>
        </a:xfrm>
        <a:prstGeom prst="rect">
          <a:avLst/>
        </a:prstGeom>
        <a:noFill/>
        <a:ln w="19050"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>
            <a:solidFill>
              <a:srgbClr val="0070C0"/>
            </a:solidFill>
          </a:endParaRPr>
        </a:p>
      </xdr:txBody>
    </xdr:sp>
    <xdr:clientData/>
  </xdr:twoCellAnchor>
  <xdr:twoCellAnchor>
    <xdr:from>
      <xdr:col>3</xdr:col>
      <xdr:colOff>974912</xdr:colOff>
      <xdr:row>6</xdr:row>
      <xdr:rowOff>78441</xdr:rowOff>
    </xdr:from>
    <xdr:to>
      <xdr:col>5</xdr:col>
      <xdr:colOff>1008530</xdr:colOff>
      <xdr:row>25</xdr:row>
      <xdr:rowOff>100853</xdr:rowOff>
    </xdr:to>
    <xdr:cxnSp macro="">
      <xdr:nvCxnSpPr>
        <xdr:cNvPr id="32" name="Gerader Verbinder 31"/>
        <xdr:cNvCxnSpPr/>
      </xdr:nvCxnSpPr>
      <xdr:spPr>
        <a:xfrm flipV="1">
          <a:off x="3899647" y="1221441"/>
          <a:ext cx="2633383" cy="3641912"/>
        </a:xfrm>
        <a:prstGeom prst="line">
          <a:avLst/>
        </a:prstGeom>
        <a:ln w="19050">
          <a:solidFill>
            <a:srgbClr val="0070C0"/>
          </a:solidFill>
          <a:tailEnd type="oval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414618</xdr:colOff>
      <xdr:row>7</xdr:row>
      <xdr:rowOff>156882</xdr:rowOff>
    </xdr:from>
    <xdr:to>
      <xdr:col>5</xdr:col>
      <xdr:colOff>1086972</xdr:colOff>
      <xdr:row>26</xdr:row>
      <xdr:rowOff>112059</xdr:rowOff>
    </xdr:to>
    <xdr:cxnSp macro="">
      <xdr:nvCxnSpPr>
        <xdr:cNvPr id="34" name="Gerader Verbinder 33"/>
        <xdr:cNvCxnSpPr/>
      </xdr:nvCxnSpPr>
      <xdr:spPr>
        <a:xfrm flipV="1">
          <a:off x="5939118" y="1490382"/>
          <a:ext cx="672354" cy="3574677"/>
        </a:xfrm>
        <a:prstGeom prst="line">
          <a:avLst/>
        </a:prstGeom>
        <a:ln w="19050">
          <a:solidFill>
            <a:srgbClr val="0070C0"/>
          </a:solidFill>
          <a:tailEnd type="oval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537883</xdr:colOff>
      <xdr:row>22</xdr:row>
      <xdr:rowOff>112060</xdr:rowOff>
    </xdr:from>
    <xdr:to>
      <xdr:col>3</xdr:col>
      <xdr:colOff>369794</xdr:colOff>
      <xdr:row>23</xdr:row>
      <xdr:rowOff>168088</xdr:rowOff>
    </xdr:to>
    <xdr:sp macro="" textlink="">
      <xdr:nvSpPr>
        <xdr:cNvPr id="36" name="Rechteck 35"/>
        <xdr:cNvSpPr/>
      </xdr:nvSpPr>
      <xdr:spPr>
        <a:xfrm>
          <a:off x="818030" y="4303060"/>
          <a:ext cx="2476499" cy="246528"/>
        </a:xfrm>
        <a:prstGeom prst="rect">
          <a:avLst/>
        </a:prstGeom>
        <a:noFill/>
        <a:ln w="19050">
          <a:solidFill>
            <a:srgbClr val="FFC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22412</xdr:colOff>
      <xdr:row>5</xdr:row>
      <xdr:rowOff>112059</xdr:rowOff>
    </xdr:from>
    <xdr:to>
      <xdr:col>6</xdr:col>
      <xdr:colOff>1512794</xdr:colOff>
      <xdr:row>22</xdr:row>
      <xdr:rowOff>123266</xdr:rowOff>
    </xdr:to>
    <xdr:cxnSp macro="">
      <xdr:nvCxnSpPr>
        <xdr:cNvPr id="37" name="Gerader Verbinder 36"/>
        <xdr:cNvCxnSpPr/>
      </xdr:nvCxnSpPr>
      <xdr:spPr>
        <a:xfrm flipV="1">
          <a:off x="2947147" y="1064559"/>
          <a:ext cx="5871882" cy="3249707"/>
        </a:xfrm>
        <a:prstGeom prst="line">
          <a:avLst/>
        </a:prstGeom>
        <a:ln w="19050">
          <a:solidFill>
            <a:srgbClr val="FFC000"/>
          </a:solidFill>
          <a:tailEnd type="oval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504265</xdr:colOff>
      <xdr:row>12</xdr:row>
      <xdr:rowOff>145676</xdr:rowOff>
    </xdr:from>
    <xdr:to>
      <xdr:col>5</xdr:col>
      <xdr:colOff>390136</xdr:colOff>
      <xdr:row>15</xdr:row>
      <xdr:rowOff>69414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429000" y="2431676"/>
          <a:ext cx="2485636" cy="495238"/>
        </a:xfrm>
        <a:prstGeom prst="rect">
          <a:avLst/>
        </a:prstGeom>
      </xdr:spPr>
    </xdr:pic>
    <xdr:clientData/>
  </xdr:twoCellAnchor>
  <xdr:twoCellAnchor>
    <xdr:from>
      <xdr:col>3</xdr:col>
      <xdr:colOff>526677</xdr:colOff>
      <xdr:row>12</xdr:row>
      <xdr:rowOff>134471</xdr:rowOff>
    </xdr:from>
    <xdr:to>
      <xdr:col>5</xdr:col>
      <xdr:colOff>369795</xdr:colOff>
      <xdr:row>15</xdr:row>
      <xdr:rowOff>22413</xdr:rowOff>
    </xdr:to>
    <xdr:sp macro="" textlink="">
      <xdr:nvSpPr>
        <xdr:cNvPr id="10" name="Rechteck 9"/>
        <xdr:cNvSpPr/>
      </xdr:nvSpPr>
      <xdr:spPr>
        <a:xfrm>
          <a:off x="3451412" y="2420471"/>
          <a:ext cx="2442883" cy="459442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</xdr:col>
      <xdr:colOff>1445559</xdr:colOff>
      <xdr:row>29</xdr:row>
      <xdr:rowOff>44824</xdr:rowOff>
    </xdr:from>
    <xdr:to>
      <xdr:col>4</xdr:col>
      <xdr:colOff>762000</xdr:colOff>
      <xdr:row>30</xdr:row>
      <xdr:rowOff>134472</xdr:rowOff>
    </xdr:to>
    <xdr:sp macro="" textlink="">
      <xdr:nvSpPr>
        <xdr:cNvPr id="39" name="Rechteck 38"/>
        <xdr:cNvSpPr/>
      </xdr:nvSpPr>
      <xdr:spPr>
        <a:xfrm>
          <a:off x="2308412" y="5569324"/>
          <a:ext cx="2386853" cy="280148"/>
        </a:xfrm>
        <a:prstGeom prst="rect">
          <a:avLst/>
        </a:prstGeom>
        <a:noFill/>
        <a:ln w="19050">
          <a:solidFill>
            <a:srgbClr val="FFC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</xdr:col>
      <xdr:colOff>549088</xdr:colOff>
      <xdr:row>5</xdr:row>
      <xdr:rowOff>112061</xdr:rowOff>
    </xdr:from>
    <xdr:to>
      <xdr:col>6</xdr:col>
      <xdr:colOff>1501588</xdr:colOff>
      <xdr:row>29</xdr:row>
      <xdr:rowOff>22412</xdr:rowOff>
    </xdr:to>
    <xdr:cxnSp macro="">
      <xdr:nvCxnSpPr>
        <xdr:cNvPr id="40" name="Gerader Verbinder 39"/>
        <xdr:cNvCxnSpPr/>
      </xdr:nvCxnSpPr>
      <xdr:spPr>
        <a:xfrm flipV="1">
          <a:off x="4482353" y="1064561"/>
          <a:ext cx="4325470" cy="4482351"/>
        </a:xfrm>
        <a:prstGeom prst="line">
          <a:avLst/>
        </a:prstGeom>
        <a:ln w="19050">
          <a:solidFill>
            <a:srgbClr val="FFC000"/>
          </a:solidFill>
          <a:tailEnd type="oval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470648</xdr:colOff>
      <xdr:row>18</xdr:row>
      <xdr:rowOff>134470</xdr:rowOff>
    </xdr:from>
    <xdr:to>
      <xdr:col>5</xdr:col>
      <xdr:colOff>1023264</xdr:colOff>
      <xdr:row>22</xdr:row>
      <xdr:rowOff>58184</xdr:rowOff>
    </xdr:to>
    <xdr:pic>
      <xdr:nvPicPr>
        <xdr:cNvPr id="20" name="Grafik 1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395383" y="3563470"/>
          <a:ext cx="3152381" cy="685714"/>
        </a:xfrm>
        <a:prstGeom prst="rect">
          <a:avLst/>
        </a:prstGeom>
      </xdr:spPr>
    </xdr:pic>
    <xdr:clientData/>
  </xdr:twoCellAnchor>
  <xdr:twoCellAnchor>
    <xdr:from>
      <xdr:col>3</xdr:col>
      <xdr:colOff>448236</xdr:colOff>
      <xdr:row>18</xdr:row>
      <xdr:rowOff>100853</xdr:rowOff>
    </xdr:from>
    <xdr:to>
      <xdr:col>5</xdr:col>
      <xdr:colOff>963706</xdr:colOff>
      <xdr:row>22</xdr:row>
      <xdr:rowOff>78442</xdr:rowOff>
    </xdr:to>
    <xdr:sp macro="" textlink="">
      <xdr:nvSpPr>
        <xdr:cNvPr id="22" name="Rechteck 21"/>
        <xdr:cNvSpPr/>
      </xdr:nvSpPr>
      <xdr:spPr>
        <a:xfrm>
          <a:off x="3372971" y="3529853"/>
          <a:ext cx="3115235" cy="739589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2:K34"/>
  <sheetViews>
    <sheetView tabSelected="1" topLeftCell="A2" zoomScale="85" zoomScaleNormal="85" workbookViewId="0">
      <selection activeCell="E8" sqref="E8"/>
    </sheetView>
  </sheetViews>
  <sheetFormatPr baseColWidth="10" defaultRowHeight="15" x14ac:dyDescent="0.25"/>
  <cols>
    <col min="1" max="1" width="4.140625" customWidth="1"/>
    <col min="2" max="2" width="8.7109375" customWidth="1"/>
    <col min="3" max="3" width="31" customWidth="1"/>
    <col min="4" max="4" width="15.140625" customWidth="1"/>
    <col min="5" max="5" width="23.85546875" customWidth="1"/>
    <col min="6" max="6" width="26.7109375" customWidth="1"/>
    <col min="7" max="7" width="23.140625" customWidth="1"/>
    <col min="11" max="11" width="13.5703125" customWidth="1"/>
  </cols>
  <sheetData>
    <row r="2" spans="3:11" x14ac:dyDescent="0.25">
      <c r="E2" s="5" t="s">
        <v>2</v>
      </c>
      <c r="F2" s="5"/>
      <c r="G2" s="1"/>
    </row>
    <row r="3" spans="3:11" x14ac:dyDescent="0.25">
      <c r="E3" t="s">
        <v>0</v>
      </c>
      <c r="F3" t="s">
        <v>1</v>
      </c>
    </row>
    <row r="4" spans="3:11" x14ac:dyDescent="0.25">
      <c r="C4" t="s">
        <v>3</v>
      </c>
      <c r="D4" t="s">
        <v>4</v>
      </c>
      <c r="E4" s="2">
        <f>5*0.005*(2100-154)*40</f>
        <v>1946.0000000000002</v>
      </c>
      <c r="F4" s="2">
        <v>0</v>
      </c>
      <c r="G4" s="2"/>
    </row>
    <row r="5" spans="3:11" x14ac:dyDescent="0.25">
      <c r="D5" t="s">
        <v>5</v>
      </c>
      <c r="E5" s="2">
        <f>154*40*0.04</f>
        <v>246.4</v>
      </c>
      <c r="F5" s="2">
        <v>0</v>
      </c>
      <c r="G5" s="2"/>
    </row>
    <row r="6" spans="3:11" x14ac:dyDescent="0.25">
      <c r="E6" s="2"/>
      <c r="F6" s="2"/>
      <c r="G6" s="2"/>
      <c r="H6" s="5" t="s">
        <v>8</v>
      </c>
      <c r="I6" s="5"/>
      <c r="J6" s="5"/>
      <c r="K6" s="5"/>
    </row>
    <row r="7" spans="3:11" x14ac:dyDescent="0.25">
      <c r="C7" t="s">
        <v>6</v>
      </c>
      <c r="D7" t="s">
        <v>4</v>
      </c>
      <c r="E7" s="2">
        <f>12*40*(0.00592*(2100-154)+0.0001*(2100-154)*40+3)+(3278.62+2190.42)</f>
        <v>16175.113600000001</v>
      </c>
      <c r="F7" s="2">
        <f>12*40*(0.00166*(2100-154)+3)+(3278.62+2190.42)</f>
        <v>8459.612799999999</v>
      </c>
      <c r="G7" s="2"/>
      <c r="H7" t="s">
        <v>7</v>
      </c>
      <c r="J7" t="s">
        <v>7</v>
      </c>
    </row>
    <row r="8" spans="3:11" x14ac:dyDescent="0.25">
      <c r="D8" t="s">
        <v>5</v>
      </c>
      <c r="E8" s="4">
        <f>40*154*0.01+(259.46+173.34)</f>
        <v>494.4</v>
      </c>
      <c r="F8" s="4">
        <f>40*154*0.008+(259.46+173.34)</f>
        <v>482.07999999999993</v>
      </c>
      <c r="G8" s="2"/>
      <c r="H8">
        <v>1</v>
      </c>
      <c r="I8">
        <f>H8*(2100-154)*0.0004*12</f>
        <v>9.3408000000000015</v>
      </c>
      <c r="J8">
        <v>27</v>
      </c>
      <c r="K8">
        <f>J8*(2100-154)*0.0002*12</f>
        <v>126.10079999999999</v>
      </c>
    </row>
    <row r="9" spans="3:11" x14ac:dyDescent="0.25">
      <c r="E9" s="2">
        <f>SUM(E4:E8)</f>
        <v>18861.913600000003</v>
      </c>
      <c r="F9" s="2">
        <f>SUM(F7:F8)</f>
        <v>8941.6927999999989</v>
      </c>
      <c r="G9" s="2"/>
      <c r="H9">
        <v>2</v>
      </c>
      <c r="I9">
        <f t="shared" ref="I9:I33" si="0">H9*(2100-154)*0.0004*12</f>
        <v>18.681600000000003</v>
      </c>
      <c r="J9">
        <v>28</v>
      </c>
      <c r="K9">
        <f t="shared" ref="K9:K21" si="1">J9*(2100-154)*0.0002*12</f>
        <v>130.77120000000002</v>
      </c>
    </row>
    <row r="10" spans="3:11" x14ac:dyDescent="0.25">
      <c r="E10" s="2"/>
      <c r="F10" s="2"/>
      <c r="G10" s="2"/>
      <c r="H10">
        <v>3</v>
      </c>
      <c r="I10">
        <f t="shared" si="0"/>
        <v>28.022399999999998</v>
      </c>
      <c r="J10">
        <v>29</v>
      </c>
      <c r="K10">
        <f t="shared" si="1"/>
        <v>135.44160000000002</v>
      </c>
    </row>
    <row r="11" spans="3:11" x14ac:dyDescent="0.25">
      <c r="E11" s="2"/>
      <c r="F11" s="2"/>
      <c r="G11" s="2"/>
      <c r="H11">
        <v>4</v>
      </c>
      <c r="I11">
        <f t="shared" si="0"/>
        <v>37.363200000000006</v>
      </c>
      <c r="J11">
        <v>30</v>
      </c>
      <c r="K11">
        <f t="shared" si="1"/>
        <v>140.11199999999999</v>
      </c>
    </row>
    <row r="12" spans="3:11" x14ac:dyDescent="0.25">
      <c r="E12" s="2"/>
      <c r="F12" s="2"/>
      <c r="G12" s="2"/>
      <c r="H12">
        <v>5</v>
      </c>
      <c r="I12">
        <f t="shared" si="0"/>
        <v>46.704000000000008</v>
      </c>
      <c r="J12">
        <v>31</v>
      </c>
      <c r="K12">
        <f t="shared" si="1"/>
        <v>144.7824</v>
      </c>
    </row>
    <row r="13" spans="3:11" x14ac:dyDescent="0.25">
      <c r="E13" s="2"/>
      <c r="F13" s="2"/>
      <c r="G13" s="2"/>
      <c r="H13">
        <v>6</v>
      </c>
      <c r="I13">
        <f t="shared" si="0"/>
        <v>56.044799999999995</v>
      </c>
      <c r="J13">
        <v>32</v>
      </c>
      <c r="K13">
        <f t="shared" si="1"/>
        <v>149.45280000000002</v>
      </c>
    </row>
    <row r="14" spans="3:11" x14ac:dyDescent="0.25">
      <c r="E14" s="2"/>
      <c r="F14" s="2"/>
      <c r="G14" s="2"/>
      <c r="H14">
        <v>7</v>
      </c>
      <c r="I14">
        <f t="shared" si="0"/>
        <v>65.385600000000011</v>
      </c>
      <c r="J14">
        <v>33</v>
      </c>
      <c r="K14">
        <f t="shared" si="1"/>
        <v>154.1232</v>
      </c>
    </row>
    <row r="15" spans="3:11" x14ac:dyDescent="0.25">
      <c r="E15" s="2"/>
      <c r="F15" s="2"/>
      <c r="G15" s="2"/>
      <c r="H15">
        <v>8</v>
      </c>
      <c r="I15">
        <f t="shared" si="0"/>
        <v>74.726400000000012</v>
      </c>
      <c r="J15">
        <v>34</v>
      </c>
      <c r="K15">
        <f t="shared" si="1"/>
        <v>158.79360000000003</v>
      </c>
    </row>
    <row r="16" spans="3:11" x14ac:dyDescent="0.25">
      <c r="E16" s="2"/>
      <c r="F16" s="2"/>
      <c r="G16" s="2"/>
      <c r="H16">
        <v>9</v>
      </c>
      <c r="I16">
        <f t="shared" si="0"/>
        <v>84.0672</v>
      </c>
      <c r="J16">
        <v>35</v>
      </c>
      <c r="K16">
        <f t="shared" si="1"/>
        <v>163.464</v>
      </c>
    </row>
    <row r="17" spans="5:11" x14ac:dyDescent="0.25">
      <c r="E17" s="2"/>
      <c r="F17" s="2"/>
      <c r="G17" s="2"/>
      <c r="H17">
        <v>10</v>
      </c>
      <c r="I17">
        <f t="shared" si="0"/>
        <v>93.408000000000015</v>
      </c>
      <c r="J17">
        <v>36</v>
      </c>
      <c r="K17">
        <f t="shared" si="1"/>
        <v>168.1344</v>
      </c>
    </row>
    <row r="18" spans="5:11" x14ac:dyDescent="0.25">
      <c r="E18" s="2"/>
      <c r="F18" s="2"/>
      <c r="G18" s="2"/>
      <c r="H18">
        <v>11</v>
      </c>
      <c r="I18">
        <f t="shared" si="0"/>
        <v>102.7488</v>
      </c>
      <c r="J18">
        <v>37</v>
      </c>
      <c r="K18">
        <f t="shared" si="1"/>
        <v>172.8048</v>
      </c>
    </row>
    <row r="19" spans="5:11" x14ac:dyDescent="0.25">
      <c r="E19" s="2"/>
      <c r="F19" s="2"/>
      <c r="G19" s="2"/>
      <c r="H19">
        <v>12</v>
      </c>
      <c r="I19">
        <f t="shared" si="0"/>
        <v>112.08959999999999</v>
      </c>
      <c r="J19">
        <v>38</v>
      </c>
      <c r="K19">
        <f t="shared" si="1"/>
        <v>177.4752</v>
      </c>
    </row>
    <row r="20" spans="5:11" x14ac:dyDescent="0.25">
      <c r="E20" s="2"/>
      <c r="F20" s="2"/>
      <c r="G20" s="2"/>
      <c r="H20">
        <v>13</v>
      </c>
      <c r="I20">
        <f t="shared" si="0"/>
        <v>121.43040000000002</v>
      </c>
      <c r="J20">
        <v>39</v>
      </c>
      <c r="K20">
        <f t="shared" si="1"/>
        <v>182.1456</v>
      </c>
    </row>
    <row r="21" spans="5:11" x14ac:dyDescent="0.25">
      <c r="E21" s="2"/>
      <c r="F21" s="2"/>
      <c r="G21" s="2"/>
      <c r="H21">
        <v>14</v>
      </c>
      <c r="I21">
        <f t="shared" si="0"/>
        <v>130.77120000000002</v>
      </c>
      <c r="J21">
        <v>40</v>
      </c>
      <c r="K21" s="3">
        <f t="shared" si="1"/>
        <v>186.81600000000003</v>
      </c>
    </row>
    <row r="22" spans="5:11" x14ac:dyDescent="0.25">
      <c r="E22" s="2"/>
      <c r="F22" s="2"/>
      <c r="G22" s="2"/>
      <c r="H22">
        <v>15</v>
      </c>
      <c r="I22">
        <f t="shared" si="0"/>
        <v>140.11199999999999</v>
      </c>
      <c r="K22">
        <f>SUM(K8:K21)</f>
        <v>2190.4175999999998</v>
      </c>
    </row>
    <row r="23" spans="5:11" x14ac:dyDescent="0.25">
      <c r="E23" s="2"/>
      <c r="F23" s="2"/>
      <c r="G23" s="2"/>
      <c r="H23">
        <v>16</v>
      </c>
      <c r="I23">
        <f t="shared" si="0"/>
        <v>149.45280000000002</v>
      </c>
    </row>
    <row r="24" spans="5:11" x14ac:dyDescent="0.25">
      <c r="E24" s="2"/>
      <c r="F24" s="2"/>
      <c r="G24" s="2"/>
      <c r="H24">
        <v>17</v>
      </c>
      <c r="I24">
        <f t="shared" si="0"/>
        <v>158.79360000000003</v>
      </c>
    </row>
    <row r="25" spans="5:11" x14ac:dyDescent="0.25">
      <c r="H25">
        <v>18</v>
      </c>
      <c r="I25">
        <f t="shared" si="0"/>
        <v>168.1344</v>
      </c>
    </row>
    <row r="26" spans="5:11" x14ac:dyDescent="0.25">
      <c r="H26">
        <v>19</v>
      </c>
      <c r="I26">
        <f t="shared" si="0"/>
        <v>177.4752</v>
      </c>
    </row>
    <row r="27" spans="5:11" x14ac:dyDescent="0.25">
      <c r="H27">
        <v>20</v>
      </c>
      <c r="I27">
        <f t="shared" si="0"/>
        <v>186.81600000000003</v>
      </c>
    </row>
    <row r="28" spans="5:11" x14ac:dyDescent="0.25">
      <c r="H28">
        <v>21</v>
      </c>
      <c r="I28">
        <f t="shared" si="0"/>
        <v>196.15679999999998</v>
      </c>
    </row>
    <row r="29" spans="5:11" x14ac:dyDescent="0.25">
      <c r="H29">
        <v>22</v>
      </c>
      <c r="I29">
        <f t="shared" si="0"/>
        <v>205.49760000000001</v>
      </c>
    </row>
    <row r="30" spans="5:11" x14ac:dyDescent="0.25">
      <c r="H30">
        <v>23</v>
      </c>
      <c r="I30">
        <f t="shared" si="0"/>
        <v>214.83840000000004</v>
      </c>
    </row>
    <row r="31" spans="5:11" x14ac:dyDescent="0.25">
      <c r="H31">
        <v>24</v>
      </c>
      <c r="I31">
        <f t="shared" si="0"/>
        <v>224.17919999999998</v>
      </c>
    </row>
    <row r="32" spans="5:11" x14ac:dyDescent="0.25">
      <c r="H32">
        <v>25</v>
      </c>
      <c r="I32">
        <f t="shared" si="0"/>
        <v>233.52</v>
      </c>
    </row>
    <row r="33" spans="8:9" x14ac:dyDescent="0.25">
      <c r="H33">
        <v>26</v>
      </c>
      <c r="I33" s="3">
        <f t="shared" si="0"/>
        <v>242.86080000000004</v>
      </c>
    </row>
    <row r="34" spans="8:9" x14ac:dyDescent="0.25">
      <c r="I34">
        <f>SUM(I8:I33)</f>
        <v>3278.6208000000001</v>
      </c>
    </row>
  </sheetData>
  <mergeCells count="2">
    <mergeCell ref="E2:F2"/>
    <mergeCell ref="H6:K6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</dc:creator>
  <cp:lastModifiedBy>Adrian</cp:lastModifiedBy>
  <dcterms:created xsi:type="dcterms:W3CDTF">2016-09-03T05:53:08Z</dcterms:created>
  <dcterms:modified xsi:type="dcterms:W3CDTF">2016-09-03T10:03:02Z</dcterms:modified>
</cp:coreProperties>
</file>