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x\Desktop\"/>
    </mc:Choice>
  </mc:AlternateContent>
  <bookViews>
    <workbookView xWindow="0" yWindow="0" windowWidth="23040" windowHeight="9228"/>
  </bookViews>
  <sheets>
    <sheet name="Contango vs. Backwardation" sheetId="1" r:id="rId1"/>
  </sheets>
  <externalReferences>
    <externalReference r:id="rId2"/>
    <externalReference r:id="rId3"/>
  </externalReferences>
  <definedNames>
    <definedName name="__FDS_HYPERLINK_TOGGLE_STATE__" hidden="1">"ON"</definedName>
    <definedName name="BLPH1" hidden="1">'[1]Mthly Data'!$A$3</definedName>
    <definedName name="BLPH2" hidden="1">'[2]Mthly Data'!#REF!</definedName>
    <definedName name="BLPH3" hidden="1">'[2]Mthly Data'!#REF!</definedName>
    <definedName name="blph4" hidden="1">'[2]Mthly Data'!#REF!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DATE" hidden="1">"c1634"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39198.552349537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L15" i="1" s="1"/>
  <c r="H15" i="1"/>
  <c r="G15" i="1"/>
  <c r="L14" i="1"/>
  <c r="I14" i="1"/>
  <c r="H14" i="1"/>
  <c r="K14" i="1" s="1"/>
  <c r="N14" i="1" s="1"/>
  <c r="G14" i="1"/>
  <c r="L13" i="1"/>
  <c r="K13" i="1"/>
  <c r="N13" i="1" s="1"/>
  <c r="I13" i="1"/>
  <c r="H13" i="1"/>
  <c r="G13" i="1"/>
  <c r="J13" i="1" s="1"/>
  <c r="K12" i="1"/>
  <c r="J12" i="1"/>
  <c r="I12" i="1"/>
  <c r="H12" i="1"/>
  <c r="G12" i="1"/>
  <c r="J11" i="1"/>
  <c r="I11" i="1"/>
  <c r="L11" i="1" s="1"/>
  <c r="H11" i="1"/>
  <c r="G11" i="1"/>
  <c r="L10" i="1"/>
  <c r="I10" i="1"/>
  <c r="H10" i="1"/>
  <c r="K10" i="1" s="1"/>
  <c r="N10" i="1" s="1"/>
  <c r="G10" i="1"/>
  <c r="L9" i="1"/>
  <c r="K9" i="1"/>
  <c r="N9" i="1" s="1"/>
  <c r="I9" i="1"/>
  <c r="H9" i="1"/>
  <c r="G9" i="1"/>
  <c r="J9" i="1" s="1"/>
  <c r="K8" i="1"/>
  <c r="J8" i="1"/>
  <c r="I8" i="1"/>
  <c r="H8" i="1"/>
  <c r="G8" i="1"/>
  <c r="J7" i="1"/>
  <c r="I7" i="1"/>
  <c r="L7" i="1" s="1"/>
  <c r="H7" i="1"/>
  <c r="G7" i="1"/>
  <c r="L6" i="1"/>
  <c r="I6" i="1"/>
  <c r="H6" i="1"/>
  <c r="K6" i="1" s="1"/>
  <c r="N6" i="1" s="1"/>
  <c r="G6" i="1"/>
  <c r="L5" i="1"/>
  <c r="K5" i="1"/>
  <c r="N5" i="1" s="1"/>
  <c r="I5" i="1"/>
  <c r="H5" i="1"/>
  <c r="G5" i="1"/>
  <c r="J5" i="1" s="1"/>
  <c r="I4" i="1"/>
  <c r="H4" i="1"/>
  <c r="G4" i="1"/>
  <c r="J6" i="1" l="1"/>
  <c r="K7" i="1"/>
  <c r="N7" i="1" s="1"/>
  <c r="L8" i="1"/>
  <c r="N8" i="1" s="1"/>
  <c r="J10" i="1"/>
  <c r="K11" i="1"/>
  <c r="N11" i="1" s="1"/>
  <c r="L12" i="1"/>
  <c r="N12" i="1" s="1"/>
  <c r="J14" i="1"/>
  <c r="K15" i="1"/>
  <c r="N15" i="1" s="1"/>
  <c r="N17" i="1" l="1"/>
</calcChain>
</file>

<file path=xl/sharedStrings.xml><?xml version="1.0" encoding="utf-8"?>
<sst xmlns="http://schemas.openxmlformats.org/spreadsheetml/2006/main" count="14" uniqueCount="11">
  <si>
    <t>in USD</t>
  </si>
  <si>
    <t>Auf 100 normiert</t>
  </si>
  <si>
    <t>% Veränderung p.a.</t>
  </si>
  <si>
    <t>Datum</t>
  </si>
  <si>
    <t>S&amp;P GSCI Total Return</t>
  </si>
  <si>
    <t>S&amp;P GSCI Excess Return</t>
  </si>
  <si>
    <t>S&amp;P GSCI Spot Return</t>
  </si>
  <si>
    <t>Total</t>
  </si>
  <si>
    <t>Excess</t>
  </si>
  <si>
    <t>Spot</t>
  </si>
  <si>
    <t>Rollverluste/gewinne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</si>
</sst>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2" borderId="4" xfId="2" applyFont="1" applyFill="1" applyBorder="1" applyAlignment="1">
      <alignment horizontal="left" vertical="center" wrapText="1"/>
    </xf>
    <xf numFmtId="0" fontId="3" fillId="2" borderId="0" xfId="2" applyFont="1" applyFill="1" applyBorder="1" applyAlignment="1">
      <alignment horizontal="left" vertical="center" wrapText="1"/>
    </xf>
    <xf numFmtId="0" fontId="3" fillId="2" borderId="5" xfId="2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14" fontId="4" fillId="0" borderId="4" xfId="2" applyNumberFormat="1" applyFont="1" applyBorder="1" applyAlignment="1">
      <alignment wrapText="1"/>
    </xf>
    <xf numFmtId="2" fontId="0" fillId="0" borderId="4" xfId="0" applyNumberFormat="1" applyBorder="1"/>
    <xf numFmtId="2" fontId="0" fillId="0" borderId="0" xfId="0" applyNumberFormat="1" applyBorder="1"/>
    <xf numFmtId="2" fontId="0" fillId="0" borderId="5" xfId="0" applyNumberFormat="1" applyBorder="1"/>
    <xf numFmtId="164" fontId="0" fillId="0" borderId="4" xfId="1" applyNumberFormat="1" applyFont="1" applyBorder="1"/>
    <xf numFmtId="164" fontId="0" fillId="0" borderId="0" xfId="1" applyNumberFormat="1" applyFont="1" applyBorder="1"/>
    <xf numFmtId="164" fontId="0" fillId="0" borderId="5" xfId="1" applyNumberFormat="1" applyFont="1" applyBorder="1"/>
    <xf numFmtId="164" fontId="0" fillId="0" borderId="0" xfId="0" applyNumberFormat="1" applyFill="1"/>
    <xf numFmtId="14" fontId="0" fillId="0" borderId="6" xfId="0" applyNumberFormat="1" applyBorder="1"/>
    <xf numFmtId="0" fontId="0" fillId="0" borderId="7" xfId="0" applyBorder="1"/>
    <xf numFmtId="0" fontId="0" fillId="0" borderId="8" xfId="0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8" xfId="0" applyNumberFormat="1" applyBorder="1"/>
    <xf numFmtId="164" fontId="0" fillId="0" borderId="6" xfId="1" applyNumberFormat="1" applyFont="1" applyBorder="1"/>
    <xf numFmtId="164" fontId="0" fillId="0" borderId="7" xfId="1" applyNumberFormat="1" applyFont="1" applyBorder="1"/>
    <xf numFmtId="164" fontId="0" fillId="0" borderId="8" xfId="1" applyNumberFormat="1" applyFont="1" applyBorder="1"/>
    <xf numFmtId="164" fontId="5" fillId="4" borderId="0" xfId="0" applyNumberFormat="1" applyFont="1" applyFill="1"/>
    <xf numFmtId="0" fontId="5" fillId="3" borderId="0" xfId="0" applyFont="1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3">
    <cellStyle name="Prozent" xfId="1" builtinId="5"/>
    <cellStyle name="Standard" xfId="0" builtinId="0"/>
    <cellStyle name="Standard 11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15</xdr:row>
      <xdr:rowOff>28000</xdr:rowOff>
    </xdr:from>
    <xdr:to>
      <xdr:col>13</xdr:col>
      <xdr:colOff>53341</xdr:colOff>
      <xdr:row>26</xdr:row>
      <xdr:rowOff>119594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AFEADE9-EB20-4114-94DB-DA56DCCF00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483"/>
        <a:stretch/>
      </xdr:blipFill>
      <xdr:spPr>
        <a:xfrm>
          <a:off x="152401" y="3114100"/>
          <a:ext cx="6225540" cy="21185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dexServices\Melinda\Global%20Index%20Review\US%20Indic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dexServices\Melinda\Global%20Index%20Review\Index%20Review%204%20(US%20Indice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hly Data"/>
      <sheetName val="Annual Data"/>
      <sheetName val="sectors"/>
      <sheetName val="sectors _ annual"/>
      <sheetName val="Stats"/>
      <sheetName val="size"/>
      <sheetName val="Excess Returns"/>
      <sheetName val="risk vs return"/>
      <sheetName val="S&amp;P 500"/>
      <sheetName val="cons disc"/>
      <sheetName val="cons staple"/>
      <sheetName val="energy"/>
      <sheetName val="Financial"/>
      <sheetName val="Healthcare"/>
      <sheetName val="Industrials"/>
      <sheetName val="Info Tech"/>
      <sheetName val="Materials"/>
      <sheetName val="Telecom"/>
      <sheetName val="Utilities"/>
      <sheetName val="mid cap"/>
      <sheetName val="sml cap"/>
      <sheetName val="total mkt"/>
      <sheetName val="largecap"/>
    </sheetNames>
    <sheetDataSet>
      <sheetData sheetId="0">
        <row r="3">
          <cell r="A3">
            <v>32142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Mthly Data"/>
      <sheetName val="Mthly Data (TR)"/>
      <sheetName val="sectors"/>
      <sheetName val="Qtrly Data"/>
      <sheetName val="Stats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500 portfolio"/>
      <sheetName val="500 pivot"/>
      <sheetName val="400 portfolio"/>
      <sheetName val="600 portfolio"/>
      <sheetName val="super portfolio"/>
      <sheetName val="900 portfolio"/>
      <sheetName val="1000 portfolio"/>
      <sheetName val="100 portfolio"/>
      <sheetName val="500 G portfolio"/>
      <sheetName val="500 V portfolio"/>
      <sheetName val="500 EWI portfolio"/>
      <sheetName val="1000 pivot"/>
      <sheetName val="400 G portfolio"/>
      <sheetName val="400 V portfolio"/>
      <sheetName val="600 G portfolio"/>
      <sheetName val="600 V portfolio"/>
      <sheetName val="sml mid pivot"/>
      <sheetName val="G&amp;V Comp"/>
      <sheetName val="Annual Data"/>
      <sheetName val="sectors annual"/>
      <sheetName val="34"/>
      <sheetName val="35"/>
      <sheetName val="36"/>
      <sheetName val="37"/>
      <sheetName val="38"/>
      <sheetName val="39"/>
      <sheetName val="Index Comp (TR)"/>
      <sheetName val="REIT"/>
      <sheetName val="REIT portfolio"/>
      <sheetName val="1000 porfolio"/>
      <sheetName val="42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 refreshError="1"/>
      <sheetData sheetId="67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7"/>
  <sheetViews>
    <sheetView showGridLines="0" tabSelected="1" workbookViewId="0">
      <selection activeCell="O1" sqref="O1"/>
    </sheetView>
  </sheetViews>
  <sheetFormatPr baseColWidth="10" defaultRowHeight="14.4" x14ac:dyDescent="0.3"/>
  <cols>
    <col min="1" max="1" width="2.88671875" customWidth="1"/>
    <col min="2" max="2" width="10.109375" customWidth="1"/>
    <col min="3" max="3" width="10.77734375" customWidth="1"/>
    <col min="4" max="4" width="8.33203125" customWidth="1"/>
    <col min="5" max="5" width="10.44140625" customWidth="1"/>
    <col min="6" max="6" width="3.33203125" customWidth="1"/>
    <col min="7" max="9" width="6.44140625" customWidth="1"/>
    <col min="10" max="12" width="6.5546875" customWidth="1"/>
    <col min="13" max="13" width="7.33203125" customWidth="1"/>
    <col min="14" max="14" width="21" bestFit="1" customWidth="1"/>
    <col min="15" max="15" width="5" bestFit="1" customWidth="1"/>
  </cols>
  <sheetData>
    <row r="2" spans="2:15" x14ac:dyDescent="0.3">
      <c r="B2" s="1" t="s">
        <v>0</v>
      </c>
      <c r="C2" s="2"/>
      <c r="D2" s="2"/>
      <c r="E2" s="3"/>
      <c r="G2" s="29" t="s">
        <v>1</v>
      </c>
      <c r="H2" s="30"/>
      <c r="I2" s="31"/>
      <c r="J2" s="29" t="s">
        <v>2</v>
      </c>
      <c r="K2" s="30"/>
      <c r="L2" s="31"/>
    </row>
    <row r="3" spans="2:15" ht="41.4" x14ac:dyDescent="0.3">
      <c r="B3" s="4" t="s">
        <v>3</v>
      </c>
      <c r="C3" s="5" t="s">
        <v>4</v>
      </c>
      <c r="D3" s="5" t="s">
        <v>5</v>
      </c>
      <c r="E3" s="6" t="s">
        <v>6</v>
      </c>
      <c r="G3" s="7" t="s">
        <v>7</v>
      </c>
      <c r="H3" s="8" t="s">
        <v>8</v>
      </c>
      <c r="I3" s="9" t="s">
        <v>9</v>
      </c>
      <c r="J3" s="7" t="s">
        <v>7</v>
      </c>
      <c r="K3" s="8" t="s">
        <v>8</v>
      </c>
      <c r="L3" s="9" t="s">
        <v>9</v>
      </c>
    </row>
    <row r="4" spans="2:15" ht="15.6" x14ac:dyDescent="0.3">
      <c r="B4" s="10">
        <v>38716</v>
      </c>
      <c r="C4" s="8">
        <v>6627.92</v>
      </c>
      <c r="D4" s="8">
        <v>719.44</v>
      </c>
      <c r="E4" s="9">
        <v>431.72</v>
      </c>
      <c r="G4" s="7">
        <f t="shared" ref="G4:G15" si="0">C4*100/$C$4</f>
        <v>100</v>
      </c>
      <c r="H4" s="8">
        <f t="shared" ref="H4:H15" si="1">D4*100/$D$4</f>
        <v>99.999999999999986</v>
      </c>
      <c r="I4" s="9">
        <f t="shared" ref="I4:I15" si="2">E4*100/$E$4</f>
        <v>100</v>
      </c>
      <c r="J4" s="7"/>
      <c r="K4" s="8"/>
      <c r="L4" s="9"/>
      <c r="N4" s="28" t="s">
        <v>10</v>
      </c>
    </row>
    <row r="5" spans="2:15" x14ac:dyDescent="0.3">
      <c r="B5" s="10">
        <v>39080</v>
      </c>
      <c r="C5" s="8">
        <v>5627.64</v>
      </c>
      <c r="D5" s="8">
        <v>582.22</v>
      </c>
      <c r="E5" s="9">
        <v>433.65</v>
      </c>
      <c r="G5" s="11">
        <f t="shared" si="0"/>
        <v>84.908085794638438</v>
      </c>
      <c r="H5" s="12">
        <f t="shared" si="1"/>
        <v>80.926831980429213</v>
      </c>
      <c r="I5" s="13">
        <f t="shared" si="2"/>
        <v>100.44704901324933</v>
      </c>
      <c r="J5" s="14">
        <f>G5/G4-1</f>
        <v>-0.15091914205361556</v>
      </c>
      <c r="K5" s="15">
        <f t="shared" ref="K5:L15" si="3">H5/H4-1</f>
        <v>-0.19073168019570774</v>
      </c>
      <c r="L5" s="16">
        <f t="shared" si="3"/>
        <v>4.4704901324932322E-3</v>
      </c>
      <c r="N5" s="17">
        <f>K5-L5</f>
        <v>-0.19520217032820097</v>
      </c>
      <c r="O5">
        <v>2006</v>
      </c>
    </row>
    <row r="6" spans="2:15" x14ac:dyDescent="0.3">
      <c r="B6" s="10">
        <v>39447</v>
      </c>
      <c r="C6" s="8">
        <v>7466.3</v>
      </c>
      <c r="D6" s="8">
        <v>738.3</v>
      </c>
      <c r="E6" s="9">
        <v>610.16999999999996</v>
      </c>
      <c r="G6" s="11">
        <f t="shared" si="0"/>
        <v>112.64921725066084</v>
      </c>
      <c r="H6" s="12">
        <f t="shared" si="1"/>
        <v>102.62148337595907</v>
      </c>
      <c r="I6" s="13">
        <f t="shared" si="2"/>
        <v>141.33466135458164</v>
      </c>
      <c r="J6" s="14">
        <f t="shared" ref="J6:J12" si="4">G6/G5-1</f>
        <v>0.32671954851411966</v>
      </c>
      <c r="K6" s="15">
        <f t="shared" si="3"/>
        <v>0.26807735907388963</v>
      </c>
      <c r="L6" s="16">
        <f t="shared" si="3"/>
        <v>0.40705638187478344</v>
      </c>
      <c r="N6" s="17">
        <f t="shared" ref="N6:N15" si="5">K6-L6</f>
        <v>-0.1389790228008938</v>
      </c>
      <c r="O6">
        <v>2007</v>
      </c>
    </row>
    <row r="7" spans="2:15" x14ac:dyDescent="0.3">
      <c r="B7" s="10">
        <v>39813</v>
      </c>
      <c r="C7" s="8">
        <v>3995.39</v>
      </c>
      <c r="D7" s="8">
        <v>389.17</v>
      </c>
      <c r="E7" s="9">
        <v>349.04</v>
      </c>
      <c r="G7" s="11">
        <f t="shared" si="0"/>
        <v>60.281204359738801</v>
      </c>
      <c r="H7" s="12">
        <f t="shared" si="1"/>
        <v>54.093461581229839</v>
      </c>
      <c r="I7" s="13">
        <f t="shared" si="2"/>
        <v>80.848698230334477</v>
      </c>
      <c r="J7" s="14">
        <f t="shared" si="4"/>
        <v>-0.46487684663086137</v>
      </c>
      <c r="K7" s="15">
        <f t="shared" si="3"/>
        <v>-0.47288365163212787</v>
      </c>
      <c r="L7" s="16">
        <f t="shared" si="3"/>
        <v>-0.42796269891997296</v>
      </c>
      <c r="N7" s="17">
        <f t="shared" si="5"/>
        <v>-4.4920952712154905E-2</v>
      </c>
      <c r="O7">
        <v>2008</v>
      </c>
    </row>
    <row r="8" spans="2:15" x14ac:dyDescent="0.3">
      <c r="B8" s="10">
        <v>40178</v>
      </c>
      <c r="C8" s="8">
        <v>4534.17</v>
      </c>
      <c r="D8" s="8">
        <v>440.94</v>
      </c>
      <c r="E8" s="9">
        <v>524.62</v>
      </c>
      <c r="G8" s="11">
        <f t="shared" si="0"/>
        <v>68.410149790582864</v>
      </c>
      <c r="H8" s="12">
        <f t="shared" si="1"/>
        <v>61.289336150339146</v>
      </c>
      <c r="I8" s="13">
        <f t="shared" si="2"/>
        <v>121.51857685536922</v>
      </c>
      <c r="J8" s="14">
        <f t="shared" si="4"/>
        <v>0.13485041510340667</v>
      </c>
      <c r="K8" s="15">
        <f t="shared" si="3"/>
        <v>0.1330266978441299</v>
      </c>
      <c r="L8" s="16">
        <f t="shared" si="3"/>
        <v>0.50303690121476041</v>
      </c>
      <c r="N8" s="17">
        <f t="shared" si="5"/>
        <v>-0.37001020337063051</v>
      </c>
      <c r="O8">
        <v>2009</v>
      </c>
    </row>
    <row r="9" spans="2:15" x14ac:dyDescent="0.3">
      <c r="B9" s="10">
        <v>40543</v>
      </c>
      <c r="C9" s="8">
        <v>4943.41</v>
      </c>
      <c r="D9" s="8">
        <v>480.08</v>
      </c>
      <c r="E9" s="9">
        <v>631.83000000000004</v>
      </c>
      <c r="G9" s="11">
        <f t="shared" si="0"/>
        <v>74.584635903873306</v>
      </c>
      <c r="H9" s="12">
        <f t="shared" si="1"/>
        <v>66.729678638941394</v>
      </c>
      <c r="I9" s="13">
        <f t="shared" si="2"/>
        <v>146.3518020939498</v>
      </c>
      <c r="J9" s="14">
        <f t="shared" si="4"/>
        <v>9.0256871709706532E-2</v>
      </c>
      <c r="K9" s="15">
        <f t="shared" si="3"/>
        <v>8.8764911325803997E-2</v>
      </c>
      <c r="L9" s="16">
        <f t="shared" si="3"/>
        <v>0.20435743967061892</v>
      </c>
      <c r="N9" s="17">
        <f t="shared" si="5"/>
        <v>-0.11559252834481493</v>
      </c>
      <c r="O9">
        <v>2010</v>
      </c>
    </row>
    <row r="10" spans="2:15" x14ac:dyDescent="0.3">
      <c r="B10" s="10">
        <v>40907</v>
      </c>
      <c r="C10" s="8">
        <v>4885.26</v>
      </c>
      <c r="D10" s="8">
        <v>474.16</v>
      </c>
      <c r="E10" s="9">
        <v>644.91</v>
      </c>
      <c r="G10" s="11">
        <f t="shared" si="0"/>
        <v>73.707286750594449</v>
      </c>
      <c r="H10" s="12">
        <f t="shared" si="1"/>
        <v>65.90681641276548</v>
      </c>
      <c r="I10" s="13">
        <f t="shared" si="2"/>
        <v>149.38154359306958</v>
      </c>
      <c r="J10" s="14">
        <f t="shared" si="4"/>
        <v>-1.1763135163783689E-2</v>
      </c>
      <c r="K10" s="15">
        <f t="shared" si="3"/>
        <v>-1.2331278120313316E-2</v>
      </c>
      <c r="L10" s="16">
        <f t="shared" si="3"/>
        <v>2.0701771046009121E-2</v>
      </c>
      <c r="N10" s="17">
        <f t="shared" si="5"/>
        <v>-3.3033049166322437E-2</v>
      </c>
      <c r="O10">
        <v>2011</v>
      </c>
    </row>
    <row r="11" spans="2:15" x14ac:dyDescent="0.3">
      <c r="B11" s="10">
        <v>41274</v>
      </c>
      <c r="C11" s="8">
        <v>4889.01</v>
      </c>
      <c r="D11" s="8">
        <v>474.1</v>
      </c>
      <c r="E11" s="9">
        <v>646.58000000000004</v>
      </c>
      <c r="G11" s="11">
        <f t="shared" si="0"/>
        <v>73.76386558679043</v>
      </c>
      <c r="H11" s="12">
        <f t="shared" si="1"/>
        <v>65.898476592905595</v>
      </c>
      <c r="I11" s="13">
        <f t="shared" si="2"/>
        <v>149.76836838691744</v>
      </c>
      <c r="J11" s="14">
        <f t="shared" si="4"/>
        <v>7.6761523439916601E-4</v>
      </c>
      <c r="K11" s="15">
        <f t="shared" si="3"/>
        <v>-1.2653956470376482E-4</v>
      </c>
      <c r="L11" s="16">
        <f t="shared" si="3"/>
        <v>2.5895086136049628E-3</v>
      </c>
      <c r="N11" s="17">
        <f t="shared" si="5"/>
        <v>-2.7160481783087276E-3</v>
      </c>
      <c r="O11">
        <v>2012</v>
      </c>
    </row>
    <row r="12" spans="2:15" x14ac:dyDescent="0.3">
      <c r="B12" s="10">
        <v>41639</v>
      </c>
      <c r="C12" s="8">
        <v>4829.47</v>
      </c>
      <c r="D12" s="8">
        <v>468.05</v>
      </c>
      <c r="E12" s="9">
        <v>632.29</v>
      </c>
      <c r="G12" s="11">
        <f t="shared" si="0"/>
        <v>72.865544544894931</v>
      </c>
      <c r="H12" s="12">
        <f t="shared" si="1"/>
        <v>65.057544757033241</v>
      </c>
      <c r="I12" s="13">
        <f t="shared" si="2"/>
        <v>146.45835263596774</v>
      </c>
      <c r="J12" s="14">
        <f t="shared" si="4"/>
        <v>-1.2178334673072944E-2</v>
      </c>
      <c r="K12" s="15">
        <f t="shared" si="3"/>
        <v>-1.2761020881670637E-2</v>
      </c>
      <c r="L12" s="16">
        <f t="shared" si="3"/>
        <v>-2.2100900120634814E-2</v>
      </c>
      <c r="N12" s="17">
        <f t="shared" si="5"/>
        <v>9.3398792389641772E-3</v>
      </c>
      <c r="O12">
        <v>2013</v>
      </c>
    </row>
    <row r="13" spans="2:15" x14ac:dyDescent="0.3">
      <c r="B13" s="10">
        <v>42004</v>
      </c>
      <c r="C13" s="8">
        <v>3232.8</v>
      </c>
      <c r="D13" s="8">
        <v>313.2</v>
      </c>
      <c r="E13" s="9">
        <v>418.12</v>
      </c>
      <c r="G13" s="11">
        <f t="shared" si="0"/>
        <v>48.775483107822666</v>
      </c>
      <c r="H13" s="12">
        <f t="shared" si="1"/>
        <v>43.533859668631152</v>
      </c>
      <c r="I13" s="13">
        <f t="shared" si="2"/>
        <v>96.849810062077268</v>
      </c>
      <c r="J13" s="14">
        <f>G13/G12-1</f>
        <v>-0.33060977705628158</v>
      </c>
      <c r="K13" s="15">
        <f t="shared" si="3"/>
        <v>-0.33084072214506999</v>
      </c>
      <c r="L13" s="16">
        <f t="shared" si="3"/>
        <v>-0.33872115643138434</v>
      </c>
      <c r="N13" s="17">
        <f t="shared" si="5"/>
        <v>7.8804342863143528E-3</v>
      </c>
      <c r="O13">
        <v>2014</v>
      </c>
    </row>
    <row r="14" spans="2:15" x14ac:dyDescent="0.3">
      <c r="B14" s="10">
        <v>42369</v>
      </c>
      <c r="C14" s="8">
        <v>2170.62</v>
      </c>
      <c r="D14" s="8">
        <v>210.17</v>
      </c>
      <c r="E14" s="9">
        <v>311.64999999999998</v>
      </c>
      <c r="G14" s="11">
        <f t="shared" si="0"/>
        <v>32.749640912986273</v>
      </c>
      <c r="H14" s="12">
        <f t="shared" si="1"/>
        <v>29.212998999221615</v>
      </c>
      <c r="I14" s="13">
        <f t="shared" si="2"/>
        <v>72.187992217177793</v>
      </c>
      <c r="J14" s="14">
        <f t="shared" ref="J14:J15" si="6">G14/G13-1</f>
        <v>-0.32856347438752787</v>
      </c>
      <c r="K14" s="15">
        <f t="shared" si="3"/>
        <v>-0.3289591315453384</v>
      </c>
      <c r="L14" s="16">
        <f t="shared" si="3"/>
        <v>-0.25463981632067356</v>
      </c>
      <c r="N14" s="17">
        <f t="shared" si="5"/>
        <v>-7.4319315224664839E-2</v>
      </c>
      <c r="O14">
        <v>2015</v>
      </c>
    </row>
    <row r="15" spans="2:15" x14ac:dyDescent="0.3">
      <c r="B15" s="18">
        <v>42734</v>
      </c>
      <c r="C15" s="19">
        <v>2417.31</v>
      </c>
      <c r="D15" s="19">
        <v>233.29</v>
      </c>
      <c r="E15" s="20">
        <v>398.2</v>
      </c>
      <c r="G15" s="21">
        <f t="shared" si="0"/>
        <v>36.471623073302034</v>
      </c>
      <c r="H15" s="22">
        <f t="shared" si="1"/>
        <v>32.42660958523296</v>
      </c>
      <c r="I15" s="23">
        <f t="shared" si="2"/>
        <v>92.2357083294728</v>
      </c>
      <c r="J15" s="24">
        <f t="shared" si="6"/>
        <v>0.11364955634795604</v>
      </c>
      <c r="K15" s="25">
        <f t="shared" si="3"/>
        <v>0.11000618546890628</v>
      </c>
      <c r="L15" s="26">
        <f t="shared" si="3"/>
        <v>0.27771538584951072</v>
      </c>
      <c r="N15" s="17">
        <f t="shared" si="5"/>
        <v>-0.16770920038060444</v>
      </c>
      <c r="O15">
        <v>2016</v>
      </c>
    </row>
    <row r="17" spans="14:14" ht="15.6" x14ac:dyDescent="0.3">
      <c r="N17" s="27">
        <f>AVERAGE(N5:N15)</f>
        <v>-0.10229656154375609</v>
      </c>
    </row>
  </sheetData>
  <mergeCells count="2">
    <mergeCell ref="G2:I2"/>
    <mergeCell ref="J2:L2"/>
  </mergeCells>
  <conditionalFormatting sqref="N5:N15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Contango vs. Backwardation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2017-01-07T22:01:57Z</dcterms:created>
  <dcterms:modified xsi:type="dcterms:W3CDTF">2017-01-07T22:30:45Z</dcterms:modified>
</cp:coreProperties>
</file>