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10" windowWidth="15120" windowHeight="801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K11" i="1"/>
  <c r="P11"/>
  <c r="O11"/>
  <c r="N11"/>
  <c r="J16"/>
  <c r="J11"/>
  <c r="I11"/>
  <c r="O2"/>
  <c r="I3"/>
  <c r="L2"/>
  <c r="G5"/>
  <c r="F4"/>
  <c r="G3"/>
  <c r="F2"/>
  <c r="D5"/>
  <c r="I5" s="1"/>
  <c r="C4"/>
  <c r="H4" s="1"/>
  <c r="D3"/>
  <c r="C2"/>
  <c r="H2" s="1"/>
  <c r="M2" s="1"/>
  <c r="J3" s="1"/>
  <c r="L3" s="1"/>
  <c r="M3" s="1"/>
  <c r="J4" s="1"/>
  <c r="L4" s="1"/>
  <c r="M4" s="1"/>
  <c r="J5" l="1"/>
  <c r="L5" s="1"/>
  <c r="M5" s="1"/>
  <c r="O1" s="1"/>
  <c r="J6" l="1"/>
  <c r="L6" s="1"/>
</calcChain>
</file>

<file path=xl/sharedStrings.xml><?xml version="1.0" encoding="utf-8"?>
<sst xmlns="http://schemas.openxmlformats.org/spreadsheetml/2006/main" count="18" uniqueCount="17">
  <si>
    <t>Wert Beginn</t>
  </si>
  <si>
    <t>Gesamt</t>
  </si>
  <si>
    <t>Wert Ende</t>
  </si>
  <si>
    <t>Rendite EM</t>
  </si>
  <si>
    <t>Rendite World</t>
  </si>
  <si>
    <t>Datum</t>
  </si>
  <si>
    <t>Schlusskurs</t>
  </si>
  <si>
    <t>Sparrate</t>
  </si>
  <si>
    <t>Wert B. + Rate</t>
  </si>
  <si>
    <t>Rendite A</t>
  </si>
  <si>
    <t>Rendite B</t>
  </si>
  <si>
    <t>XINTZINSFUSS</t>
  </si>
  <si>
    <t>Vergleich</t>
  </si>
  <si>
    <t>Dauer</t>
  </si>
  <si>
    <t>02.01.-30.04.</t>
  </si>
  <si>
    <t>Anteil Jahr</t>
  </si>
  <si>
    <t>XINTZINSFUSS selfmade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</si>
</sst>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10" fontId="0" fillId="0" borderId="0" xfId="2" applyNumberFormat="1" applyFont="1"/>
    <xf numFmtId="10" fontId="0" fillId="0" borderId="2" xfId="2" applyNumberFormat="1" applyFont="1" applyBorder="1"/>
    <xf numFmtId="10" fontId="0" fillId="0" borderId="3" xfId="2" applyNumberFormat="1" applyFont="1" applyBorder="1"/>
    <xf numFmtId="0" fontId="0" fillId="0" borderId="1" xfId="0" applyBorder="1"/>
    <xf numFmtId="0" fontId="0" fillId="0" borderId="3" xfId="0" applyBorder="1"/>
    <xf numFmtId="10" fontId="0" fillId="0" borderId="5" xfId="2" applyNumberFormat="1" applyFont="1" applyBorder="1"/>
    <xf numFmtId="14" fontId="0" fillId="0" borderId="6" xfId="0" applyNumberFormat="1" applyBorder="1"/>
    <xf numFmtId="14" fontId="0" fillId="0" borderId="7" xfId="0" applyNumberFormat="1" applyBorder="1"/>
    <xf numFmtId="44" fontId="0" fillId="0" borderId="1" xfId="1" applyFont="1" applyBorder="1"/>
    <xf numFmtId="44" fontId="0" fillId="0" borderId="0" xfId="1" applyFont="1" applyBorder="1"/>
    <xf numFmtId="44" fontId="0" fillId="0" borderId="2" xfId="1" applyFont="1" applyBorder="1"/>
    <xf numFmtId="44" fontId="0" fillId="0" borderId="3" xfId="1" applyFont="1" applyBorder="1"/>
    <xf numFmtId="44" fontId="0" fillId="0" borderId="5" xfId="1" applyFont="1" applyBorder="1"/>
    <xf numFmtId="44" fontId="0" fillId="0" borderId="4" xfId="1" applyFont="1" applyBorder="1"/>
    <xf numFmtId="0" fontId="2" fillId="2" borderId="0" xfId="0" applyFont="1" applyFill="1" applyBorder="1"/>
    <xf numFmtId="10" fontId="2" fillId="2" borderId="0" xfId="2" applyNumberFormat="1" applyFont="1" applyFill="1"/>
    <xf numFmtId="164" fontId="0" fillId="0" borderId="0" xfId="0" applyNumberFormat="1"/>
    <xf numFmtId="0" fontId="0" fillId="0" borderId="9" xfId="0" applyBorder="1"/>
    <xf numFmtId="10" fontId="0" fillId="0" borderId="0" xfId="0" applyNumberFormat="1"/>
    <xf numFmtId="0" fontId="0" fillId="0" borderId="11" xfId="0" applyFont="1" applyBorder="1"/>
    <xf numFmtId="0" fontId="0" fillId="0" borderId="8" xfId="0" applyBorder="1"/>
    <xf numFmtId="0" fontId="0" fillId="0" borderId="10" xfId="0" applyBorder="1"/>
    <xf numFmtId="14" fontId="0" fillId="0" borderId="0" xfId="0" applyNumberFormat="1"/>
    <xf numFmtId="44" fontId="0" fillId="0" borderId="0" xfId="0" applyNumberFormat="1"/>
    <xf numFmtId="10" fontId="3" fillId="0" borderId="0" xfId="2" applyNumberFormat="1" applyFont="1"/>
    <xf numFmtId="0" fontId="4" fillId="0" borderId="0" xfId="0" applyFont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10" fontId="0" fillId="0" borderId="2" xfId="2" applyNumberFormat="1" applyFont="1" applyBorder="1" applyAlignment="1">
      <alignment horizontal="center"/>
    </xf>
    <xf numFmtId="10" fontId="0" fillId="0" borderId="4" xfId="2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44" fontId="0" fillId="0" borderId="9" xfId="1" applyFont="1" applyBorder="1" applyAlignment="1">
      <alignment horizontal="center"/>
    </xf>
    <xf numFmtId="44" fontId="0" fillId="0" borderId="10" xfId="1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zoomScale="110" zoomScaleNormal="110" workbookViewId="0">
      <selection activeCell="E13" sqref="E13"/>
    </sheetView>
  </sheetViews>
  <sheetFormatPr baseColWidth="10" defaultRowHeight="14.5"/>
  <cols>
    <col min="11" max="11" width="12.26953125" bestFit="1" customWidth="1"/>
    <col min="12" max="12" width="12.7265625" bestFit="1" customWidth="1"/>
    <col min="16" max="16" width="20.453125" bestFit="1" customWidth="1"/>
  </cols>
  <sheetData>
    <row r="1" spans="1:16" ht="15" thickBot="1">
      <c r="A1" s="20" t="s">
        <v>5</v>
      </c>
      <c r="B1" s="21" t="s">
        <v>6</v>
      </c>
      <c r="C1" s="27" t="s">
        <v>4</v>
      </c>
      <c r="D1" s="28"/>
      <c r="E1" s="21" t="s">
        <v>6</v>
      </c>
      <c r="F1" s="34" t="s">
        <v>3</v>
      </c>
      <c r="G1" s="35"/>
      <c r="H1" s="32" t="s">
        <v>1</v>
      </c>
      <c r="I1" s="33"/>
      <c r="J1" s="21" t="s">
        <v>0</v>
      </c>
      <c r="K1" s="18" t="s">
        <v>7</v>
      </c>
      <c r="L1" s="18" t="s">
        <v>8</v>
      </c>
      <c r="M1" s="22" t="s">
        <v>2</v>
      </c>
      <c r="N1" s="15" t="s">
        <v>9</v>
      </c>
      <c r="O1" s="16">
        <f>(M5-SUM(K2:K5))/J2-1</f>
        <v>6.0282478491569869E-2</v>
      </c>
    </row>
    <row r="2" spans="1:16">
      <c r="A2" s="7">
        <v>42737</v>
      </c>
      <c r="B2" s="4">
        <v>35.9</v>
      </c>
      <c r="C2" s="36">
        <f>(B3/B2-1)*0.7</f>
        <v>-1.052924791086346E-2</v>
      </c>
      <c r="D2" s="2"/>
      <c r="E2" s="4">
        <v>31.72</v>
      </c>
      <c r="F2" s="36">
        <f>(E3/E2-1)*0.3</f>
        <v>1.2011349306431329E-2</v>
      </c>
      <c r="G2" s="2"/>
      <c r="H2" s="29">
        <f>C2+F2</f>
        <v>1.4821013955678697E-3</v>
      </c>
      <c r="I2" s="2"/>
      <c r="J2" s="9">
        <v>1329.59</v>
      </c>
      <c r="K2" s="10">
        <v>150</v>
      </c>
      <c r="L2" s="10">
        <f>J2+K2</f>
        <v>1479.59</v>
      </c>
      <c r="M2" s="11">
        <f>L2*H2+L2</f>
        <v>1481.7829024038681</v>
      </c>
      <c r="N2" s="15" t="s">
        <v>10</v>
      </c>
      <c r="O2" s="16">
        <f>M5/(J2+SUM(K2:K5))-1</f>
        <v>4.2642800066826414E-2</v>
      </c>
    </row>
    <row r="3" spans="1:16">
      <c r="A3" s="7">
        <v>42767</v>
      </c>
      <c r="B3" s="4">
        <v>35.36</v>
      </c>
      <c r="C3" s="36"/>
      <c r="D3" s="30">
        <f>(B4/B3-1)*0.7</f>
        <v>4.0780542986425347E-2</v>
      </c>
      <c r="E3" s="4">
        <v>32.99</v>
      </c>
      <c r="F3" s="36"/>
      <c r="G3" s="30">
        <f>(E4/E3-1)*0.3</f>
        <v>1.5277356774780215E-2</v>
      </c>
      <c r="H3" s="29"/>
      <c r="I3" s="30">
        <f>D3+G3</f>
        <v>5.6057899761205565E-2</v>
      </c>
      <c r="J3" s="9">
        <f>M2</f>
        <v>1481.7829024038681</v>
      </c>
      <c r="K3" s="10">
        <v>100</v>
      </c>
      <c r="L3" s="10">
        <f t="shared" ref="L3:L6" si="0">J3+K3</f>
        <v>1581.7829024038681</v>
      </c>
      <c r="M3" s="11">
        <f>L3*I3+L3</f>
        <v>1670.4543297908128</v>
      </c>
    </row>
    <row r="4" spans="1:16">
      <c r="A4" s="7">
        <v>42795</v>
      </c>
      <c r="B4" s="4">
        <v>37.42</v>
      </c>
      <c r="C4" s="36">
        <f>(B5/B4-1)*0.7</f>
        <v>-1.1223944414751507E-2</v>
      </c>
      <c r="D4" s="30"/>
      <c r="E4" s="4">
        <v>34.67</v>
      </c>
      <c r="F4" s="36">
        <f>(E5/E4-1)*0.3</f>
        <v>3.8073262186328004E-3</v>
      </c>
      <c r="G4" s="30"/>
      <c r="H4" s="29">
        <f>C4+F4</f>
        <v>-7.4166181961187062E-3</v>
      </c>
      <c r="I4" s="30"/>
      <c r="J4" s="9">
        <f t="shared" ref="J4:J6" si="1">M3</f>
        <v>1670.4543297908128</v>
      </c>
      <c r="K4" s="10">
        <v>150</v>
      </c>
      <c r="L4" s="10">
        <f>J4+K4</f>
        <v>1820.4543297908128</v>
      </c>
      <c r="M4" s="11">
        <f>L4*H4+L4</f>
        <v>1806.9527150832832</v>
      </c>
    </row>
    <row r="5" spans="1:16">
      <c r="A5" s="7">
        <v>42828</v>
      </c>
      <c r="B5" s="4">
        <v>36.82</v>
      </c>
      <c r="C5" s="36"/>
      <c r="D5" s="30">
        <f>(B6/B5-1)*0.7</f>
        <v>5.7034220532325985E-4</v>
      </c>
      <c r="E5" s="4">
        <v>35.11</v>
      </c>
      <c r="F5" s="36"/>
      <c r="G5" s="30">
        <f>(E6/E5-1)*0.3</f>
        <v>8.5445741953857899E-4</v>
      </c>
      <c r="H5" s="29"/>
      <c r="I5" s="30">
        <f>D5+G5</f>
        <v>1.424799624861839E-3</v>
      </c>
      <c r="J5" s="9">
        <f t="shared" si="1"/>
        <v>1806.9527150832832</v>
      </c>
      <c r="K5" s="10">
        <v>150</v>
      </c>
      <c r="L5" s="10">
        <f t="shared" si="0"/>
        <v>1956.9527150832832</v>
      </c>
      <c r="M5" s="11">
        <f>L5*I5+L5</f>
        <v>1959.7409805776063</v>
      </c>
    </row>
    <row r="6" spans="1:16" ht="15" thickBot="1">
      <c r="A6" s="8">
        <v>42857</v>
      </c>
      <c r="B6" s="5">
        <v>36.85</v>
      </c>
      <c r="C6" s="6"/>
      <c r="D6" s="31"/>
      <c r="E6" s="5">
        <v>35.21</v>
      </c>
      <c r="F6" s="6"/>
      <c r="G6" s="31"/>
      <c r="H6" s="3"/>
      <c r="I6" s="31"/>
      <c r="J6" s="12">
        <f t="shared" si="1"/>
        <v>1959.7409805776063</v>
      </c>
      <c r="K6" s="13">
        <v>150</v>
      </c>
      <c r="L6" s="13">
        <f t="shared" si="0"/>
        <v>2109.740980577606</v>
      </c>
      <c r="M6" s="14"/>
    </row>
    <row r="8" spans="1:16">
      <c r="J8" s="1"/>
      <c r="N8" s="17"/>
    </row>
    <row r="9" spans="1:16">
      <c r="N9" t="s">
        <v>13</v>
      </c>
    </row>
    <row r="10" spans="1:16">
      <c r="K10" s="26" t="s">
        <v>11</v>
      </c>
      <c r="L10" s="1"/>
      <c r="M10" s="26" t="s">
        <v>12</v>
      </c>
      <c r="N10" t="s">
        <v>14</v>
      </c>
      <c r="O10" t="s">
        <v>15</v>
      </c>
      <c r="P10" t="s">
        <v>16</v>
      </c>
    </row>
    <row r="11" spans="1:16">
      <c r="I11" s="23">
        <f>A2</f>
        <v>42737</v>
      </c>
      <c r="J11" s="24">
        <f>-J2</f>
        <v>-1329.59</v>
      </c>
      <c r="K11" s="1">
        <f>XIRR(J11:J16,I11:I16)</f>
        <v>9.6835757255554213</v>
      </c>
      <c r="N11">
        <f>31+28+31+30</f>
        <v>120</v>
      </c>
      <c r="O11" s="1">
        <f>N11/365</f>
        <v>0.32876712328767121</v>
      </c>
      <c r="P11" s="25">
        <f>O1*O11</f>
        <v>1.9818897038324339E-2</v>
      </c>
    </row>
    <row r="12" spans="1:16">
      <c r="I12" s="23">
        <v>42737</v>
      </c>
      <c r="J12" s="24">
        <v>150</v>
      </c>
      <c r="K12" s="1"/>
      <c r="O12" s="1"/>
      <c r="P12" s="25"/>
    </row>
    <row r="13" spans="1:16">
      <c r="I13" s="23">
        <v>42767</v>
      </c>
      <c r="J13" s="24">
        <v>100</v>
      </c>
      <c r="K13" s="1"/>
      <c r="O13" s="1"/>
      <c r="P13" s="25"/>
    </row>
    <row r="14" spans="1:16">
      <c r="I14" s="23">
        <v>42795</v>
      </c>
      <c r="J14" s="24">
        <v>150</v>
      </c>
      <c r="K14" s="1"/>
      <c r="O14" s="1"/>
      <c r="P14" s="25"/>
    </row>
    <row r="15" spans="1:16">
      <c r="I15" s="23">
        <v>42828</v>
      </c>
      <c r="J15" s="24">
        <v>150</v>
      </c>
      <c r="K15" s="1"/>
      <c r="O15" s="1"/>
      <c r="P15" s="25"/>
    </row>
    <row r="16" spans="1:16">
      <c r="I16" s="23">
        <v>42855</v>
      </c>
      <c r="J16" s="24">
        <f>M5</f>
        <v>1959.7409805776063</v>
      </c>
      <c r="M16" s="17"/>
    </row>
    <row r="18" spans="10:10">
      <c r="J18" s="19"/>
    </row>
  </sheetData>
  <mergeCells count="15">
    <mergeCell ref="C1:D1"/>
    <mergeCell ref="H2:H3"/>
    <mergeCell ref="I3:I4"/>
    <mergeCell ref="H4:H5"/>
    <mergeCell ref="I5:I6"/>
    <mergeCell ref="H1:I1"/>
    <mergeCell ref="F1:G1"/>
    <mergeCell ref="C2:C3"/>
    <mergeCell ref="D3:D4"/>
    <mergeCell ref="C4:C5"/>
    <mergeCell ref="D5:D6"/>
    <mergeCell ref="F2:F3"/>
    <mergeCell ref="G3:G4"/>
    <mergeCell ref="F4:F5"/>
    <mergeCell ref="G5:G6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2017-05-12T09:20:27Z</dcterms:modified>
</cp:coreProperties>
</file>