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ownloads\"/>
    </mc:Choice>
  </mc:AlternateContent>
  <bookViews>
    <workbookView xWindow="0" yWindow="0" windowWidth="19200" windowHeight="7300" activeTab="1"/>
  </bookViews>
  <sheets>
    <sheet name="Holzmeier World-ACWI" sheetId="1" r:id="rId1"/>
    <sheet name="Variante ACWI IMI" sheetId="4" r:id="rId2"/>
  </sheets>
  <calcPr calcId="152511"/>
</workbook>
</file>

<file path=xl/calcChain.xml><?xml version="1.0" encoding="utf-8"?>
<calcChain xmlns="http://schemas.openxmlformats.org/spreadsheetml/2006/main">
  <c r="H17" i="4" l="1"/>
  <c r="H11" i="4"/>
  <c r="H29" i="1" l="1"/>
  <c r="H11" i="1" l="1"/>
  <c r="G13" i="1"/>
  <c r="H23" i="1"/>
  <c r="H3" i="1" l="1"/>
  <c r="F5" i="1"/>
  <c r="F28" i="1" s="1"/>
  <c r="F27" i="1" s="1"/>
  <c r="F4" i="1"/>
  <c r="F16" i="1" s="1"/>
  <c r="F15" i="1" s="1"/>
  <c r="E4" i="1"/>
  <c r="E16" i="1" s="1"/>
  <c r="E15" i="1" s="1"/>
  <c r="E5" i="1"/>
  <c r="E28" i="1" s="1"/>
  <c r="E27" i="1" s="1"/>
  <c r="D5" i="1"/>
  <c r="D28" i="1" s="1"/>
  <c r="D4" i="1"/>
  <c r="D16" i="1" s="1"/>
  <c r="G5" i="1"/>
  <c r="G28" i="1" s="1"/>
  <c r="G27" i="1" s="1"/>
  <c r="D15" i="1" l="1"/>
  <c r="H16" i="1"/>
  <c r="H28" i="1"/>
  <c r="D27" i="1"/>
  <c r="H27" i="1" s="1"/>
  <c r="H4" i="1"/>
  <c r="D7" i="1"/>
  <c r="C8" i="1" s="1"/>
  <c r="C12" i="1"/>
  <c r="D19" i="1"/>
  <c r="H5" i="1"/>
  <c r="C24" i="1"/>
  <c r="E12" i="1" l="1"/>
  <c r="E13" i="1" s="1"/>
  <c r="F12" i="1"/>
  <c r="F13" i="1" s="1"/>
  <c r="D12" i="1"/>
  <c r="G19" i="1"/>
  <c r="E19" i="1"/>
  <c r="F19" i="1"/>
  <c r="E24" i="1"/>
  <c r="E25" i="1" s="1"/>
  <c r="F24" i="1"/>
  <c r="F25" i="1" s="1"/>
  <c r="G24" i="1"/>
  <c r="G25" i="1" s="1"/>
  <c r="D24" i="1"/>
  <c r="F7" i="1"/>
  <c r="E7" i="1"/>
  <c r="G7" i="1"/>
  <c r="G9" i="1" s="1"/>
  <c r="C20" i="1"/>
  <c r="H19" i="1" l="1"/>
  <c r="D25" i="1"/>
  <c r="H25" i="1" s="1"/>
  <c r="H24" i="1"/>
  <c r="H12" i="1"/>
  <c r="D13" i="1"/>
  <c r="H13" i="1" s="1"/>
  <c r="H7" i="1"/>
  <c r="D8" i="1"/>
  <c r="F8" i="1"/>
  <c r="F9" i="1" s="1"/>
  <c r="E8" i="1"/>
  <c r="E9" i="1" s="1"/>
  <c r="E20" i="1"/>
  <c r="E21" i="1" s="1"/>
  <c r="G20" i="1"/>
  <c r="G21" i="1" s="1"/>
  <c r="F20" i="1"/>
  <c r="F21" i="1" s="1"/>
  <c r="D20" i="1"/>
  <c r="H20" i="1" l="1"/>
  <c r="D21" i="1"/>
  <c r="H21" i="1" s="1"/>
  <c r="H8" i="1"/>
  <c r="D9" i="1"/>
  <c r="H9" i="1" s="1"/>
  <c r="G15" i="1" l="1"/>
  <c r="H15" i="1" s="1"/>
  <c r="H17" i="1"/>
  <c r="D3" i="4"/>
  <c r="F4" i="4" s="1"/>
  <c r="G5" i="4" l="1"/>
  <c r="G16" i="4" s="1"/>
  <c r="G15" i="4" s="1"/>
  <c r="F5" i="4"/>
  <c r="F16" i="4" s="1"/>
  <c r="F15" i="4" s="1"/>
  <c r="D4" i="4"/>
  <c r="D5" i="4"/>
  <c r="D7" i="4" s="1"/>
  <c r="C8" i="4" s="1"/>
  <c r="E5" i="4"/>
  <c r="E16" i="4" s="1"/>
  <c r="E15" i="4" s="1"/>
  <c r="E4" i="4"/>
  <c r="D16" i="4" l="1"/>
  <c r="H5" i="4"/>
  <c r="C12" i="4"/>
  <c r="H4" i="4"/>
  <c r="F12" i="4" l="1"/>
  <c r="F13" i="4" s="1"/>
  <c r="E12" i="4"/>
  <c r="E13" i="4" s="1"/>
  <c r="G12" i="4"/>
  <c r="G13" i="4" s="1"/>
  <c r="D12" i="4"/>
  <c r="G7" i="4"/>
  <c r="F7" i="4"/>
  <c r="E7" i="4"/>
  <c r="H16" i="4"/>
  <c r="D15" i="4"/>
  <c r="H15" i="4" s="1"/>
  <c r="E8" i="4" l="1"/>
  <c r="D8" i="4"/>
  <c r="G8" i="4"/>
  <c r="G9" i="4" s="1"/>
  <c r="F8" i="4"/>
  <c r="F9" i="4" s="1"/>
  <c r="E9" i="4"/>
  <c r="D13" i="4"/>
  <c r="H13" i="4" s="1"/>
  <c r="H12" i="4"/>
  <c r="H7" i="4"/>
  <c r="H8" i="4" l="1"/>
  <c r="D9" i="4"/>
  <c r="H9" i="4" s="1"/>
</calcChain>
</file>

<file path=xl/sharedStrings.xml><?xml version="1.0" encoding="utf-8"?>
<sst xmlns="http://schemas.openxmlformats.org/spreadsheetml/2006/main" count="90" uniqueCount="52">
  <si>
    <t>NA</t>
  </si>
  <si>
    <t>Eur</t>
  </si>
  <si>
    <t>Pac</t>
  </si>
  <si>
    <t>EM</t>
  </si>
  <si>
    <t>Summen</t>
  </si>
  <si>
    <t>Nur Felder mit weissem Hintergrund aendern!</t>
  </si>
  <si>
    <t>MK in G$</t>
  </si>
  <si>
    <t>MSCI World</t>
  </si>
  <si>
    <t>Anteil in %</t>
  </si>
  <si>
    <t>MSCI ACWI</t>
  </si>
  <si>
    <t>soll in %</t>
  </si>
  <si>
    <t>World in %</t>
  </si>
  <si>
    <t>zusaetzlich</t>
  </si>
  <si>
    <t>ACWI in %</t>
  </si>
  <si>
    <t>© Holzmeier (WPF)</t>
  </si>
  <si>
    <r>
      <t xml:space="preserve">Eingabe: Frei gewaehlte Asset Allocation auf </t>
    </r>
    <r>
      <rPr>
        <b/>
        <sz val="10"/>
        <rFont val="MS Sans Serif"/>
        <family val="2"/>
      </rPr>
      <t xml:space="preserve">Basis MSCI World </t>
    </r>
  </si>
  <si>
    <r>
      <t xml:space="preserve">Eingabe: Frei gewaehlte Asset Allocation auf </t>
    </r>
    <r>
      <rPr>
        <b/>
        <sz val="10"/>
        <rFont val="MS Sans Serif"/>
        <family val="2"/>
      </rPr>
      <t xml:space="preserve">Basis MSCI ACWI </t>
    </r>
  </si>
  <si>
    <t>Eingabe: Zusaetzliche Anteile Europa, Pacific, Emerging Markets</t>
  </si>
  <si>
    <t xml:space="preserve"> =&gt; Zusaetzliche Anteile Europa (17,7%), Emerging Markets (31,1%)</t>
  </si>
  <si>
    <t xml:space="preserve"> =&gt; Zusaetzliche Anteile Europa, Emerging Markets</t>
  </si>
  <si>
    <t xml:space="preserve"> =&gt; Zusaetzliche Anteile Europa, Pacific, Emerging Markets</t>
  </si>
  <si>
    <r>
      <t xml:space="preserve"> =&gt; Asset Allocation auf </t>
    </r>
    <r>
      <rPr>
        <b/>
        <sz val="10"/>
        <rFont val="MS Sans Serif"/>
        <family val="2"/>
      </rPr>
      <t xml:space="preserve">Basis MSCI World </t>
    </r>
  </si>
  <si>
    <r>
      <t xml:space="preserve"> =&gt; Asset Allocation auf </t>
    </r>
    <r>
      <rPr>
        <b/>
        <sz val="10"/>
        <rFont val="MS Sans Serif"/>
        <family val="2"/>
      </rPr>
      <t xml:space="preserve">Basis MSCI ACWI </t>
    </r>
  </si>
  <si>
    <r>
      <t xml:space="preserve">Vorgabe: Asset Allocation NA = Eur = EM auf </t>
    </r>
    <r>
      <rPr>
        <b/>
        <sz val="10"/>
        <rFont val="MS Sans Serif"/>
        <family val="2"/>
      </rPr>
      <t>Basis MSCI ACWI</t>
    </r>
  </si>
  <si>
    <r>
      <t xml:space="preserve">Vorgabe: Asset Allocation NA = Eur = EM auf </t>
    </r>
    <r>
      <rPr>
        <b/>
        <sz val="10"/>
        <rFont val="MS Sans Serif"/>
        <family val="2"/>
      </rPr>
      <t>Basis MSCI World</t>
    </r>
  </si>
  <si>
    <t xml:space="preserve"> =&gt; Erforderlicher Anteil MSCI ACWI </t>
  </si>
  <si>
    <t xml:space="preserve"> =&gt; Erforderlicher Anteil MSCI World (51,2% der Invest-Summe)</t>
  </si>
  <si>
    <t xml:space="preserve"> =&gt; Erforderlicher Anteil MSCI World</t>
  </si>
  <si>
    <t>Eingabe: Anteil MSCI World</t>
  </si>
  <si>
    <t>Eingabe: Anteil MSCI ACWI</t>
  </si>
  <si>
    <t>Aktuelle Marktkapitalisierungsdaten mit Google-Suche "MSCI pdf North America" etc ermitteln</t>
  </si>
  <si>
    <t>Jeweilige Marktkapitalisierungen (pdf Seite 2 links oben) hier selbst eintragen.</t>
  </si>
  <si>
    <t>Aktualisierte pdfs werden von MSCI jeweils zum Monatsanfang bereitgestellt</t>
  </si>
  <si>
    <t>Eingangs-daten</t>
  </si>
  <si>
    <t>Ergebnisse fuer              MSCI World</t>
  </si>
  <si>
    <t>Ergebnisse fuer              MSCI       ACWI</t>
  </si>
  <si>
    <t>MSCI ACWI IMI</t>
  </si>
  <si>
    <t>Ergebnisse fuer              MSCI       ACWI IMI</t>
  </si>
  <si>
    <t>Vorgabe: Asset Allocation NA = Eur = EM auf Basis MSCI ACWI IMI</t>
  </si>
  <si>
    <t>ACWI IMI in %</t>
  </si>
  <si>
    <t xml:space="preserve"> =&gt; Erforderlicher Anteil MSCI ACWI IMI </t>
  </si>
  <si>
    <t xml:space="preserve">Eingabe: Frei gewaehlte Asset Allocation auf Basis MSCI ACWI IMI </t>
  </si>
  <si>
    <t xml:space="preserve"> =&gt; Asset Allocation auf Basis MSCI ACWI IMI </t>
  </si>
  <si>
    <t>Eingabe: Anteil MSCI ACWI IMI</t>
  </si>
  <si>
    <t>MSCI World  IMI</t>
  </si>
  <si>
    <t>Aktuelle Marktkapitalisierungsdaten mit Google-Suche "MSCI pdf Europe IMI" etc ermitteln</t>
  </si>
  <si>
    <t>Eur IMI</t>
  </si>
  <si>
    <t>NA IMI</t>
  </si>
  <si>
    <t>Pac IMI</t>
  </si>
  <si>
    <t>EM IMI</t>
  </si>
  <si>
    <t>Anm.: ACWI IMI Summe eintragen - NA berechnet sich</t>
  </si>
  <si>
    <t>© Spätzünder powerd by Holzmeier (WPF)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</si>
</sst>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#,##0.00\ &quot;DM&quot;;[Red]\-#,##0.00\ &quot;DM&quot;"/>
    <numFmt numFmtId="165" formatCode="#,##0.00;[Red]\-#,##0.00"/>
    <numFmt numFmtId="166" formatCode="0.0"/>
    <numFmt numFmtId="167" formatCode="#,##0.00\ [$€];[Red]\-#,##0.00\ [$€]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MS Sans Serif"/>
      <family val="2"/>
    </font>
    <font>
      <b/>
      <sz val="10"/>
      <color indexed="10"/>
      <name val="MS Sans Serif"/>
      <family val="2"/>
    </font>
    <font>
      <sz val="8.5"/>
      <name val="MS Sans Serif"/>
      <family val="2"/>
    </font>
    <font>
      <sz val="9"/>
      <name val="MS Sans Serif"/>
      <family val="2"/>
    </font>
    <font>
      <i/>
      <sz val="9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0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7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0" fillId="0" borderId="0" applyNumberFormat="0" applyFont="0" applyFill="0" applyBorder="0" applyAlignment="0" applyProtection="0"/>
    <xf numFmtId="44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7">
    <xf numFmtId="0" fontId="0" fillId="0" borderId="0" xfId="0"/>
    <xf numFmtId="0" fontId="19" fillId="34" borderId="10" xfId="0" applyNumberFormat="1" applyFont="1" applyFill="1" applyBorder="1" applyAlignment="1" applyProtection="1">
      <alignment horizontal="right"/>
    </xf>
    <xf numFmtId="0" fontId="18" fillId="34" borderId="1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3" fontId="19" fillId="0" borderId="15" xfId="0" applyNumberFormat="1" applyFont="1" applyFill="1" applyBorder="1" applyAlignment="1" applyProtection="1">
      <alignment horizontal="right"/>
    </xf>
    <xf numFmtId="0" fontId="19" fillId="34" borderId="15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/>
    <xf numFmtId="0" fontId="19" fillId="34" borderId="13" xfId="0" applyNumberFormat="1" applyFont="1" applyFill="1" applyBorder="1" applyAlignment="1" applyProtection="1">
      <alignment horizontal="right"/>
    </xf>
    <xf numFmtId="0" fontId="19" fillId="34" borderId="14" xfId="0" applyNumberFormat="1" applyFont="1" applyFill="1" applyBorder="1" applyAlignment="1" applyProtection="1">
      <alignment horizontal="right"/>
    </xf>
    <xf numFmtId="166" fontId="19" fillId="34" borderId="18" xfId="0" applyNumberFormat="1" applyFont="1" applyFill="1" applyBorder="1" applyAlignment="1" applyProtection="1">
      <alignment horizontal="right"/>
    </xf>
    <xf numFmtId="166" fontId="18" fillId="34" borderId="21" xfId="0" applyNumberFormat="1" applyFont="1" applyFill="1" applyBorder="1" applyAlignment="1" applyProtection="1"/>
    <xf numFmtId="0" fontId="19" fillId="34" borderId="25" xfId="0" applyNumberFormat="1" applyFont="1" applyFill="1" applyBorder="1" applyAlignment="1" applyProtection="1"/>
    <xf numFmtId="166" fontId="19" fillId="34" borderId="22" xfId="0" applyNumberFormat="1" applyFont="1" applyFill="1" applyBorder="1" applyAlignment="1" applyProtection="1">
      <alignment horizontal="right"/>
    </xf>
    <xf numFmtId="0" fontId="19" fillId="34" borderId="18" xfId="0" applyNumberFormat="1" applyFont="1" applyFill="1" applyBorder="1" applyAlignment="1" applyProtection="1">
      <alignment horizontal="center"/>
    </xf>
    <xf numFmtId="0" fontId="18" fillId="34" borderId="21" xfId="0" applyNumberFormat="1" applyFont="1" applyFill="1" applyBorder="1" applyAlignment="1" applyProtection="1"/>
    <xf numFmtId="166" fontId="19" fillId="34" borderId="24" xfId="0" applyNumberFormat="1" applyFont="1" applyFill="1" applyBorder="1" applyAlignment="1" applyProtection="1"/>
    <xf numFmtId="166" fontId="19" fillId="34" borderId="21" xfId="0" applyNumberFormat="1" applyFont="1" applyFill="1" applyBorder="1" applyAlignment="1" applyProtection="1">
      <alignment horizontal="right"/>
    </xf>
    <xf numFmtId="0" fontId="19" fillId="34" borderId="12" xfId="0" applyNumberFormat="1" applyFont="1" applyFill="1" applyBorder="1" applyAlignment="1" applyProtection="1"/>
    <xf numFmtId="166" fontId="19" fillId="34" borderId="17" xfId="0" applyNumberFormat="1" applyFont="1" applyFill="1" applyBorder="1" applyAlignment="1" applyProtection="1"/>
    <xf numFmtId="0" fontId="19" fillId="34" borderId="21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Alignment="1" applyProtection="1"/>
    <xf numFmtId="0" fontId="19" fillId="34" borderId="16" xfId="0" applyNumberFormat="1" applyFont="1" applyFill="1" applyBorder="1" applyAlignment="1" applyProtection="1"/>
    <xf numFmtId="0" fontId="19" fillId="34" borderId="20" xfId="0" applyNumberFormat="1" applyFont="1" applyFill="1" applyBorder="1" applyAlignment="1" applyProtection="1"/>
    <xf numFmtId="3" fontId="19" fillId="34" borderId="17" xfId="0" applyNumberFormat="1" applyFont="1" applyFill="1" applyBorder="1" applyAlignment="1" applyProtection="1">
      <alignment horizontal="right"/>
    </xf>
    <xf numFmtId="166" fontId="19" fillId="34" borderId="15" xfId="0" applyNumberFormat="1" applyFont="1" applyFill="1" applyBorder="1" applyAlignment="1" applyProtection="1"/>
    <xf numFmtId="0" fontId="19" fillId="34" borderId="11" xfId="0" applyNumberFormat="1" applyFont="1" applyFill="1" applyBorder="1" applyAlignment="1" applyProtection="1"/>
    <xf numFmtId="166" fontId="19" fillId="34" borderId="17" xfId="0" applyNumberFormat="1" applyFont="1" applyFill="1" applyBorder="1" applyAlignment="1" applyProtection="1">
      <alignment horizontal="right"/>
    </xf>
    <xf numFmtId="3" fontId="19" fillId="0" borderId="16" xfId="0" applyNumberFormat="1" applyFont="1" applyFill="1" applyBorder="1" applyAlignment="1" applyProtection="1">
      <alignment horizontal="right"/>
    </xf>
    <xf numFmtId="166" fontId="19" fillId="34" borderId="15" xfId="0" applyNumberFormat="1" applyFont="1" applyFill="1" applyBorder="1" applyAlignment="1" applyProtection="1">
      <alignment horizontal="left"/>
    </xf>
    <xf numFmtId="166" fontId="19" fillId="34" borderId="23" xfId="0" applyNumberFormat="1" applyFont="1" applyFill="1" applyBorder="1" applyAlignment="1" applyProtection="1">
      <alignment horizontal="right"/>
    </xf>
    <xf numFmtId="0" fontId="19" fillId="34" borderId="19" xfId="0" applyNumberFormat="1" applyFont="1" applyFill="1" applyBorder="1" applyAlignment="1" applyProtection="1">
      <alignment horizontal="right"/>
    </xf>
    <xf numFmtId="166" fontId="18" fillId="34" borderId="22" xfId="0" applyNumberFormat="1" applyFont="1" applyFill="1" applyBorder="1" applyAlignment="1" applyProtection="1"/>
    <xf numFmtId="166" fontId="19" fillId="34" borderId="23" xfId="0" applyNumberFormat="1" applyFont="1" applyFill="1" applyBorder="1" applyAlignment="1" applyProtection="1"/>
    <xf numFmtId="166" fontId="19" fillId="34" borderId="16" xfId="0" applyNumberFormat="1" applyFont="1" applyFill="1" applyBorder="1" applyAlignment="1" applyProtection="1"/>
    <xf numFmtId="1" fontId="21" fillId="0" borderId="10" xfId="0" applyNumberFormat="1" applyFont="1" applyFill="1" applyBorder="1" applyAlignment="1" applyProtection="1"/>
    <xf numFmtId="1" fontId="21" fillId="0" borderId="13" xfId="0" applyNumberFormat="1" applyFont="1" applyFill="1" applyBorder="1" applyAlignment="1" applyProtection="1"/>
    <xf numFmtId="0" fontId="23" fillId="33" borderId="0" xfId="0" applyNumberFormat="1" applyFont="1" applyFill="1" applyBorder="1" applyAlignment="1" applyProtection="1"/>
    <xf numFmtId="166" fontId="19" fillId="33" borderId="15" xfId="0" applyNumberFormat="1" applyFont="1" applyFill="1" applyBorder="1" applyAlignment="1" applyProtection="1">
      <alignment horizontal="left"/>
    </xf>
    <xf numFmtId="166" fontId="18" fillId="33" borderId="21" xfId="0" applyNumberFormat="1" applyFont="1" applyFill="1" applyBorder="1" applyAlignment="1" applyProtection="1"/>
    <xf numFmtId="166" fontId="18" fillId="33" borderId="22" xfId="0" applyNumberFormat="1" applyFont="1" applyFill="1" applyBorder="1" applyAlignment="1" applyProtection="1"/>
    <xf numFmtId="166" fontId="21" fillId="34" borderId="10" xfId="0" applyNumberFormat="1" applyFont="1" applyFill="1" applyBorder="1" applyAlignment="1" applyProtection="1"/>
    <xf numFmtId="166" fontId="21" fillId="34" borderId="13" xfId="0" applyNumberFormat="1" applyFont="1" applyFill="1" applyBorder="1" applyAlignment="1" applyProtection="1"/>
    <xf numFmtId="0" fontId="18" fillId="34" borderId="25" xfId="0" applyNumberFormat="1" applyFont="1" applyFill="1" applyBorder="1" applyAlignment="1" applyProtection="1"/>
    <xf numFmtId="0" fontId="18" fillId="34" borderId="12" xfId="0" applyNumberFormat="1" applyFont="1" applyFill="1" applyBorder="1" applyAlignment="1" applyProtection="1"/>
    <xf numFmtId="0" fontId="18" fillId="34" borderId="20" xfId="0" applyNumberFormat="1" applyFont="1" applyFill="1" applyBorder="1" applyAlignment="1" applyProtection="1"/>
    <xf numFmtId="0" fontId="18" fillId="34" borderId="10" xfId="0" applyNumberFormat="1" applyFont="1" applyFill="1" applyBorder="1" applyAlignment="1" applyProtection="1">
      <alignment horizontal="right"/>
    </xf>
    <xf numFmtId="0" fontId="18" fillId="34" borderId="13" xfId="0" applyNumberFormat="1" applyFont="1" applyFill="1" applyBorder="1" applyAlignment="1" applyProtection="1">
      <alignment horizontal="right"/>
    </xf>
    <xf numFmtId="3" fontId="19" fillId="33" borderId="17" xfId="0" applyNumberFormat="1" applyFont="1" applyFill="1" applyBorder="1" applyAlignment="1" applyProtection="1">
      <alignment horizontal="right"/>
    </xf>
    <xf numFmtId="3" fontId="19" fillId="34" borderId="15" xfId="0" applyNumberFormat="1" applyFont="1" applyFill="1" applyBorder="1" applyAlignment="1" applyProtection="1">
      <alignment horizontal="right"/>
    </xf>
    <xf numFmtId="14" fontId="24" fillId="0" borderId="11" xfId="0" applyNumberFormat="1" applyFont="1" applyFill="1" applyBorder="1" applyAlignment="1" applyProtection="1">
      <alignment horizontal="center" vertical="center"/>
    </xf>
    <xf numFmtId="14" fontId="24" fillId="0" borderId="12" xfId="0" applyNumberFormat="1" applyFont="1" applyFill="1" applyBorder="1" applyAlignment="1" applyProtection="1">
      <alignment horizontal="center" vertical="center"/>
    </xf>
    <xf numFmtId="0" fontId="0" fillId="34" borderId="27" xfId="0" applyFill="1" applyBorder="1" applyAlignment="1">
      <alignment horizontal="center" vertical="center" wrapText="1"/>
    </xf>
    <xf numFmtId="0" fontId="0" fillId="34" borderId="28" xfId="0" applyFill="1" applyBorder="1" applyAlignment="1">
      <alignment horizontal="center" vertical="center" wrapText="1"/>
    </xf>
    <xf numFmtId="0" fontId="0" fillId="34" borderId="29" xfId="0" applyFill="1" applyBorder="1" applyAlignment="1">
      <alignment horizontal="center" vertical="center" wrapText="1"/>
    </xf>
    <xf numFmtId="0" fontId="0" fillId="34" borderId="26" xfId="0" applyFill="1" applyBorder="1" applyAlignment="1">
      <alignment horizontal="center" vertical="center" wrapText="1"/>
    </xf>
    <xf numFmtId="14" fontId="25" fillId="0" borderId="11" xfId="0" applyNumberFormat="1" applyFont="1" applyFill="1" applyBorder="1" applyAlignment="1" applyProtection="1">
      <alignment horizontal="center" vertical="center"/>
    </xf>
    <xf numFmtId="14" fontId="25" fillId="0" borderId="12" xfId="0" applyNumberFormat="1" applyFont="1" applyFill="1" applyBorder="1" applyAlignment="1" applyProtection="1">
      <alignment horizontal="center" vertical="center"/>
    </xf>
  </cellXfs>
  <cellStyles count="205">
    <cellStyle name="20 % - Akzent1" xfId="18" builtinId="30" customBuiltin="1"/>
    <cellStyle name="20 % - Akzent1 2" xfId="51"/>
    <cellStyle name="20 % - Akzent1 2 2" xfId="121"/>
    <cellStyle name="20 % - Akzent1 3" xfId="65"/>
    <cellStyle name="20 % - Akzent1 3 2" xfId="135"/>
    <cellStyle name="20 % - Akzent1 4" xfId="79"/>
    <cellStyle name="20 % - Akzent1 4 2" xfId="149"/>
    <cellStyle name="20 % - Akzent1 5" xfId="93"/>
    <cellStyle name="20 % - Akzent1 5 2" xfId="163"/>
    <cellStyle name="20 % - Akzent1 6" xfId="107"/>
    <cellStyle name="20 % - Akzent1 7" xfId="179"/>
    <cellStyle name="20 % - Akzent1 8" xfId="193"/>
    <cellStyle name="20 % - Akzent2" xfId="22" builtinId="34" customBuiltin="1"/>
    <cellStyle name="20 % - Akzent2 2" xfId="52"/>
    <cellStyle name="20 % - Akzent2 2 2" xfId="122"/>
    <cellStyle name="20 % - Akzent2 3" xfId="66"/>
    <cellStyle name="20 % - Akzent2 3 2" xfId="136"/>
    <cellStyle name="20 % - Akzent2 4" xfId="80"/>
    <cellStyle name="20 % - Akzent2 4 2" xfId="150"/>
    <cellStyle name="20 % - Akzent2 5" xfId="94"/>
    <cellStyle name="20 % - Akzent2 5 2" xfId="164"/>
    <cellStyle name="20 % - Akzent2 6" xfId="109"/>
    <cellStyle name="20 % - Akzent2 7" xfId="181"/>
    <cellStyle name="20 % - Akzent2 8" xfId="195"/>
    <cellStyle name="20 % - Akzent3" xfId="26" builtinId="38" customBuiltin="1"/>
    <cellStyle name="20 % - Akzent3 2" xfId="53"/>
    <cellStyle name="20 % - Akzent3 2 2" xfId="123"/>
    <cellStyle name="20 % - Akzent3 3" xfId="67"/>
    <cellStyle name="20 % - Akzent3 3 2" xfId="137"/>
    <cellStyle name="20 % - Akzent3 4" xfId="81"/>
    <cellStyle name="20 % - Akzent3 4 2" xfId="151"/>
    <cellStyle name="20 % - Akzent3 5" xfId="95"/>
    <cellStyle name="20 % - Akzent3 5 2" xfId="165"/>
    <cellStyle name="20 % - Akzent3 6" xfId="111"/>
    <cellStyle name="20 % - Akzent3 7" xfId="183"/>
    <cellStyle name="20 % - Akzent3 8" xfId="197"/>
    <cellStyle name="20 % - Akzent4" xfId="30" builtinId="42" customBuiltin="1"/>
    <cellStyle name="20 % - Akzent4 2" xfId="54"/>
    <cellStyle name="20 % - Akzent4 2 2" xfId="124"/>
    <cellStyle name="20 % - Akzent4 3" xfId="68"/>
    <cellStyle name="20 % - Akzent4 3 2" xfId="138"/>
    <cellStyle name="20 % - Akzent4 4" xfId="82"/>
    <cellStyle name="20 % - Akzent4 4 2" xfId="152"/>
    <cellStyle name="20 % - Akzent4 5" xfId="96"/>
    <cellStyle name="20 % - Akzent4 5 2" xfId="166"/>
    <cellStyle name="20 % - Akzent4 6" xfId="113"/>
    <cellStyle name="20 % - Akzent4 7" xfId="185"/>
    <cellStyle name="20 % - Akzent4 8" xfId="199"/>
    <cellStyle name="20 % - Akzent5" xfId="34" builtinId="46" customBuiltin="1"/>
    <cellStyle name="20 % - Akzent5 2" xfId="55"/>
    <cellStyle name="20 % - Akzent5 2 2" xfId="125"/>
    <cellStyle name="20 % - Akzent5 3" xfId="69"/>
    <cellStyle name="20 % - Akzent5 3 2" xfId="139"/>
    <cellStyle name="20 % - Akzent5 4" xfId="83"/>
    <cellStyle name="20 % - Akzent5 4 2" xfId="153"/>
    <cellStyle name="20 % - Akzent5 5" xfId="97"/>
    <cellStyle name="20 % - Akzent5 5 2" xfId="167"/>
    <cellStyle name="20 % - Akzent5 6" xfId="115"/>
    <cellStyle name="20 % - Akzent5 7" xfId="187"/>
    <cellStyle name="20 % - Akzent5 8" xfId="201"/>
    <cellStyle name="20 % - Akzent6" xfId="38" builtinId="50" customBuiltin="1"/>
    <cellStyle name="20 % - Akzent6 2" xfId="56"/>
    <cellStyle name="20 % - Akzent6 2 2" xfId="126"/>
    <cellStyle name="20 % - Akzent6 3" xfId="70"/>
    <cellStyle name="20 % - Akzent6 3 2" xfId="140"/>
    <cellStyle name="20 % - Akzent6 4" xfId="84"/>
    <cellStyle name="20 % - Akzent6 4 2" xfId="154"/>
    <cellStyle name="20 % - Akzent6 5" xfId="98"/>
    <cellStyle name="20 % - Akzent6 5 2" xfId="168"/>
    <cellStyle name="20 % - Akzent6 6" xfId="117"/>
    <cellStyle name="20 % - Akzent6 7" xfId="189"/>
    <cellStyle name="20 % - Akzent6 8" xfId="203"/>
    <cellStyle name="40 % - Akzent1" xfId="19" builtinId="31" customBuiltin="1"/>
    <cellStyle name="40 % - Akzent1 2" xfId="57"/>
    <cellStyle name="40 % - Akzent1 2 2" xfId="127"/>
    <cellStyle name="40 % - Akzent1 3" xfId="71"/>
    <cellStyle name="40 % - Akzent1 3 2" xfId="141"/>
    <cellStyle name="40 % - Akzent1 4" xfId="85"/>
    <cellStyle name="40 % - Akzent1 4 2" xfId="155"/>
    <cellStyle name="40 % - Akzent1 5" xfId="99"/>
    <cellStyle name="40 % - Akzent1 5 2" xfId="169"/>
    <cellStyle name="40 % - Akzent1 6" xfId="108"/>
    <cellStyle name="40 % - Akzent1 7" xfId="180"/>
    <cellStyle name="40 % - Akzent1 8" xfId="194"/>
    <cellStyle name="40 % - Akzent2" xfId="23" builtinId="35" customBuiltin="1"/>
    <cellStyle name="40 % - Akzent2 2" xfId="58"/>
    <cellStyle name="40 % - Akzent2 2 2" xfId="128"/>
    <cellStyle name="40 % - Akzent2 3" xfId="72"/>
    <cellStyle name="40 % - Akzent2 3 2" xfId="142"/>
    <cellStyle name="40 % - Akzent2 4" xfId="86"/>
    <cellStyle name="40 % - Akzent2 4 2" xfId="156"/>
    <cellStyle name="40 % - Akzent2 5" xfId="100"/>
    <cellStyle name="40 % - Akzent2 5 2" xfId="170"/>
    <cellStyle name="40 % - Akzent2 6" xfId="110"/>
    <cellStyle name="40 % - Akzent2 7" xfId="182"/>
    <cellStyle name="40 % - Akzent2 8" xfId="196"/>
    <cellStyle name="40 % - Akzent3" xfId="27" builtinId="39" customBuiltin="1"/>
    <cellStyle name="40 % - Akzent3 2" xfId="59"/>
    <cellStyle name="40 % - Akzent3 2 2" xfId="129"/>
    <cellStyle name="40 % - Akzent3 3" xfId="73"/>
    <cellStyle name="40 % - Akzent3 3 2" xfId="143"/>
    <cellStyle name="40 % - Akzent3 4" xfId="87"/>
    <cellStyle name="40 % - Akzent3 4 2" xfId="157"/>
    <cellStyle name="40 % - Akzent3 5" xfId="101"/>
    <cellStyle name="40 % - Akzent3 5 2" xfId="171"/>
    <cellStyle name="40 % - Akzent3 6" xfId="112"/>
    <cellStyle name="40 % - Akzent3 7" xfId="184"/>
    <cellStyle name="40 % - Akzent3 8" xfId="198"/>
    <cellStyle name="40 % - Akzent4" xfId="31" builtinId="43" customBuiltin="1"/>
    <cellStyle name="40 % - Akzent4 2" xfId="60"/>
    <cellStyle name="40 % - Akzent4 2 2" xfId="130"/>
    <cellStyle name="40 % - Akzent4 3" xfId="74"/>
    <cellStyle name="40 % - Akzent4 3 2" xfId="144"/>
    <cellStyle name="40 % - Akzent4 4" xfId="88"/>
    <cellStyle name="40 % - Akzent4 4 2" xfId="158"/>
    <cellStyle name="40 % - Akzent4 5" xfId="102"/>
    <cellStyle name="40 % - Akzent4 5 2" xfId="172"/>
    <cellStyle name="40 % - Akzent4 6" xfId="114"/>
    <cellStyle name="40 % - Akzent4 7" xfId="186"/>
    <cellStyle name="40 % - Akzent4 8" xfId="200"/>
    <cellStyle name="40 % - Akzent5" xfId="35" builtinId="47" customBuiltin="1"/>
    <cellStyle name="40 % - Akzent5 2" xfId="61"/>
    <cellStyle name="40 % - Akzent5 2 2" xfId="131"/>
    <cellStyle name="40 % - Akzent5 3" xfId="75"/>
    <cellStyle name="40 % - Akzent5 3 2" xfId="145"/>
    <cellStyle name="40 % - Akzent5 4" xfId="89"/>
    <cellStyle name="40 % - Akzent5 4 2" xfId="159"/>
    <cellStyle name="40 % - Akzent5 5" xfId="103"/>
    <cellStyle name="40 % - Akzent5 5 2" xfId="173"/>
    <cellStyle name="40 % - Akzent5 6" xfId="116"/>
    <cellStyle name="40 % - Akzent5 7" xfId="188"/>
    <cellStyle name="40 % - Akzent5 8" xfId="202"/>
    <cellStyle name="40 % - Akzent6" xfId="39" builtinId="51" customBuiltin="1"/>
    <cellStyle name="40 % - Akzent6 2" xfId="62"/>
    <cellStyle name="40 % - Akzent6 2 2" xfId="132"/>
    <cellStyle name="40 % - Akzent6 3" xfId="76"/>
    <cellStyle name="40 % - Akzent6 3 2" xfId="146"/>
    <cellStyle name="40 % - Akzent6 4" xfId="90"/>
    <cellStyle name="40 % - Akzent6 4 2" xfId="160"/>
    <cellStyle name="40 % - Akzent6 5" xfId="104"/>
    <cellStyle name="40 % - Akzent6 5 2" xfId="174"/>
    <cellStyle name="40 % - Akzent6 6" xfId="118"/>
    <cellStyle name="40 % - Akzent6 7" xfId="190"/>
    <cellStyle name="40 % - Akzent6 8" xfId="204"/>
    <cellStyle name="60 % - Akzent1" xfId="20" builtinId="32" customBuiltin="1"/>
    <cellStyle name="60 % - Akzent2" xfId="24" builtinId="36" customBuiltin="1"/>
    <cellStyle name="60 % - Akzent3" xfId="28" builtinId="40" customBuiltin="1"/>
    <cellStyle name="60 % - Akzent4" xfId="32" builtinId="44" customBuiltin="1"/>
    <cellStyle name="60 % - Akzent5" xfId="36" builtinId="48" customBuiltin="1"/>
    <cellStyle name="60 % - Akzent6" xfId="40" builtinId="52" customBuiltin="1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6" builtinId="25" customBuiltin="1"/>
    <cellStyle name="Erklärender Text" xfId="15" builtinId="53" customBuiltin="1"/>
    <cellStyle name="Euro" xfId="42"/>
    <cellStyle name="Euro 2" xfId="47"/>
    <cellStyle name="Euro 3" xfId="46"/>
    <cellStyle name="Gut" xfId="6" builtinId="26" customBuiltin="1"/>
    <cellStyle name="Komma 2" xfId="43"/>
    <cellStyle name="Neutral" xfId="8" builtinId="28" customBuiltin="1"/>
    <cellStyle name="Notiz 2" xfId="48"/>
    <cellStyle name="Notiz 2 2" xfId="63"/>
    <cellStyle name="Notiz 2 2 2" xfId="133"/>
    <cellStyle name="Notiz 2 3" xfId="77"/>
    <cellStyle name="Notiz 2 3 2" xfId="147"/>
    <cellStyle name="Notiz 2 4" xfId="91"/>
    <cellStyle name="Notiz 2 4 2" xfId="161"/>
    <cellStyle name="Notiz 2 5" xfId="105"/>
    <cellStyle name="Notiz 2 5 2" xfId="175"/>
    <cellStyle name="Notiz 2 6" xfId="119"/>
    <cellStyle name="Notiz 3" xfId="178"/>
    <cellStyle name="Notiz 4" xfId="192"/>
    <cellStyle name="Schlecht" xfId="7" builtinId="27" customBuiltin="1"/>
    <cellStyle name="Standard" xfId="0" builtinId="0"/>
    <cellStyle name="Standard 2" xfId="45"/>
    <cellStyle name="Standard 3" xfId="49"/>
    <cellStyle name="Standard 3 2" xfId="64"/>
    <cellStyle name="Standard 3 2 2" xfId="134"/>
    <cellStyle name="Standard 3 3" xfId="78"/>
    <cellStyle name="Standard 3 3 2" xfId="148"/>
    <cellStyle name="Standard 3 4" xfId="92"/>
    <cellStyle name="Standard 3 4 2" xfId="162"/>
    <cellStyle name="Standard 3 5" xfId="106"/>
    <cellStyle name="Standard 3 5 2" xfId="176"/>
    <cellStyle name="Standard 3 6" xfId="120"/>
    <cellStyle name="Standard 4" xfId="50"/>
    <cellStyle name="Standard 5" xfId="177"/>
    <cellStyle name="Standard 6" xfId="191"/>
    <cellStyle name="Standard 7" xfId="4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ährung 2" xfId="44"/>
    <cellStyle name="Warnender Text" xfId="14" builtinId="11" customBuiltin="1"/>
    <cellStyle name="Zelle überprüfen" xfId="13" builtinId="23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4" workbookViewId="0">
      <selection activeCell="C20" sqref="C20"/>
    </sheetView>
  </sheetViews>
  <sheetFormatPr baseColWidth="10" defaultRowHeight="14.5" x14ac:dyDescent="0.35"/>
  <cols>
    <col min="1" max="1" width="10.453125" customWidth="1"/>
    <col min="9" max="9" width="4.81640625" customWidth="1"/>
  </cols>
  <sheetData>
    <row r="1" spans="1:11" ht="15" thickBot="1" x14ac:dyDescent="0.4"/>
    <row r="2" spans="1:11" x14ac:dyDescent="0.35">
      <c r="A2" s="51" t="s">
        <v>33</v>
      </c>
      <c r="B2" s="49">
        <v>43039</v>
      </c>
      <c r="C2" s="2"/>
      <c r="D2" s="1" t="s">
        <v>0</v>
      </c>
      <c r="E2" s="1" t="s">
        <v>1</v>
      </c>
      <c r="F2" s="1" t="s">
        <v>2</v>
      </c>
      <c r="G2" s="7" t="s">
        <v>3</v>
      </c>
      <c r="H2" s="8" t="s">
        <v>4</v>
      </c>
      <c r="I2" s="6"/>
      <c r="J2" s="3" t="s">
        <v>5</v>
      </c>
      <c r="K2" s="6"/>
    </row>
    <row r="3" spans="1:11" x14ac:dyDescent="0.35">
      <c r="A3" s="52"/>
      <c r="B3" s="50"/>
      <c r="C3" s="5" t="s">
        <v>6</v>
      </c>
      <c r="D3" s="4">
        <v>24452</v>
      </c>
      <c r="E3" s="4">
        <v>9369</v>
      </c>
      <c r="F3" s="4">
        <v>5187</v>
      </c>
      <c r="G3" s="27">
        <v>5188</v>
      </c>
      <c r="H3" s="23">
        <f>SUM(D3:G3)</f>
        <v>44196</v>
      </c>
      <c r="I3" s="6"/>
      <c r="J3" s="6" t="s">
        <v>30</v>
      </c>
      <c r="K3" s="6"/>
    </row>
    <row r="4" spans="1:11" x14ac:dyDescent="0.35">
      <c r="A4" s="52"/>
      <c r="B4" s="17" t="s">
        <v>7</v>
      </c>
      <c r="C4" s="13" t="s">
        <v>8</v>
      </c>
      <c r="D4" s="9">
        <f>D3/SUM($D$3:$F$3)*100</f>
        <v>62.684577522559472</v>
      </c>
      <c r="E4" s="9">
        <f>E3/SUM($D$3:$F$3)*100</f>
        <v>24.018150123051683</v>
      </c>
      <c r="F4" s="9">
        <f>F3/SUM($D$3:$F$3)*100</f>
        <v>13.297272354388841</v>
      </c>
      <c r="G4" s="30">
        <v>0</v>
      </c>
      <c r="H4" s="26">
        <f>SUM(D4:G4)</f>
        <v>100</v>
      </c>
      <c r="I4" s="6"/>
      <c r="J4" s="6" t="s">
        <v>31</v>
      </c>
      <c r="K4" s="6"/>
    </row>
    <row r="5" spans="1:11" ht="15" thickBot="1" x14ac:dyDescent="0.4">
      <c r="A5" s="53"/>
      <c r="B5" s="22" t="s">
        <v>9</v>
      </c>
      <c r="C5" s="19" t="s">
        <v>8</v>
      </c>
      <c r="D5" s="16">
        <f>D3/SUM($D$3:$G$3)*100</f>
        <v>55.32627387093855</v>
      </c>
      <c r="E5" s="16">
        <f>E3/SUM($D$3:$G$3)*100</f>
        <v>21.198751018191693</v>
      </c>
      <c r="F5" s="16">
        <f>F3/SUM($D$3:$G$3)*100</f>
        <v>11.736356231333152</v>
      </c>
      <c r="G5" s="12">
        <f>G3/SUM($D$3:$G$3)*100</f>
        <v>11.73861887953661</v>
      </c>
      <c r="H5" s="29">
        <f>SUM(D5:G5)</f>
        <v>100</v>
      </c>
      <c r="I5" s="6"/>
      <c r="J5" s="6" t="s">
        <v>32</v>
      </c>
      <c r="K5" s="6"/>
    </row>
    <row r="6" spans="1:11" ht="15" thickBot="1" x14ac:dyDescent="0.4">
      <c r="B6" s="20"/>
      <c r="C6" s="20"/>
      <c r="D6" s="20"/>
      <c r="E6" s="20"/>
      <c r="F6" s="20"/>
      <c r="G6" s="20"/>
      <c r="H6" s="20"/>
      <c r="I6" s="6"/>
      <c r="J6" s="20"/>
      <c r="K6" s="6"/>
    </row>
    <row r="7" spans="1:11" x14ac:dyDescent="0.35">
      <c r="A7" s="51" t="s">
        <v>34</v>
      </c>
      <c r="B7" s="25" t="s">
        <v>10</v>
      </c>
      <c r="C7" s="2"/>
      <c r="D7" s="40">
        <f>D4/((3*D4+F4)/100)</f>
        <v>31.131991393249557</v>
      </c>
      <c r="E7" s="40">
        <f>D7</f>
        <v>31.131991393249557</v>
      </c>
      <c r="F7" s="40">
        <f>D7*F4/D4</f>
        <v>6.6040258202513265</v>
      </c>
      <c r="G7" s="41">
        <f>D7</f>
        <v>31.131991393249557</v>
      </c>
      <c r="H7" s="15">
        <f>SUM(D7:G7)</f>
        <v>100</v>
      </c>
      <c r="I7" s="6"/>
      <c r="J7" s="6" t="s">
        <v>24</v>
      </c>
      <c r="K7" s="6"/>
    </row>
    <row r="8" spans="1:11" x14ac:dyDescent="0.35">
      <c r="A8" s="52"/>
      <c r="B8" s="11" t="s">
        <v>11</v>
      </c>
      <c r="C8" s="28">
        <f>D7/D4*100</f>
        <v>49.664514979056058</v>
      </c>
      <c r="D8" s="24">
        <f>$C8*D4/100</f>
        <v>31.131991393249553</v>
      </c>
      <c r="E8" s="24">
        <f>$C8*E4/100</f>
        <v>11.928497765555173</v>
      </c>
      <c r="F8" s="24">
        <f>$C8*F4/100</f>
        <v>6.6040258202513256</v>
      </c>
      <c r="G8" s="21">
        <v>0</v>
      </c>
      <c r="H8" s="18">
        <f>SUM(D8:G8)</f>
        <v>49.664514979056051</v>
      </c>
      <c r="I8" s="6"/>
      <c r="J8" s="6" t="s">
        <v>26</v>
      </c>
      <c r="K8" s="6"/>
    </row>
    <row r="9" spans="1:11" ht="15" thickBot="1" x14ac:dyDescent="0.4">
      <c r="A9" s="52"/>
      <c r="B9" s="22" t="s">
        <v>12</v>
      </c>
      <c r="C9" s="14"/>
      <c r="D9" s="10">
        <f>D7-D8</f>
        <v>0</v>
      </c>
      <c r="E9" s="10">
        <f>E7-E8</f>
        <v>19.203493627694385</v>
      </c>
      <c r="F9" s="10">
        <f>F7-F8</f>
        <v>0</v>
      </c>
      <c r="G9" s="31">
        <f>G7-G8</f>
        <v>31.131991393249557</v>
      </c>
      <c r="H9" s="32">
        <f>SUM(D9:G9)</f>
        <v>50.335485020943942</v>
      </c>
      <c r="I9" s="6"/>
      <c r="J9" s="6" t="s">
        <v>18</v>
      </c>
      <c r="K9" s="6"/>
    </row>
    <row r="10" spans="1:11" ht="15" thickBot="1" x14ac:dyDescent="0.4">
      <c r="A10" s="54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5">
      <c r="A11" s="52"/>
      <c r="B11" s="25" t="s">
        <v>10</v>
      </c>
      <c r="C11" s="2"/>
      <c r="D11" s="34">
        <v>30</v>
      </c>
      <c r="E11" s="34">
        <v>30</v>
      </c>
      <c r="F11" s="34">
        <v>10</v>
      </c>
      <c r="G11" s="35">
        <v>30</v>
      </c>
      <c r="H11" s="15">
        <f>SUM(D11:G11)</f>
        <v>100</v>
      </c>
      <c r="I11" s="6"/>
      <c r="J11" s="6" t="s">
        <v>15</v>
      </c>
      <c r="K11" s="6"/>
    </row>
    <row r="12" spans="1:11" x14ac:dyDescent="0.35">
      <c r="A12" s="52"/>
      <c r="B12" s="11" t="s">
        <v>11</v>
      </c>
      <c r="C12" s="28">
        <f>D11/D4*100</f>
        <v>47.858661868149852</v>
      </c>
      <c r="D12" s="24">
        <f>$C12*D4/100</f>
        <v>30.000000000000004</v>
      </c>
      <c r="E12" s="24">
        <f>$C12*E4/100</f>
        <v>11.494765254375922</v>
      </c>
      <c r="F12" s="24">
        <f>$C12*F4/100</f>
        <v>6.3638966137739246</v>
      </c>
      <c r="G12" s="21">
        <v>0</v>
      </c>
      <c r="H12" s="18">
        <f>SUM(D12:G12)</f>
        <v>47.858661868149852</v>
      </c>
      <c r="I12" s="6"/>
      <c r="J12" s="6" t="s">
        <v>27</v>
      </c>
      <c r="K12" s="6"/>
    </row>
    <row r="13" spans="1:11" ht="15" thickBot="1" x14ac:dyDescent="0.4">
      <c r="A13" s="52"/>
      <c r="B13" s="22" t="s">
        <v>12</v>
      </c>
      <c r="C13" s="14"/>
      <c r="D13" s="10">
        <f>D11-D12</f>
        <v>0</v>
      </c>
      <c r="E13" s="10">
        <f>E11-E12</f>
        <v>18.50523474562408</v>
      </c>
      <c r="F13" s="10">
        <f>F11-F12</f>
        <v>3.6361033862260754</v>
      </c>
      <c r="G13" s="31">
        <f>G11</f>
        <v>30</v>
      </c>
      <c r="H13" s="32">
        <f>SUM(D13:G13)</f>
        <v>52.141338131850155</v>
      </c>
      <c r="I13" s="6"/>
      <c r="J13" s="6" t="s">
        <v>20</v>
      </c>
      <c r="K13" s="6"/>
    </row>
    <row r="14" spans="1:11" ht="15" thickBot="1" x14ac:dyDescent="0.4">
      <c r="A14" s="54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x14ac:dyDescent="0.35">
      <c r="A15" s="52"/>
      <c r="B15" s="25" t="s">
        <v>10</v>
      </c>
      <c r="C15" s="2"/>
      <c r="D15" s="40">
        <f>SUM(D16:D17)</f>
        <v>31.342288761279736</v>
      </c>
      <c r="E15" s="40">
        <f t="shared" ref="E15:F15" si="0">SUM(E16:E17)</f>
        <v>32.009075061525841</v>
      </c>
      <c r="F15" s="40">
        <f t="shared" si="0"/>
        <v>6.6486361771944216</v>
      </c>
      <c r="G15" s="41">
        <f>SUM(G16:G17)</f>
        <v>30</v>
      </c>
      <c r="H15" s="15">
        <f>SUM(D15:G15)</f>
        <v>100</v>
      </c>
      <c r="I15" s="6"/>
      <c r="J15" s="6" t="s">
        <v>21</v>
      </c>
      <c r="K15" s="6"/>
    </row>
    <row r="16" spans="1:11" x14ac:dyDescent="0.35">
      <c r="A16" s="52"/>
      <c r="B16" s="11" t="s">
        <v>11</v>
      </c>
      <c r="C16" s="37">
        <v>50</v>
      </c>
      <c r="D16" s="24">
        <f>$C16*D4/100</f>
        <v>31.342288761279736</v>
      </c>
      <c r="E16" s="24">
        <f>$C16*E4/100</f>
        <v>12.009075061525841</v>
      </c>
      <c r="F16" s="24">
        <f>$C16*F4/100</f>
        <v>6.6486361771944216</v>
      </c>
      <c r="G16" s="21">
        <v>0</v>
      </c>
      <c r="H16" s="18">
        <f>SUM(D16:G16)</f>
        <v>50</v>
      </c>
      <c r="I16" s="6"/>
      <c r="J16" s="6" t="s">
        <v>28</v>
      </c>
      <c r="K16" s="6"/>
    </row>
    <row r="17" spans="1:11" ht="15" thickBot="1" x14ac:dyDescent="0.4">
      <c r="A17" s="53"/>
      <c r="B17" s="22" t="s">
        <v>12</v>
      </c>
      <c r="C17" s="14"/>
      <c r="D17" s="38">
        <v>0</v>
      </c>
      <c r="E17" s="38">
        <v>20</v>
      </c>
      <c r="F17" s="38">
        <v>0</v>
      </c>
      <c r="G17" s="39">
        <v>30</v>
      </c>
      <c r="H17" s="32">
        <f>SUM(D17:G17)</f>
        <v>50</v>
      </c>
      <c r="I17" s="6"/>
      <c r="J17" s="6" t="s">
        <v>17</v>
      </c>
      <c r="K17" s="6"/>
    </row>
    <row r="18" spans="1:11" ht="15" thickBot="1" x14ac:dyDescent="0.4"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35">
      <c r="A19" s="51" t="s">
        <v>35</v>
      </c>
      <c r="B19" s="25" t="s">
        <v>10</v>
      </c>
      <c r="C19" s="2"/>
      <c r="D19" s="40">
        <f>D4/((3*D4+F4)/100)</f>
        <v>31.131991393249557</v>
      </c>
      <c r="E19" s="40">
        <f>D19</f>
        <v>31.131991393249557</v>
      </c>
      <c r="F19" s="40">
        <f>D19*F5/D5</f>
        <v>6.6040258202513265</v>
      </c>
      <c r="G19" s="41">
        <f>D19</f>
        <v>31.131991393249557</v>
      </c>
      <c r="H19" s="15">
        <f>SUM(D19:G19)</f>
        <v>100</v>
      </c>
      <c r="I19" s="6"/>
      <c r="J19" s="6" t="s">
        <v>23</v>
      </c>
      <c r="K19" s="6"/>
    </row>
    <row r="20" spans="1:11" x14ac:dyDescent="0.35">
      <c r="A20" s="52"/>
      <c r="B20" s="11" t="s">
        <v>13</v>
      </c>
      <c r="C20" s="28">
        <f>D7/D5*100</f>
        <v>56.269813987242657</v>
      </c>
      <c r="D20" s="24">
        <f>$C20*D5/100</f>
        <v>31.13199139324956</v>
      </c>
      <c r="E20" s="24">
        <f>$C20*E5/100</f>
        <v>11.928497765555173</v>
      </c>
      <c r="F20" s="24">
        <f>$C20*F5/100</f>
        <v>6.6040258202513265</v>
      </c>
      <c r="G20" s="33">
        <f>$C20*G5/100</f>
        <v>6.6052990081865985</v>
      </c>
      <c r="H20" s="18">
        <f>SUM(D20:G20)</f>
        <v>56.269813987242664</v>
      </c>
      <c r="I20" s="6"/>
      <c r="J20" s="6" t="s">
        <v>25</v>
      </c>
      <c r="K20" s="6"/>
    </row>
    <row r="21" spans="1:11" ht="15" thickBot="1" x14ac:dyDescent="0.4">
      <c r="A21" s="52"/>
      <c r="B21" s="22" t="s">
        <v>12</v>
      </c>
      <c r="C21" s="14"/>
      <c r="D21" s="10">
        <f>D19-D20</f>
        <v>0</v>
      </c>
      <c r="E21" s="10">
        <f>E19-E20</f>
        <v>19.203493627694385</v>
      </c>
      <c r="F21" s="10">
        <f>F19-F20</f>
        <v>0</v>
      </c>
      <c r="G21" s="31">
        <f>G19-G20</f>
        <v>24.526692385062958</v>
      </c>
      <c r="H21" s="32">
        <f>SUM(D21:G21)</f>
        <v>43.730186012757343</v>
      </c>
      <c r="I21" s="6"/>
      <c r="J21" s="6" t="s">
        <v>19</v>
      </c>
      <c r="K21" s="6"/>
    </row>
    <row r="22" spans="1:11" ht="15" thickBot="1" x14ac:dyDescent="0.4">
      <c r="A22" s="54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 x14ac:dyDescent="0.35">
      <c r="A23" s="52"/>
      <c r="B23" s="25" t="s">
        <v>10</v>
      </c>
      <c r="C23" s="2"/>
      <c r="D23" s="34">
        <v>30</v>
      </c>
      <c r="E23" s="34">
        <v>30</v>
      </c>
      <c r="F23" s="34">
        <v>10</v>
      </c>
      <c r="G23" s="35">
        <v>30</v>
      </c>
      <c r="H23" s="15">
        <f>SUM(D23:G23)</f>
        <v>100</v>
      </c>
      <c r="I23" s="6"/>
      <c r="J23" s="6" t="s">
        <v>16</v>
      </c>
      <c r="K23" s="6"/>
    </row>
    <row r="24" spans="1:11" x14ac:dyDescent="0.35">
      <c r="A24" s="52"/>
      <c r="B24" s="11" t="s">
        <v>13</v>
      </c>
      <c r="C24" s="28">
        <f>D23/D5*100</f>
        <v>54.223785375429415</v>
      </c>
      <c r="D24" s="24">
        <f>$C24*D5/100</f>
        <v>30.000000000000004</v>
      </c>
      <c r="E24" s="24">
        <f>$C24*E5/100</f>
        <v>11.49476525437592</v>
      </c>
      <c r="F24" s="24">
        <f>$C24*F5/100</f>
        <v>6.3638966137739246</v>
      </c>
      <c r="G24" s="33">
        <f>$C24*G5/100</f>
        <v>6.3651235072795682</v>
      </c>
      <c r="H24" s="18">
        <f>SUM(D24:G24)</f>
        <v>54.223785375429415</v>
      </c>
      <c r="I24" s="6"/>
      <c r="J24" s="6" t="s">
        <v>25</v>
      </c>
      <c r="K24" s="6"/>
    </row>
    <row r="25" spans="1:11" ht="15" thickBot="1" x14ac:dyDescent="0.4">
      <c r="A25" s="52"/>
      <c r="B25" s="22" t="s">
        <v>12</v>
      </c>
      <c r="C25" s="14"/>
      <c r="D25" s="10">
        <f>D23-D24</f>
        <v>0</v>
      </c>
      <c r="E25" s="10">
        <f>E23-E24</f>
        <v>18.50523474562408</v>
      </c>
      <c r="F25" s="10">
        <f>F23-F24</f>
        <v>3.6361033862260754</v>
      </c>
      <c r="G25" s="31">
        <f>G23-G24</f>
        <v>23.63487649272043</v>
      </c>
      <c r="H25" s="32">
        <f>SUM(D25:G25)</f>
        <v>45.776214624570585</v>
      </c>
      <c r="I25" s="6"/>
      <c r="J25" s="6" t="s">
        <v>20</v>
      </c>
      <c r="K25" s="6"/>
    </row>
    <row r="26" spans="1:11" ht="15" thickBot="1" x14ac:dyDescent="0.4">
      <c r="A26" s="54"/>
    </row>
    <row r="27" spans="1:11" x14ac:dyDescent="0.35">
      <c r="A27" s="52"/>
      <c r="B27" s="25" t="s">
        <v>10</v>
      </c>
      <c r="C27" s="2"/>
      <c r="D27" s="40">
        <f>SUM(D28:D29)</f>
        <v>30.982713367725587</v>
      </c>
      <c r="E27" s="40">
        <f t="shared" ref="E27" si="1">SUM(E28:E29)</f>
        <v>31.871300570187348</v>
      </c>
      <c r="F27" s="40">
        <f t="shared" ref="F27" si="2">SUM(F28:F29)</f>
        <v>6.5723594895465656</v>
      </c>
      <c r="G27" s="41">
        <f>SUM(G28:G29)</f>
        <v>30.573626572540501</v>
      </c>
      <c r="H27" s="15">
        <f>SUM(D27:G27)</f>
        <v>100.00000000000001</v>
      </c>
      <c r="I27" s="6"/>
      <c r="J27" s="6" t="s">
        <v>22</v>
      </c>
    </row>
    <row r="28" spans="1:11" x14ac:dyDescent="0.35">
      <c r="A28" s="52"/>
      <c r="B28" s="42" t="s">
        <v>13</v>
      </c>
      <c r="C28" s="37">
        <v>56</v>
      </c>
      <c r="D28" s="24">
        <f>$C28*D5/100</f>
        <v>30.982713367725587</v>
      </c>
      <c r="E28" s="24">
        <f>$C28*E5/100</f>
        <v>11.871300570187348</v>
      </c>
      <c r="F28" s="24">
        <f>$C28*F5/100</f>
        <v>6.5723594895465656</v>
      </c>
      <c r="G28" s="33">
        <f>$C28*G5/100</f>
        <v>6.5736265725405021</v>
      </c>
      <c r="H28" s="18">
        <f>SUM(D28:G28)</f>
        <v>56.000000000000007</v>
      </c>
      <c r="I28" s="6"/>
      <c r="J28" s="6" t="s">
        <v>29</v>
      </c>
    </row>
    <row r="29" spans="1:11" ht="15" thickBot="1" x14ac:dyDescent="0.4">
      <c r="A29" s="53"/>
      <c r="B29" s="22" t="s">
        <v>12</v>
      </c>
      <c r="C29" s="14"/>
      <c r="D29" s="38">
        <v>0</v>
      </c>
      <c r="E29" s="38">
        <v>20</v>
      </c>
      <c r="F29" s="38">
        <v>0</v>
      </c>
      <c r="G29" s="39">
        <v>24</v>
      </c>
      <c r="H29" s="32">
        <f>SUM(D29:G29)</f>
        <v>44</v>
      </c>
      <c r="I29" s="6"/>
      <c r="J29" s="6" t="s">
        <v>17</v>
      </c>
    </row>
    <row r="30" spans="1:11" x14ac:dyDescent="0.35">
      <c r="B30" s="36" t="s">
        <v>14</v>
      </c>
    </row>
  </sheetData>
  <mergeCells count="4">
    <mergeCell ref="B2:B3"/>
    <mergeCell ref="A2:A5"/>
    <mergeCell ref="A19:A29"/>
    <mergeCell ref="A7:A17"/>
  </mergeCells>
  <conditionalFormatting sqref="H4:H5 H7 H19 H11 H23 H15 H27">
    <cfRule type="cellIs" dxfId="3" priority="1" operator="lessThan">
      <formula>100</formula>
    </cfRule>
    <cfRule type="cellIs" dxfId="2" priority="2" operator="greaterThan">
      <formula>100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H3" sqref="H3"/>
    </sheetView>
  </sheetViews>
  <sheetFormatPr baseColWidth="10" defaultRowHeight="14.5" x14ac:dyDescent="0.35"/>
  <cols>
    <col min="1" max="1" width="10.453125" customWidth="1"/>
    <col min="2" max="2" width="19.08984375" customWidth="1"/>
    <col min="9" max="9" width="4.81640625" customWidth="1"/>
  </cols>
  <sheetData>
    <row r="1" spans="1:11" ht="15" thickBot="1" x14ac:dyDescent="0.4">
      <c r="J1" s="3" t="s">
        <v>5</v>
      </c>
    </row>
    <row r="2" spans="1:11" x14ac:dyDescent="0.35">
      <c r="A2" s="51" t="s">
        <v>33</v>
      </c>
      <c r="B2" s="55">
        <v>43039</v>
      </c>
      <c r="C2" s="2"/>
      <c r="D2" s="45" t="s">
        <v>47</v>
      </c>
      <c r="E2" s="45" t="s">
        <v>46</v>
      </c>
      <c r="F2" s="45" t="s">
        <v>48</v>
      </c>
      <c r="G2" s="46" t="s">
        <v>49</v>
      </c>
      <c r="H2" s="8" t="s">
        <v>4</v>
      </c>
      <c r="I2" s="6"/>
      <c r="J2" s="3" t="s">
        <v>50</v>
      </c>
      <c r="K2" s="6"/>
    </row>
    <row r="3" spans="1:11" x14ac:dyDescent="0.35">
      <c r="A3" s="52"/>
      <c r="B3" s="56"/>
      <c r="C3" s="5" t="s">
        <v>6</v>
      </c>
      <c r="D3" s="48">
        <f>H3-SUM(E3:G3)</f>
        <v>28204</v>
      </c>
      <c r="E3" s="4">
        <v>10808</v>
      </c>
      <c r="F3" s="4">
        <v>6222</v>
      </c>
      <c r="G3" s="27">
        <v>5965</v>
      </c>
      <c r="H3" s="47">
        <v>51199</v>
      </c>
      <c r="I3" s="6"/>
      <c r="J3" s="6" t="s">
        <v>45</v>
      </c>
      <c r="K3" s="6"/>
    </row>
    <row r="4" spans="1:11" x14ac:dyDescent="0.35">
      <c r="A4" s="52"/>
      <c r="B4" s="43" t="s">
        <v>44</v>
      </c>
      <c r="C4" s="13" t="s">
        <v>8</v>
      </c>
      <c r="D4" s="9">
        <f>D3/SUM($D$3:$F$3)*100</f>
        <v>62.351328646593274</v>
      </c>
      <c r="E4" s="9">
        <f>E3/SUM($D$3:$F$3)*100</f>
        <v>23.893531414422782</v>
      </c>
      <c r="F4" s="9">
        <f>F3/SUM($D$3:$F$3)*100</f>
        <v>13.755139938983952</v>
      </c>
      <c r="G4" s="30">
        <v>0</v>
      </c>
      <c r="H4" s="26">
        <f>SUM(D4:G4)</f>
        <v>100</v>
      </c>
      <c r="I4" s="6"/>
      <c r="J4" s="6" t="s">
        <v>31</v>
      </c>
      <c r="K4" s="6"/>
    </row>
    <row r="5" spans="1:11" ht="15" thickBot="1" x14ac:dyDescent="0.4">
      <c r="A5" s="53"/>
      <c r="B5" s="44" t="s">
        <v>36</v>
      </c>
      <c r="C5" s="19" t="s">
        <v>8</v>
      </c>
      <c r="D5" s="16">
        <f>D3/SUM($D$3:$G$3)*100</f>
        <v>55.087013418230825</v>
      </c>
      <c r="E5" s="16">
        <f>E3/SUM($D$3:$G$3)*100</f>
        <v>21.109787300533213</v>
      </c>
      <c r="F5" s="16">
        <f>F3/SUM($D$3:$G$3)*100</f>
        <v>12.15258110509971</v>
      </c>
      <c r="G5" s="12">
        <f>G3/SUM($D$3:$G$3)*100</f>
        <v>11.650618176136254</v>
      </c>
      <c r="H5" s="29">
        <f>SUM(D5:G5)</f>
        <v>100</v>
      </c>
      <c r="I5" s="6"/>
      <c r="J5" s="6" t="s">
        <v>32</v>
      </c>
      <c r="K5" s="6"/>
    </row>
    <row r="6" spans="1:11" ht="15" thickBot="1" x14ac:dyDescent="0.4">
      <c r="B6" s="20"/>
      <c r="C6" s="20"/>
      <c r="D6" s="20"/>
      <c r="E6" s="20"/>
      <c r="F6" s="20"/>
      <c r="G6" s="20"/>
      <c r="H6" s="20"/>
      <c r="I6" s="6"/>
      <c r="J6" s="20"/>
      <c r="K6" s="6"/>
    </row>
    <row r="7" spans="1:11" x14ac:dyDescent="0.35">
      <c r="A7" s="51" t="s">
        <v>37</v>
      </c>
      <c r="B7" s="25" t="s">
        <v>10</v>
      </c>
      <c r="C7" s="2"/>
      <c r="D7" s="40">
        <f>D5/((3*D5+F5)/100)</f>
        <v>31.050047339102097</v>
      </c>
      <c r="E7" s="40">
        <f>D7</f>
        <v>31.050047339102097</v>
      </c>
      <c r="F7" s="40">
        <f>D7*F5/D5</f>
        <v>6.849857982693706</v>
      </c>
      <c r="G7" s="41">
        <f>D7</f>
        <v>31.050047339102097</v>
      </c>
      <c r="H7" s="15">
        <f>SUM(D7:G7)</f>
        <v>100</v>
      </c>
      <c r="I7" s="6"/>
      <c r="J7" s="6" t="s">
        <v>38</v>
      </c>
      <c r="K7" s="6"/>
    </row>
    <row r="8" spans="1:11" x14ac:dyDescent="0.35">
      <c r="A8" s="52"/>
      <c r="B8" s="11" t="s">
        <v>39</v>
      </c>
      <c r="C8" s="28">
        <f>D7/D5*100</f>
        <v>56.36545786819913</v>
      </c>
      <c r="D8" s="24">
        <f>$C8*D5/100</f>
        <v>31.050047339102097</v>
      </c>
      <c r="E8" s="24">
        <f>$C8*E5/100</f>
        <v>11.898628266948499</v>
      </c>
      <c r="F8" s="24">
        <f>$C8*F5/100</f>
        <v>6.8498579826937052</v>
      </c>
      <c r="G8" s="33">
        <f>$C8*G5/100</f>
        <v>6.5669242794548301</v>
      </c>
      <c r="H8" s="18">
        <f>SUM(D8:G8)</f>
        <v>56.365457868199137</v>
      </c>
      <c r="I8" s="6"/>
      <c r="J8" s="6" t="s">
        <v>40</v>
      </c>
      <c r="K8" s="6"/>
    </row>
    <row r="9" spans="1:11" ht="15" thickBot="1" x14ac:dyDescent="0.4">
      <c r="A9" s="52"/>
      <c r="B9" s="22" t="s">
        <v>12</v>
      </c>
      <c r="C9" s="14"/>
      <c r="D9" s="10">
        <f>D7-D8</f>
        <v>0</v>
      </c>
      <c r="E9" s="10">
        <f>E7-E8</f>
        <v>19.151419072153598</v>
      </c>
      <c r="F9" s="10">
        <f>F7-F8</f>
        <v>0</v>
      </c>
      <c r="G9" s="31">
        <f>G7-G8</f>
        <v>24.483123059647266</v>
      </c>
      <c r="H9" s="32">
        <f>SUM(D9:G9)</f>
        <v>43.634542131800863</v>
      </c>
      <c r="I9" s="6"/>
      <c r="J9" s="6" t="s">
        <v>19</v>
      </c>
      <c r="K9" s="6"/>
    </row>
    <row r="10" spans="1:11" ht="15" thickBot="1" x14ac:dyDescent="0.4">
      <c r="A10" s="54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35">
      <c r="A11" s="52"/>
      <c r="B11" s="25" t="s">
        <v>10</v>
      </c>
      <c r="C11" s="2"/>
      <c r="D11" s="34">
        <v>30</v>
      </c>
      <c r="E11" s="34">
        <v>30</v>
      </c>
      <c r="F11" s="34">
        <v>10</v>
      </c>
      <c r="G11" s="35">
        <v>30</v>
      </c>
      <c r="H11" s="15">
        <f>SUM(D11:G11)</f>
        <v>100</v>
      </c>
      <c r="I11" s="6"/>
      <c r="J11" s="6" t="s">
        <v>41</v>
      </c>
      <c r="K11" s="6"/>
    </row>
    <row r="12" spans="1:11" x14ac:dyDescent="0.35">
      <c r="A12" s="52"/>
      <c r="B12" s="11" t="s">
        <v>39</v>
      </c>
      <c r="C12" s="28">
        <f>D11/D5*100</f>
        <v>54.459296553680325</v>
      </c>
      <c r="D12" s="24">
        <f>$C12*D5/100</f>
        <v>29.999999999999996</v>
      </c>
      <c r="E12" s="24">
        <f>$C12*E5/100</f>
        <v>11.49624166784853</v>
      </c>
      <c r="F12" s="24">
        <f>$C12*F5/100</f>
        <v>6.6182101829527724</v>
      </c>
      <c r="G12" s="33">
        <f>$C12*G5/100</f>
        <v>6.3448447028790245</v>
      </c>
      <c r="H12" s="18">
        <f>SUM(D12:G12)</f>
        <v>54.459296553680318</v>
      </c>
      <c r="I12" s="6"/>
      <c r="J12" s="6" t="s">
        <v>40</v>
      </c>
      <c r="K12" s="6"/>
    </row>
    <row r="13" spans="1:11" ht="15" thickBot="1" x14ac:dyDescent="0.4">
      <c r="A13" s="52"/>
      <c r="B13" s="22" t="s">
        <v>12</v>
      </c>
      <c r="C13" s="14"/>
      <c r="D13" s="10">
        <f>D11-D12</f>
        <v>0</v>
      </c>
      <c r="E13" s="10">
        <f>E11-E12</f>
        <v>18.50375833215147</v>
      </c>
      <c r="F13" s="10">
        <f>F11-F12</f>
        <v>3.3817898170472276</v>
      </c>
      <c r="G13" s="31">
        <f>G11-G12</f>
        <v>23.655155297120977</v>
      </c>
      <c r="H13" s="32">
        <f>SUM(D13:G13)</f>
        <v>45.540703446319675</v>
      </c>
      <c r="I13" s="6"/>
      <c r="J13" s="6" t="s">
        <v>20</v>
      </c>
      <c r="K13" s="6"/>
    </row>
    <row r="14" spans="1:11" ht="15" thickBot="1" x14ac:dyDescent="0.4">
      <c r="A14" s="54"/>
    </row>
    <row r="15" spans="1:11" x14ac:dyDescent="0.35">
      <c r="A15" s="52"/>
      <c r="B15" s="25" t="s">
        <v>10</v>
      </c>
      <c r="C15" s="2"/>
      <c r="D15" s="40">
        <f>SUM(D16:D17)</f>
        <v>30.848727514209262</v>
      </c>
      <c r="E15" s="40">
        <f t="shared" ref="E15:F15" si="0">SUM(E16:E17)</f>
        <v>30.821480888298602</v>
      </c>
      <c r="F15" s="40">
        <f t="shared" si="0"/>
        <v>6.8054454188558369</v>
      </c>
      <c r="G15" s="41">
        <f>SUM(G16:G17)</f>
        <v>31.524346178636304</v>
      </c>
      <c r="H15" s="15">
        <f>SUM(D15:G15)</f>
        <v>100.00000000000001</v>
      </c>
      <c r="I15" s="6"/>
      <c r="J15" s="6" t="s">
        <v>42</v>
      </c>
    </row>
    <row r="16" spans="1:11" x14ac:dyDescent="0.35">
      <c r="A16" s="52"/>
      <c r="B16" s="42" t="s">
        <v>39</v>
      </c>
      <c r="C16" s="37">
        <v>56</v>
      </c>
      <c r="D16" s="24">
        <f>$C16*D5/100</f>
        <v>30.848727514209262</v>
      </c>
      <c r="E16" s="24">
        <f>$C16*E5/100</f>
        <v>11.8214808882986</v>
      </c>
      <c r="F16" s="24">
        <f>$C16*F5/100</f>
        <v>6.8054454188558369</v>
      </c>
      <c r="G16" s="33">
        <f>$C16*G5/100</f>
        <v>6.5243461786363026</v>
      </c>
      <c r="H16" s="18">
        <f>SUM(D16:G16)</f>
        <v>56</v>
      </c>
      <c r="I16" s="6"/>
      <c r="J16" s="6" t="s">
        <v>43</v>
      </c>
    </row>
    <row r="17" spans="1:10" ht="15" thickBot="1" x14ac:dyDescent="0.4">
      <c r="A17" s="53"/>
      <c r="B17" s="22" t="s">
        <v>12</v>
      </c>
      <c r="C17" s="14"/>
      <c r="D17" s="38">
        <v>0</v>
      </c>
      <c r="E17" s="38">
        <v>19</v>
      </c>
      <c r="F17" s="38">
        <v>0</v>
      </c>
      <c r="G17" s="39">
        <v>25</v>
      </c>
      <c r="H17" s="32">
        <f>SUM(D17:G17)</f>
        <v>44</v>
      </c>
      <c r="I17" s="6"/>
      <c r="J17" s="6" t="s">
        <v>17</v>
      </c>
    </row>
    <row r="18" spans="1:10" x14ac:dyDescent="0.35">
      <c r="B18" s="36" t="s">
        <v>51</v>
      </c>
    </row>
  </sheetData>
  <mergeCells count="3">
    <mergeCell ref="A2:A5"/>
    <mergeCell ref="B2:B3"/>
    <mergeCell ref="A7:A17"/>
  </mergeCells>
  <conditionalFormatting sqref="H4:H5 H7 H11 H15">
    <cfRule type="cellIs" dxfId="1" priority="1" operator="lessThan">
      <formula>100</formula>
    </cfRule>
    <cfRule type="cellIs" dxfId="0" priority="2" operator="greaterThan">
      <formula>100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Holzmeier World-ACWI</vt:lpstr>
      <vt:lpstr>Variante ACWI IMI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</dc:creator>
  <cp:lastModifiedBy>Wolfgang Schmidt</cp:lastModifiedBy>
  <dcterms:created xsi:type="dcterms:W3CDTF">2014-11-09T11:18:28Z</dcterms:created>
  <dcterms:modified xsi:type="dcterms:W3CDTF">2017-11-22T23:20:22Z</dcterms:modified>
</cp:coreProperties>
</file>