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us\Documents\Bank Exel Dateien\Alles andere\"/>
    </mc:Choice>
  </mc:AlternateContent>
  <bookViews>
    <workbookView xWindow="0" yWindow="0" windowWidth="28800" windowHeight="12330"/>
  </bookViews>
  <sheets>
    <sheet name="Tabelle1" sheetId="5" r:id="rId1"/>
    <sheet name="Tabelle2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5" i="6"/>
  <c r="A55" i="6"/>
  <c r="K6" i="6"/>
  <c r="M5" i="6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N4" i="6"/>
  <c r="M4" i="6"/>
  <c r="L4" i="6"/>
  <c r="K4" i="6"/>
  <c r="K5" i="6" s="1"/>
  <c r="N5" i="6" s="1"/>
  <c r="I4" i="6"/>
  <c r="G4" i="6"/>
  <c r="F4" i="6"/>
  <c r="I5" i="6" l="1"/>
  <c r="G5" i="6"/>
  <c r="N6" i="6"/>
  <c r="K7" i="6"/>
  <c r="M6" i="6"/>
  <c r="H4" i="6"/>
  <c r="H5" i="6" s="1"/>
  <c r="J5" i="5"/>
  <c r="H6" i="6" l="1"/>
  <c r="I6" i="6"/>
  <c r="G6" i="6"/>
  <c r="M7" i="6"/>
  <c r="K8" i="6"/>
  <c r="N7" i="6"/>
  <c r="J4" i="6"/>
  <c r="J5" i="6"/>
  <c r="A55" i="5"/>
  <c r="L4" i="5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K4" i="5"/>
  <c r="N4" i="5" s="1"/>
  <c r="F4" i="5"/>
  <c r="H7" i="6" l="1"/>
  <c r="J7" i="6" s="1"/>
  <c r="J6" i="6"/>
  <c r="I7" i="6"/>
  <c r="G7" i="6"/>
  <c r="N8" i="6"/>
  <c r="K9" i="6"/>
  <c r="M8" i="6"/>
  <c r="K5" i="5"/>
  <c r="N5" i="5" s="1"/>
  <c r="M4" i="5"/>
  <c r="I4" i="5"/>
  <c r="G4" i="5"/>
  <c r="F5" i="5" s="1"/>
  <c r="H4" i="5"/>
  <c r="J4" i="5" s="1"/>
  <c r="H8" i="6" l="1"/>
  <c r="M9" i="6"/>
  <c r="N9" i="6"/>
  <c r="K10" i="6"/>
  <c r="H5" i="5"/>
  <c r="I5" i="5"/>
  <c r="G5" i="5"/>
  <c r="F6" i="5" s="1"/>
  <c r="K6" i="5"/>
  <c r="N6" i="5" s="1"/>
  <c r="M5" i="5"/>
  <c r="N10" i="6" l="1"/>
  <c r="K11" i="6"/>
  <c r="M10" i="6"/>
  <c r="G8" i="6"/>
  <c r="I8" i="6"/>
  <c r="J8" i="6"/>
  <c r="H6" i="5"/>
  <c r="J6" i="5" s="1"/>
  <c r="G6" i="5"/>
  <c r="F7" i="5" s="1"/>
  <c r="I6" i="5"/>
  <c r="K7" i="5"/>
  <c r="N7" i="5" s="1"/>
  <c r="M6" i="5"/>
  <c r="H9" i="6" l="1"/>
  <c r="M11" i="6"/>
  <c r="K12" i="6"/>
  <c r="N11" i="6"/>
  <c r="G7" i="5"/>
  <c r="F8" i="5" s="1"/>
  <c r="I7" i="5"/>
  <c r="M7" i="5"/>
  <c r="K8" i="5"/>
  <c r="N8" i="5" s="1"/>
  <c r="H7" i="5"/>
  <c r="K13" i="6" l="1"/>
  <c r="N12" i="6"/>
  <c r="M12" i="6"/>
  <c r="G9" i="6"/>
  <c r="J9" i="6"/>
  <c r="I9" i="6"/>
  <c r="H8" i="5"/>
  <c r="J8" i="5" s="1"/>
  <c r="J7" i="5"/>
  <c r="K9" i="5"/>
  <c r="N9" i="5" s="1"/>
  <c r="M8" i="5"/>
  <c r="I8" i="5"/>
  <c r="G8" i="5"/>
  <c r="H10" i="6" l="1"/>
  <c r="N13" i="6"/>
  <c r="M13" i="6"/>
  <c r="K14" i="6"/>
  <c r="H9" i="5"/>
  <c r="F9" i="5"/>
  <c r="K10" i="5"/>
  <c r="N10" i="5" s="1"/>
  <c r="M9" i="5"/>
  <c r="N14" i="6" l="1"/>
  <c r="M14" i="6"/>
  <c r="K15" i="6"/>
  <c r="J10" i="6"/>
  <c r="I10" i="6"/>
  <c r="G10" i="6"/>
  <c r="H11" i="6" s="1"/>
  <c r="J9" i="5"/>
  <c r="K11" i="5"/>
  <c r="N11" i="5" s="1"/>
  <c r="M10" i="5"/>
  <c r="I9" i="5"/>
  <c r="G9" i="5"/>
  <c r="H10" i="5" s="1"/>
  <c r="M15" i="6" l="1"/>
  <c r="K16" i="6"/>
  <c r="N15" i="6"/>
  <c r="F10" i="5"/>
  <c r="J10" i="5" s="1"/>
  <c r="M11" i="5"/>
  <c r="K12" i="5"/>
  <c r="N12" i="5" s="1"/>
  <c r="N16" i="6" l="1"/>
  <c r="K17" i="6"/>
  <c r="M16" i="6"/>
  <c r="I11" i="6"/>
  <c r="J11" i="6"/>
  <c r="G11" i="6"/>
  <c r="M12" i="5"/>
  <c r="K13" i="5"/>
  <c r="N13" i="5" s="1"/>
  <c r="G10" i="5"/>
  <c r="H11" i="5" s="1"/>
  <c r="I10" i="5"/>
  <c r="H12" i="6" l="1"/>
  <c r="M17" i="6"/>
  <c r="N17" i="6"/>
  <c r="K18" i="6"/>
  <c r="F11" i="5"/>
  <c r="J11" i="5" s="1"/>
  <c r="M13" i="5"/>
  <c r="K14" i="5"/>
  <c r="N14" i="5" s="1"/>
  <c r="N18" i="6" l="1"/>
  <c r="K19" i="6"/>
  <c r="M18" i="6"/>
  <c r="J12" i="6"/>
  <c r="G12" i="6"/>
  <c r="I12" i="6"/>
  <c r="I11" i="5"/>
  <c r="G11" i="5"/>
  <c r="H12" i="5" s="1"/>
  <c r="K15" i="5"/>
  <c r="N15" i="5" s="1"/>
  <c r="M14" i="5"/>
  <c r="H13" i="6" l="1"/>
  <c r="M19" i="6"/>
  <c r="K20" i="6"/>
  <c r="N19" i="6"/>
  <c r="F12" i="5"/>
  <c r="J12" i="5" s="1"/>
  <c r="K16" i="5"/>
  <c r="N16" i="5" s="1"/>
  <c r="M15" i="5"/>
  <c r="K21" i="6" l="1"/>
  <c r="M20" i="6"/>
  <c r="N20" i="6"/>
  <c r="I13" i="6"/>
  <c r="J13" i="6"/>
  <c r="G13" i="6"/>
  <c r="H14" i="6" s="1"/>
  <c r="G12" i="5"/>
  <c r="H13" i="5" s="1"/>
  <c r="I12" i="5"/>
  <c r="K17" i="5"/>
  <c r="N17" i="5" s="1"/>
  <c r="M16" i="5"/>
  <c r="N21" i="6" l="1"/>
  <c r="M21" i="6"/>
  <c r="K22" i="6"/>
  <c r="F13" i="5"/>
  <c r="J13" i="5" s="1"/>
  <c r="M17" i="5"/>
  <c r="K18" i="5"/>
  <c r="N18" i="5" s="1"/>
  <c r="J14" i="6" l="1"/>
  <c r="I14" i="6"/>
  <c r="G14" i="6"/>
  <c r="H15" i="6" s="1"/>
  <c r="N22" i="6"/>
  <c r="M22" i="6"/>
  <c r="K23" i="6"/>
  <c r="I13" i="5"/>
  <c r="G13" i="5"/>
  <c r="H14" i="5" s="1"/>
  <c r="K19" i="5"/>
  <c r="N19" i="5" s="1"/>
  <c r="M18" i="5"/>
  <c r="N23" i="6" l="1"/>
  <c r="M23" i="6"/>
  <c r="K24" i="6"/>
  <c r="F14" i="5"/>
  <c r="I14" i="5" s="1"/>
  <c r="K20" i="5"/>
  <c r="N20" i="5" s="1"/>
  <c r="M19" i="5"/>
  <c r="N24" i="6" l="1"/>
  <c r="M24" i="6"/>
  <c r="K25" i="6"/>
  <c r="I15" i="6"/>
  <c r="G15" i="6"/>
  <c r="H16" i="6" s="1"/>
  <c r="J15" i="6"/>
  <c r="G14" i="5"/>
  <c r="H15" i="5" s="1"/>
  <c r="J14" i="5"/>
  <c r="K21" i="5"/>
  <c r="N21" i="5" s="1"/>
  <c r="M20" i="5"/>
  <c r="K26" i="6" l="1"/>
  <c r="N25" i="6"/>
  <c r="M25" i="6"/>
  <c r="F15" i="5"/>
  <c r="I15" i="5" s="1"/>
  <c r="M21" i="5"/>
  <c r="K22" i="5"/>
  <c r="N22" i="5" s="1"/>
  <c r="G16" i="6" l="1"/>
  <c r="H17" i="6" s="1"/>
  <c r="I16" i="6"/>
  <c r="J16" i="6"/>
  <c r="N26" i="6"/>
  <c r="K27" i="6"/>
  <c r="M26" i="6"/>
  <c r="J15" i="5"/>
  <c r="G15" i="5"/>
  <c r="H16" i="5" s="1"/>
  <c r="K23" i="5"/>
  <c r="N23" i="5" s="1"/>
  <c r="M22" i="5"/>
  <c r="M27" i="6" l="1"/>
  <c r="K28" i="6"/>
  <c r="N27" i="6"/>
  <c r="F16" i="5"/>
  <c r="J16" i="5" s="1"/>
  <c r="K24" i="5"/>
  <c r="N24" i="5" s="1"/>
  <c r="M23" i="5"/>
  <c r="G17" i="6" l="1"/>
  <c r="H18" i="6" s="1"/>
  <c r="J17" i="6"/>
  <c r="I17" i="6"/>
  <c r="K29" i="6"/>
  <c r="N28" i="6"/>
  <c r="M28" i="6"/>
  <c r="I16" i="5"/>
  <c r="G16" i="5"/>
  <c r="H17" i="5" s="1"/>
  <c r="K25" i="5"/>
  <c r="N25" i="5" s="1"/>
  <c r="M24" i="5"/>
  <c r="N29" i="6" l="1"/>
  <c r="M29" i="6"/>
  <c r="K30" i="6"/>
  <c r="F17" i="5"/>
  <c r="G17" i="5" s="1"/>
  <c r="H18" i="5" s="1"/>
  <c r="M25" i="5"/>
  <c r="K26" i="5"/>
  <c r="N26" i="5" s="1"/>
  <c r="J18" i="6" l="1"/>
  <c r="I18" i="6"/>
  <c r="G18" i="6"/>
  <c r="H19" i="6" s="1"/>
  <c r="N30" i="6"/>
  <c r="M30" i="6"/>
  <c r="K31" i="6"/>
  <c r="J17" i="5"/>
  <c r="I17" i="5"/>
  <c r="F18" i="5"/>
  <c r="K27" i="5"/>
  <c r="N27" i="5" s="1"/>
  <c r="M26" i="5"/>
  <c r="N31" i="6" l="1"/>
  <c r="M31" i="6"/>
  <c r="K32" i="6"/>
  <c r="J18" i="5"/>
  <c r="I18" i="5"/>
  <c r="G18" i="5"/>
  <c r="H19" i="5" s="1"/>
  <c r="K28" i="5"/>
  <c r="N28" i="5" s="1"/>
  <c r="M27" i="5"/>
  <c r="N32" i="6" l="1"/>
  <c r="M32" i="6"/>
  <c r="K33" i="6"/>
  <c r="J19" i="6"/>
  <c r="I19" i="6"/>
  <c r="G19" i="6"/>
  <c r="H20" i="6" s="1"/>
  <c r="F19" i="5"/>
  <c r="J19" i="5" s="1"/>
  <c r="K29" i="5"/>
  <c r="N29" i="5" s="1"/>
  <c r="M28" i="5"/>
  <c r="N33" i="6" l="1"/>
  <c r="M33" i="6"/>
  <c r="K34" i="6"/>
  <c r="G19" i="5"/>
  <c r="H20" i="5" s="1"/>
  <c r="I19" i="5"/>
  <c r="M29" i="5"/>
  <c r="K30" i="5"/>
  <c r="N30" i="5" s="1"/>
  <c r="N34" i="6" l="1"/>
  <c r="M34" i="6"/>
  <c r="K35" i="6"/>
  <c r="J20" i="6"/>
  <c r="I20" i="6"/>
  <c r="G20" i="6"/>
  <c r="H21" i="6" s="1"/>
  <c r="F20" i="5"/>
  <c r="J20" i="5" s="1"/>
  <c r="K31" i="5"/>
  <c r="N31" i="5" s="1"/>
  <c r="M30" i="5"/>
  <c r="M35" i="6" l="1"/>
  <c r="K36" i="6"/>
  <c r="N35" i="6"/>
  <c r="G20" i="5"/>
  <c r="H21" i="5" s="1"/>
  <c r="I20" i="5"/>
  <c r="K32" i="5"/>
  <c r="N32" i="5" s="1"/>
  <c r="M31" i="5"/>
  <c r="I21" i="6" l="1"/>
  <c r="J21" i="6"/>
  <c r="G21" i="6"/>
  <c r="H22" i="6" s="1"/>
  <c r="K37" i="6"/>
  <c r="M36" i="6"/>
  <c r="N36" i="6"/>
  <c r="F21" i="5"/>
  <c r="J21" i="5" s="1"/>
  <c r="K33" i="5"/>
  <c r="N33" i="5" s="1"/>
  <c r="M32" i="5"/>
  <c r="N37" i="6" l="1"/>
  <c r="K38" i="6"/>
  <c r="M37" i="6"/>
  <c r="I21" i="5"/>
  <c r="G21" i="5"/>
  <c r="H22" i="5" s="1"/>
  <c r="K34" i="5"/>
  <c r="N34" i="5" s="1"/>
  <c r="M33" i="5"/>
  <c r="N38" i="6" l="1"/>
  <c r="M38" i="6"/>
  <c r="K39" i="6"/>
  <c r="J22" i="6"/>
  <c r="I22" i="6"/>
  <c r="G22" i="6"/>
  <c r="H23" i="6" s="1"/>
  <c r="F22" i="5"/>
  <c r="J22" i="5" s="1"/>
  <c r="M34" i="5"/>
  <c r="K35" i="5"/>
  <c r="N35" i="5" s="1"/>
  <c r="N39" i="6" l="1"/>
  <c r="M39" i="6"/>
  <c r="K40" i="6"/>
  <c r="G22" i="5"/>
  <c r="H23" i="5" s="1"/>
  <c r="I22" i="5"/>
  <c r="F23" i="5"/>
  <c r="J23" i="5" s="1"/>
  <c r="K36" i="5"/>
  <c r="N36" i="5" s="1"/>
  <c r="M35" i="5"/>
  <c r="N40" i="6" l="1"/>
  <c r="M40" i="6"/>
  <c r="K41" i="6"/>
  <c r="I23" i="6"/>
  <c r="G23" i="6"/>
  <c r="H24" i="6" s="1"/>
  <c r="J23" i="6"/>
  <c r="I23" i="5"/>
  <c r="G23" i="5"/>
  <c r="H24" i="5" s="1"/>
  <c r="K37" i="5"/>
  <c r="N37" i="5" s="1"/>
  <c r="M36" i="5"/>
  <c r="G24" i="6" l="1"/>
  <c r="H25" i="6" s="1"/>
  <c r="I24" i="6"/>
  <c r="J24" i="6"/>
  <c r="N41" i="6"/>
  <c r="K42" i="6"/>
  <c r="M41" i="6"/>
  <c r="F24" i="5"/>
  <c r="J24" i="5" s="1"/>
  <c r="M37" i="5"/>
  <c r="K38" i="5"/>
  <c r="N38" i="5" s="1"/>
  <c r="G25" i="6" l="1"/>
  <c r="H26" i="6" s="1"/>
  <c r="N42" i="6"/>
  <c r="M42" i="6"/>
  <c r="K43" i="6"/>
  <c r="I24" i="5"/>
  <c r="G24" i="5"/>
  <c r="H25" i="5" s="1"/>
  <c r="M38" i="5"/>
  <c r="K39" i="5"/>
  <c r="N39" i="5" s="1"/>
  <c r="I25" i="6" l="1"/>
  <c r="J25" i="6"/>
  <c r="J26" i="6"/>
  <c r="N43" i="6"/>
  <c r="M43" i="6"/>
  <c r="I26" i="6"/>
  <c r="G26" i="6"/>
  <c r="H27" i="6" s="1"/>
  <c r="F25" i="5"/>
  <c r="J25" i="5" s="1"/>
  <c r="K40" i="5"/>
  <c r="N40" i="5" s="1"/>
  <c r="M39" i="5"/>
  <c r="I25" i="5" l="1"/>
  <c r="G25" i="5"/>
  <c r="F26" i="5" s="1"/>
  <c r="I26" i="5" s="1"/>
  <c r="K41" i="5"/>
  <c r="N41" i="5" s="1"/>
  <c r="M40" i="5"/>
  <c r="J27" i="6" l="1"/>
  <c r="I27" i="6"/>
  <c r="G27" i="6"/>
  <c r="H28" i="6" s="1"/>
  <c r="H26" i="5"/>
  <c r="J26" i="5" s="1"/>
  <c r="G26" i="5"/>
  <c r="F27" i="5" s="1"/>
  <c r="I27" i="5" s="1"/>
  <c r="M41" i="5"/>
  <c r="K42" i="5"/>
  <c r="N42" i="5" s="1"/>
  <c r="H27" i="5" l="1"/>
  <c r="J27" i="5" s="1"/>
  <c r="G27" i="5"/>
  <c r="F28" i="5" s="1"/>
  <c r="G28" i="5" s="1"/>
  <c r="F29" i="5" s="1"/>
  <c r="G29" i="5" s="1"/>
  <c r="F30" i="5" s="1"/>
  <c r="G30" i="5" s="1"/>
  <c r="F31" i="5" s="1"/>
  <c r="M42" i="5"/>
  <c r="K43" i="5"/>
  <c r="N43" i="5" s="1"/>
  <c r="I28" i="6" l="1"/>
  <c r="J28" i="6"/>
  <c r="G28" i="6"/>
  <c r="H29" i="6" s="1"/>
  <c r="I28" i="5"/>
  <c r="I30" i="5"/>
  <c r="I29" i="5"/>
  <c r="H28" i="5"/>
  <c r="J28" i="5" s="1"/>
  <c r="M43" i="5"/>
  <c r="I31" i="5"/>
  <c r="G31" i="5"/>
  <c r="F32" i="5" s="1"/>
  <c r="H29" i="5" l="1"/>
  <c r="H30" i="5" s="1"/>
  <c r="G32" i="5"/>
  <c r="F33" i="5" s="1"/>
  <c r="I32" i="5"/>
  <c r="I29" i="6" l="1"/>
  <c r="J29" i="6"/>
  <c r="G29" i="6"/>
  <c r="H30" i="6" s="1"/>
  <c r="J29" i="5"/>
  <c r="J30" i="5"/>
  <c r="H31" i="5"/>
  <c r="G33" i="5"/>
  <c r="I33" i="5"/>
  <c r="J31" i="5" l="1"/>
  <c r="H32" i="5"/>
  <c r="F34" i="5"/>
  <c r="J30" i="6" l="1"/>
  <c r="G30" i="6"/>
  <c r="H31" i="6" s="1"/>
  <c r="I30" i="6"/>
  <c r="H33" i="5"/>
  <c r="J32" i="5"/>
  <c r="I34" i="5"/>
  <c r="G34" i="5"/>
  <c r="J33" i="5" l="1"/>
  <c r="H34" i="5"/>
  <c r="J34" i="5" s="1"/>
  <c r="F35" i="5"/>
  <c r="I31" i="6" l="1"/>
  <c r="G31" i="6"/>
  <c r="H32" i="6" s="1"/>
  <c r="J31" i="6"/>
  <c r="H35" i="5"/>
  <c r="J35" i="5" s="1"/>
  <c r="I35" i="5"/>
  <c r="G35" i="5"/>
  <c r="G32" i="6" l="1"/>
  <c r="H36" i="5"/>
  <c r="F36" i="5"/>
  <c r="G33" i="6" l="1"/>
  <c r="H33" i="6"/>
  <c r="I32" i="6"/>
  <c r="J32" i="6"/>
  <c r="J36" i="5"/>
  <c r="G36" i="5"/>
  <c r="H37" i="5" s="1"/>
  <c r="I36" i="5"/>
  <c r="H34" i="6" l="1"/>
  <c r="J33" i="6"/>
  <c r="I33" i="6"/>
  <c r="J34" i="6"/>
  <c r="I34" i="6"/>
  <c r="G34" i="6"/>
  <c r="F37" i="5"/>
  <c r="J37" i="5" s="1"/>
  <c r="H35" i="6" l="1"/>
  <c r="I35" i="6"/>
  <c r="G37" i="5"/>
  <c r="H38" i="5" s="1"/>
  <c r="I37" i="5"/>
  <c r="G35" i="6" l="1"/>
  <c r="J35" i="6"/>
  <c r="H36" i="6"/>
  <c r="F38" i="5"/>
  <c r="G36" i="6" l="1"/>
  <c r="I36" i="6"/>
  <c r="J36" i="6"/>
  <c r="J38" i="5"/>
  <c r="I38" i="5"/>
  <c r="G38" i="5"/>
  <c r="H37" i="6" l="1"/>
  <c r="G37" i="6"/>
  <c r="I37" i="6"/>
  <c r="J37" i="6"/>
  <c r="H38" i="6"/>
  <c r="H39" i="5"/>
  <c r="F39" i="5"/>
  <c r="I38" i="6" l="1"/>
  <c r="J38" i="6"/>
  <c r="G38" i="6"/>
  <c r="H39" i="6" s="1"/>
  <c r="J39" i="5"/>
  <c r="I39" i="5"/>
  <c r="G39" i="5"/>
  <c r="H40" i="5" s="1"/>
  <c r="I39" i="6" l="1"/>
  <c r="G39" i="6"/>
  <c r="H40" i="6" s="1"/>
  <c r="J39" i="6"/>
  <c r="F40" i="5"/>
  <c r="J40" i="5" l="1"/>
  <c r="I40" i="5"/>
  <c r="G40" i="5"/>
  <c r="G40" i="6" l="1"/>
  <c r="H41" i="6" s="1"/>
  <c r="I40" i="6"/>
  <c r="J40" i="6"/>
  <c r="H41" i="5"/>
  <c r="F41" i="5"/>
  <c r="J41" i="5" l="1"/>
  <c r="G41" i="5"/>
  <c r="H42" i="5" s="1"/>
  <c r="I41" i="5"/>
  <c r="G41" i="6" l="1"/>
  <c r="H42" i="6" s="1"/>
  <c r="J41" i="6"/>
  <c r="I41" i="6"/>
  <c r="F42" i="5"/>
  <c r="J42" i="5" l="1"/>
  <c r="I42" i="5"/>
  <c r="G42" i="5"/>
  <c r="H43" i="5" s="1"/>
  <c r="J42" i="6" l="1"/>
  <c r="I42" i="6"/>
  <c r="G42" i="6"/>
  <c r="H43" i="6" s="1"/>
  <c r="F43" i="5"/>
  <c r="J43" i="5" s="1"/>
  <c r="I43" i="5" l="1"/>
  <c r="G43" i="5"/>
  <c r="J43" i="6" l="1"/>
  <c r="I43" i="6"/>
  <c r="G43" i="6"/>
</calcChain>
</file>

<file path=xl/sharedStrings.xml><?xml version="1.0" encoding="utf-8"?>
<sst xmlns="http://schemas.openxmlformats.org/spreadsheetml/2006/main" count="40" uniqueCount="15">
  <si>
    <t>Accumulating</t>
  </si>
  <si>
    <t>Distributing</t>
  </si>
  <si>
    <t>TER Accumulating</t>
  </si>
  <si>
    <t>Dateneingabe</t>
  </si>
  <si>
    <t>Anfangsinvestition</t>
  </si>
  <si>
    <t>Jährliche Sparrate</t>
  </si>
  <si>
    <t>Rendite</t>
  </si>
  <si>
    <t>Dividende</t>
  </si>
  <si>
    <t>Steuer</t>
  </si>
  <si>
    <t>Jahr</t>
  </si>
  <si>
    <t>Wert Total</t>
  </si>
  <si>
    <t>Total</t>
  </si>
  <si>
    <t>Jährliche Spesen</t>
  </si>
  <si>
    <t>Wert bei Verkauf</t>
  </si>
  <si>
    <t>TER Ausschüttend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</si>
</sst>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_-&quot;€&quot;\ * #,##0.0_-;\-&quot;€&quot;\ * #,##0.0_-;_-&quot;€&quot;\ * &quot;-&quot;?_-;_-@_-"/>
    <numFmt numFmtId="167" formatCode="_-&quot;€&quot;\ * #,##0_-;\-&quot;€&quot;\ * #,##0_-;_-&quot;€&quot;\ * &quot;-&quot;?_-;_-@_-"/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168" fontId="0" fillId="0" borderId="0" xfId="0" applyNumberFormat="1"/>
    <xf numFmtId="0" fontId="0" fillId="4" borderId="1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165" fontId="2" fillId="5" borderId="21" xfId="1" applyNumberFormat="1" applyFont="1" applyFill="1" applyBorder="1"/>
    <xf numFmtId="165" fontId="2" fillId="5" borderId="15" xfId="1" applyNumberFormat="1" applyFont="1" applyFill="1" applyBorder="1"/>
    <xf numFmtId="9" fontId="2" fillId="5" borderId="15" xfId="1" applyNumberFormat="1" applyFont="1" applyFill="1" applyBorder="1"/>
    <xf numFmtId="10" fontId="2" fillId="5" borderId="15" xfId="0" applyNumberFormat="1" applyFont="1" applyFill="1" applyBorder="1"/>
    <xf numFmtId="10" fontId="2" fillId="5" borderId="16" xfId="0" applyNumberFormat="1" applyFont="1" applyFill="1" applyBorder="1"/>
    <xf numFmtId="0" fontId="2" fillId="4" borderId="13" xfId="0" applyFont="1" applyFill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7" fontId="2" fillId="7" borderId="14" xfId="0" applyNumberFormat="1" applyFont="1" applyFill="1" applyBorder="1" applyAlignment="1">
      <alignment horizontal="center" vertical="center"/>
    </xf>
    <xf numFmtId="167" fontId="2" fillId="7" borderId="15" xfId="0" applyNumberFormat="1" applyFont="1" applyFill="1" applyBorder="1" applyAlignment="1">
      <alignment horizontal="center" vertical="center"/>
    </xf>
    <xf numFmtId="167" fontId="2" fillId="6" borderId="14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Border="1"/>
    <xf numFmtId="0" fontId="0" fillId="8" borderId="0" xfId="0" applyFill="1" applyAlignment="1">
      <alignment horizontal="center" vertical="center" wrapText="1"/>
    </xf>
    <xf numFmtId="164" fontId="0" fillId="8" borderId="0" xfId="1" applyFont="1" applyFill="1"/>
    <xf numFmtId="164" fontId="0" fillId="8" borderId="0" xfId="0" applyNumberFormat="1" applyFill="1"/>
    <xf numFmtId="166" fontId="0" fillId="8" borderId="0" xfId="0" applyNumberFormat="1" applyFill="1"/>
    <xf numFmtId="0" fontId="0" fillId="8" borderId="0" xfId="0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67" fontId="0" fillId="8" borderId="0" xfId="0" applyNumberFormat="1" applyFill="1" applyAlignment="1">
      <alignment horizontal="center" vertical="center"/>
    </xf>
    <xf numFmtId="167" fontId="0" fillId="8" borderId="0" xfId="1" applyNumberFormat="1" applyFon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68" fontId="0" fillId="8" borderId="0" xfId="0" applyNumberFormat="1" applyFill="1"/>
    <xf numFmtId="167" fontId="0" fillId="0" borderId="9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2" fillId="7" borderId="16" xfId="0" applyNumberFormat="1" applyFont="1" applyFill="1" applyBorder="1" applyAlignment="1">
      <alignment horizontal="center" vertical="center"/>
    </xf>
    <xf numFmtId="167" fontId="2" fillId="6" borderId="2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Normal="100" workbookViewId="0">
      <selection activeCell="J23" sqref="J23"/>
    </sheetView>
  </sheetViews>
  <sheetFormatPr baseColWidth="10" defaultColWidth="9.140625" defaultRowHeight="15" x14ac:dyDescent="0.25"/>
  <cols>
    <col min="1" max="1" width="1.7109375" customWidth="1"/>
    <col min="2" max="2" width="20.28515625" customWidth="1"/>
    <col min="3" max="3" width="13.140625" bestFit="1" customWidth="1"/>
    <col min="4" max="4" width="2.42578125" customWidth="1"/>
    <col min="5" max="5" width="7.5703125" customWidth="1"/>
    <col min="6" max="6" width="13.140625" customWidth="1"/>
    <col min="7" max="7" width="11.5703125" customWidth="1"/>
    <col min="8" max="8" width="13.7109375" customWidth="1"/>
    <col min="9" max="9" width="11.5703125" customWidth="1"/>
    <col min="10" max="10" width="15.42578125" customWidth="1"/>
    <col min="11" max="11" width="13.5703125" customWidth="1"/>
    <col min="12" max="13" width="11.5703125" customWidth="1"/>
    <col min="14" max="14" width="14" customWidth="1"/>
  </cols>
  <sheetData>
    <row r="1" spans="1:1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6.5" thickBot="1" x14ac:dyDescent="0.3">
      <c r="A2" s="29"/>
      <c r="B2" s="29"/>
      <c r="C2" s="29"/>
      <c r="D2" s="29"/>
      <c r="E2" s="30"/>
      <c r="F2" s="54" t="s">
        <v>1</v>
      </c>
      <c r="G2" s="55"/>
      <c r="H2" s="55"/>
      <c r="I2" s="55"/>
      <c r="J2" s="56"/>
      <c r="K2" s="57" t="s">
        <v>0</v>
      </c>
      <c r="L2" s="58"/>
      <c r="M2" s="58"/>
      <c r="N2" s="59"/>
      <c r="O2" s="29"/>
      <c r="P2" s="29"/>
    </row>
    <row r="3" spans="1:16" s="1" customFormat="1" ht="30.75" thickBot="1" x14ac:dyDescent="0.3">
      <c r="A3" s="31"/>
      <c r="B3" s="52" t="s">
        <v>3</v>
      </c>
      <c r="C3" s="53"/>
      <c r="D3" s="31"/>
      <c r="E3" s="4" t="s">
        <v>9</v>
      </c>
      <c r="F3" s="20" t="s">
        <v>10</v>
      </c>
      <c r="G3" s="3" t="s">
        <v>7</v>
      </c>
      <c r="H3" s="16" t="s">
        <v>11</v>
      </c>
      <c r="I3" s="24" t="s">
        <v>12</v>
      </c>
      <c r="J3" s="25" t="s">
        <v>13</v>
      </c>
      <c r="K3" s="20" t="s">
        <v>10</v>
      </c>
      <c r="L3" s="16" t="s">
        <v>11</v>
      </c>
      <c r="M3" s="24" t="s">
        <v>12</v>
      </c>
      <c r="N3" s="25" t="s">
        <v>13</v>
      </c>
      <c r="O3" s="31"/>
      <c r="P3" s="31"/>
    </row>
    <row r="4" spans="1:16" x14ac:dyDescent="0.25">
      <c r="A4" s="29"/>
      <c r="B4" s="8" t="s">
        <v>4</v>
      </c>
      <c r="C4" s="11">
        <v>100000</v>
      </c>
      <c r="D4" s="29"/>
      <c r="E4" s="5">
        <v>1</v>
      </c>
      <c r="F4" s="21">
        <f>C4</f>
        <v>100000</v>
      </c>
      <c r="G4" s="41">
        <f>F4*$C$7*(1-$C$8)</f>
        <v>2220</v>
      </c>
      <c r="H4" s="17">
        <f>F4</f>
        <v>100000</v>
      </c>
      <c r="I4" s="42">
        <f t="shared" ref="I4:I43" si="0">F4*$C$9</f>
        <v>330</v>
      </c>
      <c r="J4" s="26">
        <f>F4-((F4-H4)*$C$8)</f>
        <v>100000</v>
      </c>
      <c r="K4" s="21">
        <f>C4</f>
        <v>100000</v>
      </c>
      <c r="L4" s="17">
        <f>C4</f>
        <v>100000</v>
      </c>
      <c r="M4" s="43">
        <f t="shared" ref="M4:M43" si="1">K4*$C$10</f>
        <v>330</v>
      </c>
      <c r="N4" s="28">
        <f>K4-((K4-L4)*$C$8)</f>
        <v>100000</v>
      </c>
      <c r="O4" s="29"/>
      <c r="P4" s="29"/>
    </row>
    <row r="5" spans="1:16" x14ac:dyDescent="0.25">
      <c r="A5" s="29"/>
      <c r="B5" s="9" t="s">
        <v>5</v>
      </c>
      <c r="C5" s="12">
        <v>10000</v>
      </c>
      <c r="D5" s="29"/>
      <c r="E5" s="6">
        <v>2</v>
      </c>
      <c r="F5" s="22">
        <f>(F4+G4)*(1+$C$6-$C$9)+$C$5</f>
        <v>116993.674</v>
      </c>
      <c r="G5" s="44">
        <f t="shared" ref="G5:G43" si="2">F5*$C$7*(1-$C$8)</f>
        <v>2597.2595627999999</v>
      </c>
      <c r="H5" s="18">
        <f t="shared" ref="H5:H43" si="3">H4+G4+$C$5</f>
        <v>112220</v>
      </c>
      <c r="I5" s="45">
        <f t="shared" si="0"/>
        <v>386.07912419999997</v>
      </c>
      <c r="J5" s="27">
        <f t="shared" ref="J5:J43" si="4">F5-((F5-H5)*$C$8)</f>
        <v>115752.51876000001</v>
      </c>
      <c r="K5" s="22">
        <f>(K4*(1+$C$7)*(1+$C$6-$C$10))+$C$5</f>
        <v>117810.09999999999</v>
      </c>
      <c r="L5" s="18">
        <f>L4+$C$5</f>
        <v>110000</v>
      </c>
      <c r="M5" s="46">
        <f t="shared" si="1"/>
        <v>388.77332999999999</v>
      </c>
      <c r="N5" s="28">
        <f t="shared" ref="N5:N43" si="5">K5-((K5-L5)*$C$8)</f>
        <v>115779.47399999999</v>
      </c>
      <c r="O5" s="29"/>
      <c r="P5" s="29"/>
    </row>
    <row r="6" spans="1:16" x14ac:dyDescent="0.25">
      <c r="A6" s="29"/>
      <c r="B6" s="9" t="s">
        <v>6</v>
      </c>
      <c r="C6" s="13">
        <v>0.05</v>
      </c>
      <c r="D6" s="29"/>
      <c r="E6" s="6">
        <v>3</v>
      </c>
      <c r="F6" s="22">
        <f t="shared" ref="F6:F43" si="6">(F5+G5)*(1+$C$6-$C$9)+$C$5</f>
        <v>135175.83016018276</v>
      </c>
      <c r="G6" s="44">
        <f t="shared" si="2"/>
        <v>3000.9034295560568</v>
      </c>
      <c r="H6" s="18">
        <f t="shared" si="3"/>
        <v>124817.2595628</v>
      </c>
      <c r="I6" s="45">
        <f t="shared" si="0"/>
        <v>446.0802395286031</v>
      </c>
      <c r="J6" s="27">
        <f t="shared" si="4"/>
        <v>132482.60180486322</v>
      </c>
      <c r="K6" s="22">
        <f t="shared" ref="K6:K43" si="7">(K5*(1+$C$7)*(1+$C$6-$C$10))+$C$5</f>
        <v>137011.18662009999</v>
      </c>
      <c r="L6" s="18">
        <f t="shared" ref="L6:L43" si="8">L5+$C$5</f>
        <v>120000</v>
      </c>
      <c r="M6" s="46">
        <f t="shared" si="1"/>
        <v>452.13691584633</v>
      </c>
      <c r="N6" s="28">
        <f t="shared" si="5"/>
        <v>132588.278098874</v>
      </c>
      <c r="O6" s="29"/>
      <c r="P6" s="29"/>
    </row>
    <row r="7" spans="1:16" x14ac:dyDescent="0.25">
      <c r="A7" s="29"/>
      <c r="B7" s="9" t="s">
        <v>7</v>
      </c>
      <c r="C7" s="13">
        <v>0.03</v>
      </c>
      <c r="D7" s="29"/>
      <c r="E7" s="6">
        <v>4</v>
      </c>
      <c r="F7" s="22">
        <f t="shared" si="6"/>
        <v>154629.58704837962</v>
      </c>
      <c r="G7" s="44">
        <f t="shared" si="2"/>
        <v>3432.7768324740277</v>
      </c>
      <c r="H7" s="18">
        <f t="shared" si="3"/>
        <v>137818.16299235605</v>
      </c>
      <c r="I7" s="45">
        <f t="shared" si="0"/>
        <v>510.27763725965275</v>
      </c>
      <c r="J7" s="27">
        <f t="shared" si="4"/>
        <v>150258.6167938135</v>
      </c>
      <c r="K7" s="22">
        <f t="shared" si="7"/>
        <v>157711.89730631642</v>
      </c>
      <c r="L7" s="18">
        <f t="shared" si="8"/>
        <v>130000</v>
      </c>
      <c r="M7" s="46">
        <f t="shared" si="1"/>
        <v>520.44926111084419</v>
      </c>
      <c r="N7" s="28">
        <f t="shared" si="5"/>
        <v>150506.80400667415</v>
      </c>
      <c r="O7" s="29"/>
      <c r="P7" s="29"/>
    </row>
    <row r="8" spans="1:16" x14ac:dyDescent="0.25">
      <c r="A8" s="29"/>
      <c r="B8" s="9" t="s">
        <v>8</v>
      </c>
      <c r="C8" s="13">
        <v>0.26</v>
      </c>
      <c r="D8" s="32"/>
      <c r="E8" s="6">
        <v>5</v>
      </c>
      <c r="F8" s="22">
        <f t="shared" si="6"/>
        <v>175443.8762740895</v>
      </c>
      <c r="G8" s="44">
        <f t="shared" si="2"/>
        <v>3894.8540532847869</v>
      </c>
      <c r="H8" s="18">
        <f t="shared" si="3"/>
        <v>151250.93982483007</v>
      </c>
      <c r="I8" s="45">
        <f t="shared" si="0"/>
        <v>578.96479170449538</v>
      </c>
      <c r="J8" s="27">
        <f t="shared" si="4"/>
        <v>169153.71279728206</v>
      </c>
      <c r="K8" s="22">
        <f t="shared" si="7"/>
        <v>180029.35419783703</v>
      </c>
      <c r="L8" s="18">
        <f t="shared" si="8"/>
        <v>140000</v>
      </c>
      <c r="M8" s="46">
        <f t="shared" si="1"/>
        <v>594.09686885286226</v>
      </c>
      <c r="N8" s="28">
        <f t="shared" si="5"/>
        <v>169621.72210639939</v>
      </c>
      <c r="O8" s="29"/>
      <c r="P8" s="29"/>
    </row>
    <row r="9" spans="1:16" x14ac:dyDescent="0.25">
      <c r="A9" s="29"/>
      <c r="B9" s="9" t="s">
        <v>14</v>
      </c>
      <c r="C9" s="14">
        <v>3.3E-3</v>
      </c>
      <c r="D9" s="32"/>
      <c r="E9" s="6">
        <v>6</v>
      </c>
      <c r="F9" s="22">
        <f t="shared" si="6"/>
        <v>197713.84903366267</v>
      </c>
      <c r="G9" s="44">
        <f t="shared" si="2"/>
        <v>4389.2474485473113</v>
      </c>
      <c r="H9" s="18">
        <f t="shared" si="3"/>
        <v>165145.79387811487</v>
      </c>
      <c r="I9" s="45">
        <f t="shared" si="0"/>
        <v>652.45570181108678</v>
      </c>
      <c r="J9" s="27">
        <f t="shared" si="4"/>
        <v>189246.15469322025</v>
      </c>
      <c r="K9" s="22">
        <f t="shared" si="7"/>
        <v>204089.82679004231</v>
      </c>
      <c r="L9" s="18">
        <f t="shared" si="8"/>
        <v>150000</v>
      </c>
      <c r="M9" s="46">
        <f t="shared" si="1"/>
        <v>673.49642840713966</v>
      </c>
      <c r="N9" s="28">
        <f t="shared" si="5"/>
        <v>190026.4718246313</v>
      </c>
      <c r="O9" s="29"/>
      <c r="P9" s="29"/>
    </row>
    <row r="10" spans="1:16" ht="15.75" thickBot="1" x14ac:dyDescent="0.3">
      <c r="A10" s="29"/>
      <c r="B10" s="10" t="s">
        <v>2</v>
      </c>
      <c r="C10" s="15">
        <v>3.3E-3</v>
      </c>
      <c r="D10" s="29"/>
      <c r="E10" s="6">
        <v>7</v>
      </c>
      <c r="F10" s="22">
        <f t="shared" si="6"/>
        <v>221541.31108792918</v>
      </c>
      <c r="G10" s="44">
        <f t="shared" si="2"/>
        <v>4918.2171061520276</v>
      </c>
      <c r="H10" s="18">
        <f t="shared" si="3"/>
        <v>179535.04132666218</v>
      </c>
      <c r="I10" s="45">
        <f t="shared" si="0"/>
        <v>731.08632659016632</v>
      </c>
      <c r="J10" s="27">
        <f t="shared" si="4"/>
        <v>210619.68094999975</v>
      </c>
      <c r="K10" s="22">
        <f t="shared" si="7"/>
        <v>230029.44635217139</v>
      </c>
      <c r="L10" s="18">
        <f t="shared" si="8"/>
        <v>160000</v>
      </c>
      <c r="M10" s="46">
        <f t="shared" si="1"/>
        <v>759.09717296216559</v>
      </c>
      <c r="N10" s="28">
        <f t="shared" si="5"/>
        <v>211821.79030060684</v>
      </c>
      <c r="O10" s="29"/>
      <c r="P10" s="29"/>
    </row>
    <row r="11" spans="1:16" x14ac:dyDescent="0.25">
      <c r="A11" s="29"/>
      <c r="B11" s="29"/>
      <c r="C11" s="29"/>
      <c r="D11" s="29"/>
      <c r="E11" s="6">
        <v>8</v>
      </c>
      <c r="F11" s="22">
        <f t="shared" si="6"/>
        <v>247035.18816074479</v>
      </c>
      <c r="G11" s="44">
        <f t="shared" si="2"/>
        <v>5484.1811771685343</v>
      </c>
      <c r="H11" s="18">
        <f t="shared" si="3"/>
        <v>194453.25843281421</v>
      </c>
      <c r="I11" s="45">
        <f t="shared" si="0"/>
        <v>815.21612093045781</v>
      </c>
      <c r="J11" s="27">
        <f t="shared" si="4"/>
        <v>233363.88643148282</v>
      </c>
      <c r="K11" s="22">
        <f t="shared" si="7"/>
        <v>257994.97614172232</v>
      </c>
      <c r="L11" s="18">
        <f t="shared" si="8"/>
        <v>170000</v>
      </c>
      <c r="M11" s="46">
        <f t="shared" si="1"/>
        <v>851.38342126768362</v>
      </c>
      <c r="N11" s="28">
        <f t="shared" si="5"/>
        <v>235116.28234487452</v>
      </c>
      <c r="O11" s="29"/>
      <c r="P11" s="29"/>
    </row>
    <row r="12" spans="1:16" x14ac:dyDescent="0.25">
      <c r="A12" s="29"/>
      <c r="B12" s="29"/>
      <c r="C12" s="29"/>
      <c r="D12" s="29"/>
      <c r="E12" s="6">
        <v>9</v>
      </c>
      <c r="F12" s="22">
        <f t="shared" si="6"/>
        <v>274312.02388599387</v>
      </c>
      <c r="G12" s="44">
        <f t="shared" si="2"/>
        <v>6089.7269302690638</v>
      </c>
      <c r="H12" s="18">
        <f t="shared" si="3"/>
        <v>209937.43960998274</v>
      </c>
      <c r="I12" s="45">
        <f t="shared" si="0"/>
        <v>905.22967882377975</v>
      </c>
      <c r="J12" s="27">
        <f t="shared" si="4"/>
        <v>257574.63197423099</v>
      </c>
      <c r="K12" s="22">
        <f t="shared" si="7"/>
        <v>288144.64177336695</v>
      </c>
      <c r="L12" s="18">
        <f t="shared" si="8"/>
        <v>180000</v>
      </c>
      <c r="M12" s="46">
        <f t="shared" si="1"/>
        <v>950.87731785211099</v>
      </c>
      <c r="N12" s="28">
        <f t="shared" si="5"/>
        <v>260027.03491229154</v>
      </c>
      <c r="O12" s="29"/>
      <c r="P12" s="29"/>
    </row>
    <row r="13" spans="1:16" x14ac:dyDescent="0.25">
      <c r="A13" s="29"/>
      <c r="B13" s="29"/>
      <c r="C13" s="29"/>
      <c r="D13" s="29"/>
      <c r="E13" s="6">
        <v>10</v>
      </c>
      <c r="F13" s="22">
        <f t="shared" si="6"/>
        <v>303496.5125793824</v>
      </c>
      <c r="G13" s="44">
        <f t="shared" si="2"/>
        <v>6737.622579262289</v>
      </c>
      <c r="H13" s="18">
        <f t="shared" si="3"/>
        <v>226027.16654025181</v>
      </c>
      <c r="I13" s="45">
        <f t="shared" si="0"/>
        <v>1001.5384915119619</v>
      </c>
      <c r="J13" s="27">
        <f t="shared" si="4"/>
        <v>283354.48260920844</v>
      </c>
      <c r="K13" s="22">
        <f t="shared" si="7"/>
        <v>320649.02644050872</v>
      </c>
      <c r="L13" s="18">
        <f t="shared" si="8"/>
        <v>190000</v>
      </c>
      <c r="M13" s="46">
        <f t="shared" si="1"/>
        <v>1058.1417872536788</v>
      </c>
      <c r="N13" s="28">
        <f t="shared" si="5"/>
        <v>286680.27956597647</v>
      </c>
      <c r="O13" s="29"/>
      <c r="P13" s="29"/>
    </row>
    <row r="14" spans="1:16" hidden="1" x14ac:dyDescent="0.25">
      <c r="A14" s="29"/>
      <c r="B14" s="29"/>
      <c r="C14" s="29"/>
      <c r="D14" s="29"/>
      <c r="E14" s="6">
        <v>11</v>
      </c>
      <c r="F14" s="22">
        <f t="shared" si="6"/>
        <v>334722.06927055342</v>
      </c>
      <c r="G14" s="44">
        <f t="shared" si="2"/>
        <v>7430.8299378062857</v>
      </c>
      <c r="H14" s="18">
        <f t="shared" si="3"/>
        <v>242764.78911951411</v>
      </c>
      <c r="I14" s="45">
        <f t="shared" si="0"/>
        <v>1104.5828285928262</v>
      </c>
      <c r="J14" s="27">
        <f t="shared" si="4"/>
        <v>310813.17643128318</v>
      </c>
      <c r="K14" s="22">
        <f t="shared" si="7"/>
        <v>355692.03605453891</v>
      </c>
      <c r="L14" s="18">
        <f t="shared" si="8"/>
        <v>200000</v>
      </c>
      <c r="M14" s="46">
        <f t="shared" si="1"/>
        <v>1173.7837189799784</v>
      </c>
      <c r="N14" s="28">
        <f t="shared" si="5"/>
        <v>315212.10668035882</v>
      </c>
      <c r="O14" s="29"/>
      <c r="P14" s="29"/>
    </row>
    <row r="15" spans="1:16" hidden="1" x14ac:dyDescent="0.25">
      <c r="A15" s="29"/>
      <c r="B15" s="29"/>
      <c r="C15" s="29"/>
      <c r="D15" s="29"/>
      <c r="E15" s="6">
        <v>12</v>
      </c>
      <c r="F15" s="22">
        <f t="shared" si="6"/>
        <v>368131.4396013901</v>
      </c>
      <c r="G15" s="44">
        <f t="shared" si="2"/>
        <v>8172.5179591508604</v>
      </c>
      <c r="H15" s="18">
        <f t="shared" si="3"/>
        <v>260195.61905732041</v>
      </c>
      <c r="I15" s="45">
        <f t="shared" si="0"/>
        <v>1214.8337506845874</v>
      </c>
      <c r="J15" s="27">
        <f t="shared" si="4"/>
        <v>340068.126259932</v>
      </c>
      <c r="K15" s="22">
        <f t="shared" si="7"/>
        <v>393471.93976243446</v>
      </c>
      <c r="L15" s="18">
        <f t="shared" si="8"/>
        <v>210000</v>
      </c>
      <c r="M15" s="46">
        <f t="shared" si="1"/>
        <v>1298.4574012160338</v>
      </c>
      <c r="N15" s="28">
        <f t="shared" si="5"/>
        <v>345769.23542420147</v>
      </c>
      <c r="O15" s="29"/>
      <c r="P15" s="29"/>
    </row>
    <row r="16" spans="1:16" hidden="1" x14ac:dyDescent="0.25">
      <c r="A16" s="29"/>
      <c r="B16" s="29"/>
      <c r="C16" s="29"/>
      <c r="D16" s="29"/>
      <c r="E16" s="6">
        <v>13</v>
      </c>
      <c r="F16" s="22">
        <f t="shared" si="6"/>
        <v>403877.3523786182</v>
      </c>
      <c r="G16" s="44">
        <f t="shared" si="2"/>
        <v>8966.0772228053229</v>
      </c>
      <c r="H16" s="18">
        <f t="shared" si="3"/>
        <v>278368.13701647124</v>
      </c>
      <c r="I16" s="45">
        <f t="shared" si="0"/>
        <v>1332.7952628494402</v>
      </c>
      <c r="J16" s="27">
        <f t="shared" si="4"/>
        <v>371244.95638445998</v>
      </c>
      <c r="K16" s="22">
        <f t="shared" si="7"/>
        <v>434202.49172982038</v>
      </c>
      <c r="L16" s="18">
        <f t="shared" si="8"/>
        <v>220000</v>
      </c>
      <c r="M16" s="46">
        <f t="shared" si="1"/>
        <v>1432.8682227084073</v>
      </c>
      <c r="N16" s="28">
        <f t="shared" si="5"/>
        <v>378509.84388006706</v>
      </c>
      <c r="O16" s="29"/>
      <c r="P16" s="29"/>
    </row>
    <row r="17" spans="1:16" hidden="1" x14ac:dyDescent="0.25">
      <c r="A17" s="29"/>
      <c r="B17" s="29"/>
      <c r="C17" s="29"/>
      <c r="D17" s="29"/>
      <c r="E17" s="6">
        <v>14</v>
      </c>
      <c r="F17" s="22">
        <f t="shared" si="6"/>
        <v>442123.21776380995</v>
      </c>
      <c r="G17" s="44">
        <f t="shared" si="2"/>
        <v>9815.1354343565799</v>
      </c>
      <c r="H17" s="18">
        <f t="shared" si="3"/>
        <v>297334.21423927654</v>
      </c>
      <c r="I17" s="45">
        <f t="shared" si="0"/>
        <v>1459.0066186205729</v>
      </c>
      <c r="J17" s="27">
        <f t="shared" si="4"/>
        <v>404478.07684743125</v>
      </c>
      <c r="K17" s="22">
        <f t="shared" si="7"/>
        <v>478114.14053641108</v>
      </c>
      <c r="L17" s="18">
        <f t="shared" si="8"/>
        <v>230000</v>
      </c>
      <c r="M17" s="46">
        <f t="shared" si="1"/>
        <v>1577.7766637701566</v>
      </c>
      <c r="N17" s="28">
        <f t="shared" si="5"/>
        <v>413604.46399694419</v>
      </c>
      <c r="O17" s="29"/>
      <c r="P17" s="29"/>
    </row>
    <row r="18" spans="1:16" hidden="1" x14ac:dyDescent="0.25">
      <c r="A18" s="29"/>
      <c r="B18" s="29"/>
      <c r="C18" s="29"/>
      <c r="D18" s="29"/>
      <c r="E18" s="6">
        <v>15</v>
      </c>
      <c r="F18" s="22">
        <f t="shared" si="6"/>
        <v>483043.87429252086</v>
      </c>
      <c r="G18" s="44">
        <f t="shared" si="2"/>
        <v>10723.574009293963</v>
      </c>
      <c r="H18" s="18">
        <f t="shared" si="3"/>
        <v>317149.34967363311</v>
      </c>
      <c r="I18" s="45">
        <f t="shared" si="0"/>
        <v>1594.0447851653189</v>
      </c>
      <c r="J18" s="27">
        <f t="shared" si="4"/>
        <v>439911.29789161007</v>
      </c>
      <c r="K18" s="22">
        <f t="shared" si="7"/>
        <v>525455.33302644524</v>
      </c>
      <c r="L18" s="18">
        <f t="shared" si="8"/>
        <v>240000</v>
      </c>
      <c r="M18" s="46">
        <f t="shared" si="1"/>
        <v>1734.0025989872693</v>
      </c>
      <c r="N18" s="28">
        <f t="shared" si="5"/>
        <v>451236.94643956947</v>
      </c>
      <c r="O18" s="29"/>
      <c r="P18" s="29"/>
    </row>
    <row r="19" spans="1:16" hidden="1" x14ac:dyDescent="0.25">
      <c r="A19" s="29"/>
      <c r="B19" s="29"/>
      <c r="C19" s="29"/>
      <c r="D19" s="29"/>
      <c r="E19" s="6">
        <v>16</v>
      </c>
      <c r="F19" s="22">
        <f t="shared" si="6"/>
        <v>526826.38813750958</v>
      </c>
      <c r="G19" s="44">
        <f t="shared" si="2"/>
        <v>11695.545816652713</v>
      </c>
      <c r="H19" s="18">
        <f t="shared" si="3"/>
        <v>337872.9236829271</v>
      </c>
      <c r="I19" s="45">
        <f t="shared" si="0"/>
        <v>1738.5270808537816</v>
      </c>
      <c r="J19" s="27">
        <f t="shared" si="4"/>
        <v>477698.4873793181</v>
      </c>
      <c r="K19" s="22">
        <f t="shared" si="7"/>
        <v>576493.91999114363</v>
      </c>
      <c r="L19" s="18">
        <f t="shared" si="8"/>
        <v>250000</v>
      </c>
      <c r="M19" s="46">
        <f t="shared" si="1"/>
        <v>1902.4299359707741</v>
      </c>
      <c r="N19" s="28">
        <f t="shared" si="5"/>
        <v>491605.50079344626</v>
      </c>
      <c r="O19" s="29"/>
      <c r="P19" s="29"/>
    </row>
    <row r="20" spans="1:16" hidden="1" x14ac:dyDescent="0.25">
      <c r="A20" s="29"/>
      <c r="B20" s="29"/>
      <c r="C20" s="29"/>
      <c r="D20" s="29"/>
      <c r="E20" s="6">
        <v>17</v>
      </c>
      <c r="F20" s="22">
        <f t="shared" si="6"/>
        <v>573670.90826982167</v>
      </c>
      <c r="G20" s="44">
        <f t="shared" si="2"/>
        <v>12735.494163590041</v>
      </c>
      <c r="H20" s="18">
        <f t="shared" si="3"/>
        <v>359568.46949957981</v>
      </c>
      <c r="I20" s="45">
        <f t="shared" si="0"/>
        <v>1893.1139972904116</v>
      </c>
      <c r="J20" s="27">
        <f t="shared" si="4"/>
        <v>518004.27418955881</v>
      </c>
      <c r="K20" s="22">
        <f t="shared" si="7"/>
        <v>631518.67163637187</v>
      </c>
      <c r="L20" s="18">
        <f t="shared" si="8"/>
        <v>260000</v>
      </c>
      <c r="M20" s="46">
        <f t="shared" si="1"/>
        <v>2084.0116164000274</v>
      </c>
      <c r="N20" s="28">
        <f t="shared" si="5"/>
        <v>534923.81701091514</v>
      </c>
      <c r="O20" s="29"/>
      <c r="P20" s="29"/>
    </row>
    <row r="21" spans="1:16" hidden="1" x14ac:dyDescent="0.25">
      <c r="A21" s="29"/>
      <c r="B21" s="29"/>
      <c r="C21" s="29"/>
      <c r="D21" s="29"/>
      <c r="E21" s="6">
        <v>18</v>
      </c>
      <c r="F21" s="22">
        <f t="shared" si="6"/>
        <v>623791.58142705203</v>
      </c>
      <c r="G21" s="44">
        <f t="shared" si="2"/>
        <v>13848.173107680554</v>
      </c>
      <c r="H21" s="18">
        <f t="shared" si="3"/>
        <v>382303.96366316982</v>
      </c>
      <c r="I21" s="45">
        <f t="shared" si="0"/>
        <v>2058.5122187092716</v>
      </c>
      <c r="J21" s="27">
        <f t="shared" si="4"/>
        <v>561004.80080844264</v>
      </c>
      <c r="K21" s="22">
        <f t="shared" si="7"/>
        <v>690840.91140984418</v>
      </c>
      <c r="L21" s="18">
        <f t="shared" si="8"/>
        <v>270000</v>
      </c>
      <c r="M21" s="46">
        <f t="shared" si="1"/>
        <v>2279.7750076524858</v>
      </c>
      <c r="N21" s="28">
        <f t="shared" si="5"/>
        <v>581422.27444328472</v>
      </c>
      <c r="O21" s="29"/>
      <c r="P21" s="29"/>
    </row>
    <row r="22" spans="1:16" hidden="1" x14ac:dyDescent="0.25">
      <c r="A22" s="29"/>
      <c r="B22" s="29"/>
      <c r="C22" s="29"/>
      <c r="D22" s="29"/>
      <c r="E22" s="6">
        <v>19</v>
      </c>
      <c r="F22" s="22">
        <f t="shared" si="6"/>
        <v>677417.53107150458</v>
      </c>
      <c r="G22" s="44">
        <f t="shared" si="2"/>
        <v>15038.669189787403</v>
      </c>
      <c r="H22" s="18">
        <f t="shared" si="3"/>
        <v>406152.1367708504</v>
      </c>
      <c r="I22" s="45">
        <f t="shared" si="0"/>
        <v>2235.4778525359652</v>
      </c>
      <c r="J22" s="27">
        <f t="shared" si="4"/>
        <v>606888.52855333453</v>
      </c>
      <c r="K22" s="22">
        <f t="shared" si="7"/>
        <v>754796.27743186441</v>
      </c>
      <c r="L22" s="18">
        <f t="shared" si="8"/>
        <v>280000</v>
      </c>
      <c r="M22" s="46">
        <f t="shared" si="1"/>
        <v>2490.8277155251526</v>
      </c>
      <c r="N22" s="28">
        <f t="shared" si="5"/>
        <v>631349.24529957969</v>
      </c>
      <c r="O22" s="29"/>
      <c r="P22" s="29"/>
    </row>
    <row r="23" spans="1:16" x14ac:dyDescent="0.25">
      <c r="A23" s="29"/>
      <c r="B23" s="29"/>
      <c r="C23" s="29"/>
      <c r="D23" s="29"/>
      <c r="E23" s="6">
        <v>20</v>
      </c>
      <c r="F23" s="22">
        <f t="shared" si="6"/>
        <v>734793.90481349418</v>
      </c>
      <c r="G23" s="44">
        <f t="shared" si="2"/>
        <v>16312.424686859569</v>
      </c>
      <c r="H23" s="18">
        <f t="shared" si="3"/>
        <v>431190.80596063781</v>
      </c>
      <c r="I23" s="45">
        <f t="shared" si="0"/>
        <v>2424.8198858845308</v>
      </c>
      <c r="J23" s="28">
        <f t="shared" si="4"/>
        <v>655857.09911175154</v>
      </c>
      <c r="K23" s="22">
        <f t="shared" si="7"/>
        <v>823746.62149557041</v>
      </c>
      <c r="L23" s="18">
        <f t="shared" si="8"/>
        <v>290000</v>
      </c>
      <c r="M23" s="46">
        <f t="shared" si="1"/>
        <v>2718.3638509353823</v>
      </c>
      <c r="N23" s="27">
        <f t="shared" si="5"/>
        <v>684972.49990672211</v>
      </c>
      <c r="O23" s="29"/>
      <c r="P23" s="29"/>
    </row>
    <row r="24" spans="1:16" hidden="1" x14ac:dyDescent="0.25">
      <c r="A24" s="29"/>
      <c r="B24" s="29"/>
      <c r="C24" s="29"/>
      <c r="D24" s="29"/>
      <c r="E24" s="6">
        <v>21</v>
      </c>
      <c r="F24" s="22">
        <f t="shared" si="6"/>
        <v>796182.99508802022</v>
      </c>
      <c r="G24" s="44">
        <f t="shared" si="2"/>
        <v>17675.26249095405</v>
      </c>
      <c r="H24" s="18">
        <f t="shared" si="3"/>
        <v>457503.2306474974</v>
      </c>
      <c r="I24" s="45">
        <f t="shared" si="0"/>
        <v>2627.4038837904668</v>
      </c>
      <c r="J24" s="27">
        <f t="shared" si="4"/>
        <v>708126.25633348431</v>
      </c>
      <c r="K24" s="22">
        <f t="shared" si="7"/>
        <v>898082.0563809959</v>
      </c>
      <c r="L24" s="18">
        <f t="shared" si="8"/>
        <v>300000</v>
      </c>
      <c r="M24" s="46">
        <f t="shared" si="1"/>
        <v>2963.6707860572865</v>
      </c>
      <c r="N24" s="28">
        <f t="shared" si="5"/>
        <v>742580.72172193695</v>
      </c>
      <c r="O24" s="29"/>
      <c r="P24" s="29"/>
    </row>
    <row r="25" spans="1:16" hidden="1" x14ac:dyDescent="0.25">
      <c r="A25" s="29"/>
      <c r="B25" s="29"/>
      <c r="C25" s="29"/>
      <c r="D25" s="29"/>
      <c r="E25" s="6">
        <v>22</v>
      </c>
      <c r="F25" s="22">
        <f t="shared" si="6"/>
        <v>861865.43820791226</v>
      </c>
      <c r="G25" s="44">
        <f t="shared" si="2"/>
        <v>19133.412728215651</v>
      </c>
      <c r="H25" s="18">
        <f t="shared" si="3"/>
        <v>485178.49313845148</v>
      </c>
      <c r="I25" s="45">
        <f t="shared" si="0"/>
        <v>2844.1559460861104</v>
      </c>
      <c r="J25" s="27">
        <f t="shared" si="4"/>
        <v>763926.83248985244</v>
      </c>
      <c r="K25" s="22">
        <f t="shared" si="7"/>
        <v>978223.16306640813</v>
      </c>
      <c r="L25" s="18">
        <f t="shared" si="8"/>
        <v>310000</v>
      </c>
      <c r="M25" s="46">
        <f t="shared" si="1"/>
        <v>3228.136438119147</v>
      </c>
      <c r="N25" s="28">
        <f t="shared" si="5"/>
        <v>804485.14066914201</v>
      </c>
      <c r="O25" s="29"/>
      <c r="P25" s="29"/>
    </row>
    <row r="26" spans="1:16" hidden="1" x14ac:dyDescent="0.25">
      <c r="A26" s="29"/>
      <c r="B26" s="29"/>
      <c r="C26" s="29"/>
      <c r="D26" s="29"/>
      <c r="E26" s="6">
        <v>23</v>
      </c>
      <c r="F26" s="22">
        <f t="shared" si="6"/>
        <v>932141.49727484514</v>
      </c>
      <c r="G26" s="44">
        <f t="shared" si="2"/>
        <v>20693.541239501559</v>
      </c>
      <c r="H26" s="18">
        <f t="shared" si="3"/>
        <v>514311.9058666671</v>
      </c>
      <c r="I26" s="45">
        <f t="shared" si="0"/>
        <v>3076.0669410069891</v>
      </c>
      <c r="J26" s="27">
        <f t="shared" si="4"/>
        <v>823505.80350871885</v>
      </c>
      <c r="K26" s="22">
        <f t="shared" si="7"/>
        <v>1064623.3703250575</v>
      </c>
      <c r="L26" s="18">
        <f t="shared" si="8"/>
        <v>320000</v>
      </c>
      <c r="M26" s="46">
        <f t="shared" si="1"/>
        <v>3513.25712207269</v>
      </c>
      <c r="N26" s="28">
        <f t="shared" si="5"/>
        <v>871021.29404054256</v>
      </c>
      <c r="O26" s="29"/>
      <c r="P26" s="29"/>
    </row>
    <row r="27" spans="1:16" hidden="1" x14ac:dyDescent="0.25">
      <c r="A27" s="29"/>
      <c r="B27" s="29"/>
      <c r="C27" s="29"/>
      <c r="D27" s="29"/>
      <c r="E27" s="6">
        <v>24</v>
      </c>
      <c r="F27" s="22">
        <f t="shared" si="6"/>
        <v>1007332.4348129666</v>
      </c>
      <c r="G27" s="44">
        <f t="shared" si="2"/>
        <v>22362.780052847858</v>
      </c>
      <c r="H27" s="18">
        <f t="shared" si="3"/>
        <v>545005.44710616861</v>
      </c>
      <c r="I27" s="45">
        <f t="shared" si="0"/>
        <v>3324.1970348827899</v>
      </c>
      <c r="J27" s="27">
        <f t="shared" si="4"/>
        <v>887127.41800919909</v>
      </c>
      <c r="K27" s="22">
        <f t="shared" si="7"/>
        <v>1157771.5201708148</v>
      </c>
      <c r="L27" s="18">
        <f t="shared" si="8"/>
        <v>330000</v>
      </c>
      <c r="M27" s="46">
        <f t="shared" si="1"/>
        <v>3820.646016563689</v>
      </c>
      <c r="N27" s="28">
        <f t="shared" si="5"/>
        <v>942550.92492640298</v>
      </c>
      <c r="O27" s="29"/>
      <c r="P27" s="29"/>
    </row>
    <row r="28" spans="1:16" hidden="1" x14ac:dyDescent="0.25">
      <c r="A28" s="29"/>
      <c r="B28" s="29"/>
      <c r="C28" s="29"/>
      <c r="D28" s="29"/>
      <c r="E28" s="6">
        <v>25</v>
      </c>
      <c r="F28" s="22">
        <f t="shared" si="6"/>
        <v>1087781.9814000479</v>
      </c>
      <c r="G28" s="44">
        <f t="shared" si="2"/>
        <v>24148.759987081063</v>
      </c>
      <c r="H28" s="18">
        <f t="shared" si="3"/>
        <v>577368.22715901642</v>
      </c>
      <c r="I28" s="45">
        <f t="shared" si="0"/>
        <v>3589.6805386201581</v>
      </c>
      <c r="J28" s="27">
        <f t="shared" si="4"/>
        <v>955074.40529737971</v>
      </c>
      <c r="K28" s="22">
        <f t="shared" si="7"/>
        <v>1258194.6336676758</v>
      </c>
      <c r="L28" s="18">
        <f t="shared" si="8"/>
        <v>340000</v>
      </c>
      <c r="M28" s="46">
        <f t="shared" si="1"/>
        <v>4152.0422911033302</v>
      </c>
      <c r="N28" s="28">
        <f t="shared" si="5"/>
        <v>1019464.02891408</v>
      </c>
      <c r="O28" s="29"/>
      <c r="P28" s="29"/>
    </row>
    <row r="29" spans="1:16" hidden="1" x14ac:dyDescent="0.25">
      <c r="A29" s="29"/>
      <c r="B29" s="29"/>
      <c r="C29" s="29"/>
      <c r="D29" s="29"/>
      <c r="E29" s="6">
        <v>26</v>
      </c>
      <c r="F29" s="22">
        <f t="shared" si="6"/>
        <v>1173857.907009908</v>
      </c>
      <c r="G29" s="44">
        <f t="shared" si="2"/>
        <v>26059.645535619955</v>
      </c>
      <c r="H29" s="18">
        <f t="shared" si="3"/>
        <v>611516.98714609747</v>
      </c>
      <c r="I29" s="45">
        <f t="shared" si="0"/>
        <v>3873.7310931326965</v>
      </c>
      <c r="J29" s="27">
        <f t="shared" si="4"/>
        <v>1027649.2678453173</v>
      </c>
      <c r="K29" s="22">
        <f t="shared" si="7"/>
        <v>1366460.892751755</v>
      </c>
      <c r="L29" s="18">
        <f t="shared" si="8"/>
        <v>350000</v>
      </c>
      <c r="M29" s="46">
        <f t="shared" si="1"/>
        <v>4509.3209460807911</v>
      </c>
      <c r="N29" s="28">
        <f t="shared" si="5"/>
        <v>1102181.0606362987</v>
      </c>
      <c r="O29" s="29"/>
      <c r="P29" s="29"/>
    </row>
    <row r="30" spans="1:16" hidden="1" x14ac:dyDescent="0.25">
      <c r="A30" s="29"/>
      <c r="B30" s="29"/>
      <c r="C30" s="29"/>
      <c r="D30" s="29"/>
      <c r="E30" s="6">
        <v>27</v>
      </c>
      <c r="F30" s="22">
        <f t="shared" si="6"/>
        <v>1265953.702249404</v>
      </c>
      <c r="G30" s="44">
        <f t="shared" si="2"/>
        <v>28104.172189936766</v>
      </c>
      <c r="H30" s="18">
        <f t="shared" si="3"/>
        <v>647576.6326817174</v>
      </c>
      <c r="I30" s="45">
        <f t="shared" si="0"/>
        <v>4177.647217423033</v>
      </c>
      <c r="J30" s="27">
        <f t="shared" si="4"/>
        <v>1105175.6641618055</v>
      </c>
      <c r="K30" s="22">
        <f t="shared" si="7"/>
        <v>1483182.8549365599</v>
      </c>
      <c r="L30" s="18">
        <f t="shared" si="8"/>
        <v>360000</v>
      </c>
      <c r="M30" s="46">
        <f t="shared" si="1"/>
        <v>4894.5034212906476</v>
      </c>
      <c r="N30" s="28">
        <f t="shared" si="5"/>
        <v>1191155.3126530543</v>
      </c>
      <c r="O30" s="29"/>
      <c r="P30" s="29"/>
    </row>
    <row r="31" spans="1:16" hidden="1" x14ac:dyDescent="0.25">
      <c r="A31" s="29"/>
      <c r="B31" s="29"/>
      <c r="C31" s="29"/>
      <c r="D31" s="29"/>
      <c r="E31" s="6">
        <v>28</v>
      </c>
      <c r="F31" s="22">
        <f t="shared" si="6"/>
        <v>1364490.377175658</v>
      </c>
      <c r="G31" s="44">
        <f t="shared" si="2"/>
        <v>30291.68637329961</v>
      </c>
      <c r="H31" s="18">
        <f t="shared" si="3"/>
        <v>685680.80487165414</v>
      </c>
      <c r="I31" s="45">
        <f t="shared" si="0"/>
        <v>4502.8182446796718</v>
      </c>
      <c r="J31" s="27">
        <f t="shared" si="4"/>
        <v>1187999.8883766169</v>
      </c>
      <c r="K31" s="22">
        <f t="shared" si="7"/>
        <v>1609020.9190899602</v>
      </c>
      <c r="L31" s="18">
        <f t="shared" si="8"/>
        <v>370000</v>
      </c>
      <c r="M31" s="46">
        <f t="shared" si="1"/>
        <v>5309.7690329968682</v>
      </c>
      <c r="N31" s="28">
        <f t="shared" si="5"/>
        <v>1286875.4801265704</v>
      </c>
      <c r="O31" s="29"/>
      <c r="P31" s="29"/>
    </row>
    <row r="32" spans="1:16" ht="8.25" hidden="1" x14ac:dyDescent="0.25">
      <c r="A32" s="29"/>
      <c r="B32" s="29"/>
      <c r="C32" s="29"/>
      <c r="D32" s="29"/>
      <c r="E32" s="6">
        <v>29</v>
      </c>
      <c r="F32" s="22">
        <f t="shared" si="6"/>
        <v>1469918.3859166941</v>
      </c>
      <c r="G32" s="44">
        <f t="shared" si="2"/>
        <v>32632.188167350603</v>
      </c>
      <c r="H32" s="18">
        <f t="shared" si="3"/>
        <v>725972.49124495371</v>
      </c>
      <c r="I32" s="45">
        <f t="shared" si="0"/>
        <v>4850.7306735250904</v>
      </c>
      <c r="J32" s="27">
        <f t="shared" si="4"/>
        <v>1276492.4533020416</v>
      </c>
      <c r="K32" s="22">
        <f t="shared" si="7"/>
        <v>1744687.0618918049</v>
      </c>
      <c r="L32" s="18">
        <f t="shared" si="8"/>
        <v>380000</v>
      </c>
      <c r="M32" s="46">
        <f t="shared" si="1"/>
        <v>5757.4673042429558</v>
      </c>
      <c r="N32" s="28">
        <f t="shared" si="5"/>
        <v>1389868.4257999356</v>
      </c>
      <c r="O32" s="29"/>
      <c r="P32" s="29"/>
    </row>
    <row r="33" spans="1:18" x14ac:dyDescent="0.25">
      <c r="A33" s="33"/>
      <c r="B33" s="29"/>
      <c r="C33" s="29"/>
      <c r="D33" s="29"/>
      <c r="E33" s="6">
        <v>30</v>
      </c>
      <c r="F33" s="22">
        <f t="shared" si="6"/>
        <v>1582719.6858937696</v>
      </c>
      <c r="G33" s="44">
        <f t="shared" si="2"/>
        <v>35136.377026841685</v>
      </c>
      <c r="H33" s="18">
        <f t="shared" si="3"/>
        <v>768604.67941230431</v>
      </c>
      <c r="I33" s="45">
        <f t="shared" si="0"/>
        <v>5222.9749634494401</v>
      </c>
      <c r="J33" s="28">
        <f t="shared" si="4"/>
        <v>1371049.7842085885</v>
      </c>
      <c r="K33" s="22">
        <f t="shared" si="7"/>
        <v>1890948.8661126168</v>
      </c>
      <c r="L33" s="18">
        <f t="shared" si="8"/>
        <v>390000</v>
      </c>
      <c r="M33" s="46">
        <f t="shared" si="1"/>
        <v>6240.1312581716356</v>
      </c>
      <c r="N33" s="27">
        <f t="shared" si="5"/>
        <v>1500702.1609233364</v>
      </c>
      <c r="O33" s="29"/>
      <c r="P33" s="29"/>
    </row>
    <row r="34" spans="1:18" hidden="1" x14ac:dyDescent="0.25">
      <c r="A34" s="29"/>
      <c r="B34" s="29"/>
      <c r="C34" s="29"/>
      <c r="D34" s="29"/>
      <c r="E34" s="6">
        <v>31</v>
      </c>
      <c r="F34" s="22">
        <f t="shared" si="6"/>
        <v>1703409.9410590038</v>
      </c>
      <c r="G34" s="44">
        <f t="shared" si="2"/>
        <v>37815.700691509883</v>
      </c>
      <c r="H34" s="18">
        <f t="shared" si="3"/>
        <v>813741.05643914593</v>
      </c>
      <c r="I34" s="45">
        <f t="shared" si="0"/>
        <v>5621.2528054947124</v>
      </c>
      <c r="J34" s="28">
        <f t="shared" si="4"/>
        <v>1472096.0310578407</v>
      </c>
      <c r="K34" s="22">
        <f t="shared" si="7"/>
        <v>2048633.8635048782</v>
      </c>
      <c r="L34" s="18">
        <f t="shared" si="8"/>
        <v>400000</v>
      </c>
      <c r="M34" s="46">
        <f t="shared" si="1"/>
        <v>6760.4917495660984</v>
      </c>
      <c r="N34" s="27">
        <f t="shared" si="5"/>
        <v>1619989.0589936099</v>
      </c>
      <c r="O34" s="29"/>
      <c r="P34" s="29"/>
    </row>
    <row r="35" spans="1:18" hidden="1" x14ac:dyDescent="0.25">
      <c r="A35" s="29"/>
      <c r="B35" s="29"/>
      <c r="C35" s="29"/>
      <c r="D35" s="29"/>
      <c r="E35" s="6">
        <v>32</v>
      </c>
      <c r="F35" s="22">
        <f t="shared" si="6"/>
        <v>1832540.8792202626</v>
      </c>
      <c r="G35" s="44">
        <f t="shared" si="2"/>
        <v>40682.407518689826</v>
      </c>
      <c r="H35" s="18">
        <f t="shared" si="3"/>
        <v>861556.75713065581</v>
      </c>
      <c r="I35" s="45">
        <f t="shared" si="0"/>
        <v>6047.3849014268662</v>
      </c>
      <c r="J35" s="28">
        <f t="shared" si="4"/>
        <v>1580085.007476965</v>
      </c>
      <c r="K35" s="22">
        <f t="shared" si="7"/>
        <v>2218634.2168784728</v>
      </c>
      <c r="L35" s="18">
        <f t="shared" si="8"/>
        <v>410000</v>
      </c>
      <c r="M35" s="46">
        <f t="shared" si="1"/>
        <v>7321.4929156989601</v>
      </c>
      <c r="N35" s="27">
        <f t="shared" si="5"/>
        <v>1748389.3204900699</v>
      </c>
      <c r="O35" s="29"/>
      <c r="P35" s="29"/>
    </row>
    <row r="36" spans="1:18" hidden="1" x14ac:dyDescent="0.25">
      <c r="A36" s="29"/>
      <c r="B36" s="29"/>
      <c r="C36" s="29"/>
      <c r="D36" s="29"/>
      <c r="E36" s="6">
        <v>33</v>
      </c>
      <c r="F36" s="22">
        <f t="shared" si="6"/>
        <v>1970702.8142296614</v>
      </c>
      <c r="G36" s="44">
        <f t="shared" si="2"/>
        <v>43749.602475898479</v>
      </c>
      <c r="H36" s="18">
        <f t="shared" si="3"/>
        <v>912239.16464934568</v>
      </c>
      <c r="I36" s="45">
        <f t="shared" si="0"/>
        <v>6503.3192869578825</v>
      </c>
      <c r="J36" s="28">
        <f t="shared" si="4"/>
        <v>1695502.2653387792</v>
      </c>
      <c r="K36" s="22">
        <f t="shared" si="7"/>
        <v>2401911.7678508982</v>
      </c>
      <c r="L36" s="18">
        <f t="shared" si="8"/>
        <v>420000</v>
      </c>
      <c r="M36" s="46">
        <f t="shared" si="1"/>
        <v>7926.3088339079641</v>
      </c>
      <c r="N36" s="27">
        <f t="shared" si="5"/>
        <v>1886614.7082096646</v>
      </c>
      <c r="O36" s="29"/>
      <c r="P36" s="29"/>
    </row>
    <row r="37" spans="1:18" hidden="1" x14ac:dyDescent="0.25">
      <c r="A37" s="29"/>
      <c r="B37" s="29"/>
      <c r="C37" s="29"/>
      <c r="D37" s="29"/>
      <c r="E37" s="6">
        <v>34</v>
      </c>
      <c r="F37" s="22">
        <f t="shared" si="6"/>
        <v>2118527.3445657096</v>
      </c>
      <c r="G37" s="44">
        <f t="shared" si="2"/>
        <v>47031.307049358751</v>
      </c>
      <c r="H37" s="18">
        <f t="shared" si="3"/>
        <v>965988.76712524414</v>
      </c>
      <c r="I37" s="45">
        <f t="shared" si="0"/>
        <v>6991.140237066842</v>
      </c>
      <c r="J37" s="28">
        <f t="shared" si="4"/>
        <v>1818867.3144311886</v>
      </c>
      <c r="K37" s="22">
        <f t="shared" si="7"/>
        <v>2599503.4788318211</v>
      </c>
      <c r="L37" s="18">
        <f t="shared" si="8"/>
        <v>430000</v>
      </c>
      <c r="M37" s="46">
        <f t="shared" si="1"/>
        <v>8578.3614801450094</v>
      </c>
      <c r="N37" s="27">
        <f t="shared" si="5"/>
        <v>2035432.5743355476</v>
      </c>
      <c r="O37" s="29"/>
      <c r="P37" s="29"/>
    </row>
    <row r="38" spans="1:18" hidden="1" x14ac:dyDescent="0.25">
      <c r="A38" s="29"/>
      <c r="B38" s="29"/>
      <c r="C38" s="29"/>
      <c r="D38" s="29"/>
      <c r="E38" s="6">
        <v>35</v>
      </c>
      <c r="F38" s="22">
        <f t="shared" si="6"/>
        <v>2276690.240645492</v>
      </c>
      <c r="G38" s="44">
        <f t="shared" si="2"/>
        <v>50542.523342329921</v>
      </c>
      <c r="H38" s="18">
        <f t="shared" si="3"/>
        <v>1023020.0741746029</v>
      </c>
      <c r="I38" s="45">
        <f t="shared" si="0"/>
        <v>7513.0777941301239</v>
      </c>
      <c r="J38" s="28">
        <f t="shared" si="4"/>
        <v>1950735.9973630607</v>
      </c>
      <c r="K38" s="22">
        <f t="shared" si="7"/>
        <v>2812527.3000320652</v>
      </c>
      <c r="L38" s="18">
        <f t="shared" si="8"/>
        <v>440000</v>
      </c>
      <c r="M38" s="46">
        <f t="shared" si="1"/>
        <v>9281.3400901058158</v>
      </c>
      <c r="N38" s="27">
        <f t="shared" si="5"/>
        <v>2195670.2020237283</v>
      </c>
      <c r="O38" s="29"/>
      <c r="P38" s="29"/>
    </row>
    <row r="39" spans="1:18" hidden="1" x14ac:dyDescent="0.25">
      <c r="A39" s="29"/>
      <c r="B39" s="29"/>
      <c r="C39" s="29"/>
      <c r="D39" s="29"/>
      <c r="E39" s="6">
        <v>36</v>
      </c>
      <c r="F39" s="22">
        <f t="shared" si="6"/>
        <v>2445914.5340660531</v>
      </c>
      <c r="G39" s="44">
        <f t="shared" si="2"/>
        <v>54299.302656266373</v>
      </c>
      <c r="H39" s="18">
        <f t="shared" si="3"/>
        <v>1083562.5975169328</v>
      </c>
      <c r="I39" s="45">
        <f t="shared" si="0"/>
        <v>8071.5179624179755</v>
      </c>
      <c r="J39" s="28">
        <f t="shared" si="4"/>
        <v>2091703.0305632818</v>
      </c>
      <c r="K39" s="22">
        <f t="shared" si="7"/>
        <v>3042188.4946918697</v>
      </c>
      <c r="L39" s="18">
        <f t="shared" si="8"/>
        <v>450000</v>
      </c>
      <c r="M39" s="46">
        <f t="shared" si="1"/>
        <v>10039.222032483171</v>
      </c>
      <c r="N39" s="27">
        <f t="shared" si="5"/>
        <v>2368219.4860719834</v>
      </c>
      <c r="O39" s="29"/>
      <c r="P39" s="29"/>
    </row>
    <row r="40" spans="1:18" hidden="1" x14ac:dyDescent="0.25">
      <c r="A40" s="29"/>
      <c r="B40" s="34"/>
      <c r="C40" s="29"/>
      <c r="D40" s="29"/>
      <c r="E40" s="6">
        <v>37</v>
      </c>
      <c r="F40" s="22">
        <f t="shared" si="6"/>
        <v>2626973.8228972517</v>
      </c>
      <c r="G40" s="44">
        <f t="shared" si="2"/>
        <v>58318.818868318987</v>
      </c>
      <c r="H40" s="18">
        <f t="shared" si="3"/>
        <v>1147861.9001731991</v>
      </c>
      <c r="I40" s="45">
        <f t="shared" si="0"/>
        <v>8669.0136155609307</v>
      </c>
      <c r="J40" s="28">
        <f t="shared" si="4"/>
        <v>2242404.7229889981</v>
      </c>
      <c r="K40" s="22">
        <f t="shared" si="7"/>
        <v>3289786.4583157995</v>
      </c>
      <c r="L40" s="18">
        <f t="shared" si="8"/>
        <v>460000</v>
      </c>
      <c r="M40" s="46">
        <f t="shared" si="1"/>
        <v>10856.295312442138</v>
      </c>
      <c r="N40" s="27">
        <f t="shared" si="5"/>
        <v>2554041.9791536918</v>
      </c>
      <c r="O40" s="29"/>
      <c r="P40" s="29"/>
    </row>
    <row r="41" spans="1:18" hidden="1" x14ac:dyDescent="0.25">
      <c r="A41" s="29"/>
      <c r="B41" s="29"/>
      <c r="C41" s="29"/>
      <c r="D41" s="29"/>
      <c r="E41" s="6">
        <v>38</v>
      </c>
      <c r="F41" s="22">
        <f t="shared" si="6"/>
        <v>2820695.8081360226</v>
      </c>
      <c r="G41" s="44">
        <f t="shared" si="2"/>
        <v>62619.446940619702</v>
      </c>
      <c r="H41" s="18">
        <f t="shared" si="3"/>
        <v>1216180.7190415182</v>
      </c>
      <c r="I41" s="45">
        <f t="shared" si="0"/>
        <v>9308.2961668488751</v>
      </c>
      <c r="J41" s="28">
        <f t="shared" si="4"/>
        <v>2403521.8849714515</v>
      </c>
      <c r="K41" s="22">
        <f t="shared" si="7"/>
        <v>3556722.0704967221</v>
      </c>
      <c r="L41" s="18">
        <f t="shared" si="8"/>
        <v>470000</v>
      </c>
      <c r="M41" s="46">
        <f t="shared" si="1"/>
        <v>11737.182832639182</v>
      </c>
      <c r="N41" s="27">
        <f t="shared" si="5"/>
        <v>2754174.3321675742</v>
      </c>
      <c r="O41" s="29"/>
      <c r="P41" s="29"/>
    </row>
    <row r="42" spans="1:18" hidden="1" x14ac:dyDescent="0.25">
      <c r="A42" s="29"/>
      <c r="B42" s="29"/>
      <c r="C42" s="29"/>
      <c r="D42" s="29"/>
      <c r="E42" s="6">
        <v>39</v>
      </c>
      <c r="F42" s="22">
        <f t="shared" si="6"/>
        <v>3027966.0774887213</v>
      </c>
      <c r="G42" s="44">
        <f t="shared" si="2"/>
        <v>67220.84692024962</v>
      </c>
      <c r="H42" s="18">
        <f t="shared" si="3"/>
        <v>1288800.1659821379</v>
      </c>
      <c r="I42" s="45">
        <f t="shared" si="0"/>
        <v>9992.288055712781</v>
      </c>
      <c r="J42" s="28">
        <f t="shared" si="4"/>
        <v>2575782.9404970095</v>
      </c>
      <c r="K42" s="22">
        <f t="shared" si="7"/>
        <v>3844505.6209245869</v>
      </c>
      <c r="L42" s="18">
        <f t="shared" si="8"/>
        <v>480000</v>
      </c>
      <c r="M42" s="46">
        <f t="shared" si="1"/>
        <v>12686.868549051136</v>
      </c>
      <c r="N42" s="27">
        <f t="shared" si="5"/>
        <v>2969734.1594841941</v>
      </c>
      <c r="O42" s="29"/>
      <c r="P42" s="29"/>
    </row>
    <row r="43" spans="1:18" ht="15.75" thickBot="1" x14ac:dyDescent="0.3">
      <c r="A43" s="33"/>
      <c r="B43" s="29"/>
      <c r="C43" s="29"/>
      <c r="D43" s="29"/>
      <c r="E43" s="7">
        <v>40</v>
      </c>
      <c r="F43" s="23">
        <f t="shared" si="6"/>
        <v>3249732.1537788697</v>
      </c>
      <c r="G43" s="47">
        <f t="shared" si="2"/>
        <v>72144.053813890903</v>
      </c>
      <c r="H43" s="19">
        <f t="shared" si="3"/>
        <v>1366021.0129023874</v>
      </c>
      <c r="I43" s="48">
        <f t="shared" si="0"/>
        <v>10724.11610747027</v>
      </c>
      <c r="J43" s="51">
        <f t="shared" si="4"/>
        <v>2759967.2571509844</v>
      </c>
      <c r="K43" s="23">
        <f t="shared" si="7"/>
        <v>4154765.354424418</v>
      </c>
      <c r="L43" s="19">
        <f t="shared" si="8"/>
        <v>490000</v>
      </c>
      <c r="M43" s="49">
        <f t="shared" si="1"/>
        <v>13710.725669600579</v>
      </c>
      <c r="N43" s="50">
        <f t="shared" si="5"/>
        <v>3201926.3622740693</v>
      </c>
      <c r="O43" s="29"/>
      <c r="P43" s="29"/>
    </row>
    <row r="44" spans="1:18" x14ac:dyDescent="0.25">
      <c r="A44" s="29"/>
      <c r="B44" s="29"/>
      <c r="C44" s="29"/>
      <c r="D44" s="29"/>
      <c r="E44" s="35"/>
      <c r="F44" s="36"/>
      <c r="G44" s="36"/>
      <c r="H44" s="36"/>
      <c r="I44" s="36"/>
      <c r="J44" s="36"/>
      <c r="K44" s="37"/>
      <c r="L44" s="37"/>
      <c r="M44" s="36"/>
      <c r="N44" s="29"/>
      <c r="O44" s="29"/>
      <c r="P44" s="29"/>
      <c r="Q44" s="29"/>
      <c r="R44" s="29"/>
    </row>
    <row r="45" spans="1:18" x14ac:dyDescent="0.25">
      <c r="A45" s="2"/>
      <c r="B45" s="29"/>
      <c r="C45" s="29"/>
      <c r="D45" s="29"/>
      <c r="E45" s="35"/>
      <c r="F45" s="36"/>
      <c r="G45" s="36"/>
      <c r="H45" s="36"/>
      <c r="I45" s="36"/>
      <c r="J45" s="36"/>
      <c r="K45" s="29"/>
      <c r="L45" s="38"/>
      <c r="M45" s="36"/>
      <c r="N45" s="29"/>
      <c r="O45" s="29"/>
      <c r="P45" s="29"/>
      <c r="Q45" s="29"/>
      <c r="R45" s="29"/>
    </row>
    <row r="46" spans="1:18" x14ac:dyDescent="0.25">
      <c r="A46" s="40"/>
      <c r="B46" s="29"/>
      <c r="C46" s="29"/>
      <c r="D46" s="29"/>
      <c r="E46" s="35"/>
      <c r="F46" s="39"/>
      <c r="G46" s="35"/>
      <c r="H46" s="35"/>
      <c r="I46" s="35"/>
      <c r="J46" s="35"/>
      <c r="K46" s="35"/>
      <c r="L46" s="35"/>
      <c r="M46" s="35"/>
      <c r="N46" s="29"/>
      <c r="O46" s="29"/>
      <c r="P46" s="29"/>
      <c r="Q46" s="29"/>
      <c r="R46" s="29"/>
    </row>
    <row r="47" spans="1:18" x14ac:dyDescent="0.25">
      <c r="A47" s="29"/>
      <c r="B47" s="29"/>
      <c r="C47" s="29"/>
      <c r="D47" s="29"/>
      <c r="E47" s="29"/>
      <c r="F47" s="35"/>
      <c r="G47" s="35"/>
      <c r="H47" s="35"/>
      <c r="I47" s="35"/>
      <c r="J47" s="35"/>
      <c r="K47" s="35"/>
      <c r="L47" s="35"/>
      <c r="M47" s="35"/>
      <c r="N47" s="29"/>
      <c r="O47" s="29"/>
      <c r="P47" s="29"/>
      <c r="Q47" s="29"/>
      <c r="R47" s="29"/>
    </row>
    <row r="48" spans="1:18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x14ac:dyDescent="0.25">
      <c r="A52" s="29"/>
      <c r="B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x14ac:dyDescent="0.25">
      <c r="A53" s="29"/>
      <c r="B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x14ac:dyDescent="0.25">
      <c r="A54" s="29"/>
      <c r="B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x14ac:dyDescent="0.25">
      <c r="A55" s="33" t="e">
        <f>#REF!-I55</f>
        <v>#REF!</v>
      </c>
      <c r="B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</sheetData>
  <mergeCells count="3">
    <mergeCell ref="B3:C3"/>
    <mergeCell ref="F2:J2"/>
    <mergeCell ref="K2:N2"/>
  </mergeCells>
  <pageMargins left="0.7" right="0.7" top="0.75" bottom="0.75" header="0.3" footer="0.3"/>
  <pageSetup paperSize="9" scale="6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B9" sqref="B9"/>
    </sheetView>
  </sheetViews>
  <sheetFormatPr baseColWidth="10" defaultColWidth="9.140625" defaultRowHeight="15" x14ac:dyDescent="0.25"/>
  <cols>
    <col min="1" max="1" width="1.7109375" customWidth="1"/>
    <col min="2" max="2" width="20.28515625" customWidth="1"/>
    <col min="3" max="3" width="13.140625" bestFit="1" customWidth="1"/>
    <col min="4" max="4" width="2.42578125" customWidth="1"/>
    <col min="5" max="5" width="7.5703125" customWidth="1"/>
    <col min="6" max="6" width="13.140625" customWidth="1"/>
    <col min="7" max="7" width="11.5703125" customWidth="1"/>
    <col min="8" max="8" width="13.7109375" customWidth="1"/>
    <col min="9" max="9" width="11.5703125" customWidth="1"/>
    <col min="10" max="10" width="15.42578125" customWidth="1"/>
    <col min="11" max="11" width="13.5703125" customWidth="1"/>
    <col min="12" max="13" width="11.5703125" customWidth="1"/>
    <col min="14" max="14" width="14" customWidth="1"/>
  </cols>
  <sheetData>
    <row r="1" spans="1:1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6.5" thickBot="1" x14ac:dyDescent="0.3">
      <c r="A2" s="29"/>
      <c r="B2" s="29"/>
      <c r="C2" s="29"/>
      <c r="D2" s="29"/>
      <c r="E2" s="30"/>
      <c r="F2" s="54" t="s">
        <v>1</v>
      </c>
      <c r="G2" s="55"/>
      <c r="H2" s="55"/>
      <c r="I2" s="55"/>
      <c r="J2" s="56"/>
      <c r="K2" s="57" t="s">
        <v>0</v>
      </c>
      <c r="L2" s="58"/>
      <c r="M2" s="58"/>
      <c r="N2" s="59"/>
      <c r="O2" s="29"/>
      <c r="P2" s="29"/>
    </row>
    <row r="3" spans="1:16" s="1" customFormat="1" ht="30.75" thickBot="1" x14ac:dyDescent="0.3">
      <c r="A3" s="31"/>
      <c r="B3" s="52" t="s">
        <v>3</v>
      </c>
      <c r="C3" s="53"/>
      <c r="D3" s="31"/>
      <c r="E3" s="4" t="s">
        <v>9</v>
      </c>
      <c r="F3" s="20" t="s">
        <v>10</v>
      </c>
      <c r="G3" s="3" t="s">
        <v>7</v>
      </c>
      <c r="H3" s="16" t="s">
        <v>11</v>
      </c>
      <c r="I3" s="24" t="s">
        <v>12</v>
      </c>
      <c r="J3" s="25" t="s">
        <v>13</v>
      </c>
      <c r="K3" s="20" t="s">
        <v>10</v>
      </c>
      <c r="L3" s="16" t="s">
        <v>11</v>
      </c>
      <c r="M3" s="24" t="s">
        <v>12</v>
      </c>
      <c r="N3" s="25" t="s">
        <v>13</v>
      </c>
      <c r="O3" s="31"/>
      <c r="P3" s="31"/>
    </row>
    <row r="4" spans="1:16" x14ac:dyDescent="0.25">
      <c r="A4" s="29"/>
      <c r="B4" s="8" t="s">
        <v>4</v>
      </c>
      <c r="C4" s="11">
        <v>100000</v>
      </c>
      <c r="D4" s="29"/>
      <c r="E4" s="5">
        <v>1</v>
      </c>
      <c r="F4" s="21">
        <f>C4</f>
        <v>100000</v>
      </c>
      <c r="G4" s="41">
        <f>F4*$C$7*(1-$C$8)</f>
        <v>2220</v>
      </c>
      <c r="H4" s="17">
        <f>F4</f>
        <v>100000</v>
      </c>
      <c r="I4" s="42">
        <f t="shared" ref="I4:I43" si="0">F4*$C$9</f>
        <v>330</v>
      </c>
      <c r="J4" s="26">
        <f>F4-((F4-H4)*$C$8)</f>
        <v>100000</v>
      </c>
      <c r="K4" s="21">
        <f>C4</f>
        <v>100000</v>
      </c>
      <c r="L4" s="17">
        <f>C4</f>
        <v>100000</v>
      </c>
      <c r="M4" s="43">
        <f t="shared" ref="M4:M43" si="1">K4*$C$10</f>
        <v>330</v>
      </c>
      <c r="N4" s="28">
        <f>K4-((K4-L4)*$C$8)</f>
        <v>100000</v>
      </c>
      <c r="O4" s="29"/>
      <c r="P4" s="29"/>
    </row>
    <row r="5" spans="1:16" x14ac:dyDescent="0.25">
      <c r="A5" s="29"/>
      <c r="B5" s="9" t="s">
        <v>5</v>
      </c>
      <c r="C5" s="12">
        <v>10000</v>
      </c>
      <c r="D5" s="29"/>
      <c r="E5" s="6">
        <v>2</v>
      </c>
      <c r="F5" s="22">
        <f>(F4)*(1+$C$6-$C$9)+$C$5</f>
        <v>114670</v>
      </c>
      <c r="G5" s="44">
        <f t="shared" ref="G5:G43" si="2">F5*$C$7*(1-$C$8)</f>
        <v>2545.674</v>
      </c>
      <c r="H5" s="18">
        <f t="shared" ref="H5:H43" si="3">H4+G4+$C$5</f>
        <v>112220</v>
      </c>
      <c r="I5" s="45">
        <f t="shared" si="0"/>
        <v>378.411</v>
      </c>
      <c r="J5" s="27">
        <f t="shared" ref="J5:J43" si="4">F5-((F5-H5)*$C$8)</f>
        <v>114033</v>
      </c>
      <c r="K5" s="22">
        <f>(K4*(1+$C$7)*(1+$C$6-$C$10))+$C$5</f>
        <v>117810.09999999999</v>
      </c>
      <c r="L5" s="18">
        <f>L4+$C$5</f>
        <v>110000</v>
      </c>
      <c r="M5" s="46">
        <f t="shared" si="1"/>
        <v>388.77332999999999</v>
      </c>
      <c r="N5" s="28">
        <f t="shared" ref="N5:N43" si="5">K5-((K5-L5)*$C$8)</f>
        <v>115779.47399999999</v>
      </c>
      <c r="O5" s="29"/>
      <c r="P5" s="29"/>
    </row>
    <row r="6" spans="1:16" x14ac:dyDescent="0.25">
      <c r="A6" s="29"/>
      <c r="B6" s="9" t="s">
        <v>6</v>
      </c>
      <c r="C6" s="13">
        <v>0.05</v>
      </c>
      <c r="D6" s="29"/>
      <c r="E6" s="6">
        <v>3</v>
      </c>
      <c r="F6" s="22">
        <f t="shared" ref="F6:F43" si="6">(F5)*(1+$C$6-$C$9)+$C$5</f>
        <v>130025.08899999999</v>
      </c>
      <c r="G6" s="44">
        <f t="shared" si="2"/>
        <v>2886.5569757999997</v>
      </c>
      <c r="H6" s="18">
        <f t="shared" si="3"/>
        <v>124765.674</v>
      </c>
      <c r="I6" s="45">
        <f t="shared" si="0"/>
        <v>429.08279369999997</v>
      </c>
      <c r="J6" s="27">
        <f t="shared" si="4"/>
        <v>128657.64109999999</v>
      </c>
      <c r="K6" s="22">
        <f t="shared" ref="K6:K43" si="7">(K5*(1+$C$7)*(1+$C$6-$C$10))+$C$5</f>
        <v>137011.18662009999</v>
      </c>
      <c r="L6" s="18">
        <f t="shared" ref="L6:L43" si="8">L5+$C$5</f>
        <v>120000</v>
      </c>
      <c r="M6" s="46">
        <f t="shared" si="1"/>
        <v>452.13691584633</v>
      </c>
      <c r="N6" s="28">
        <f t="shared" si="5"/>
        <v>132588.278098874</v>
      </c>
      <c r="O6" s="29"/>
      <c r="P6" s="29"/>
    </row>
    <row r="7" spans="1:16" x14ac:dyDescent="0.25">
      <c r="A7" s="29"/>
      <c r="B7" s="9" t="s">
        <v>7</v>
      </c>
      <c r="C7" s="13">
        <v>0.03</v>
      </c>
      <c r="D7" s="29"/>
      <c r="E7" s="6">
        <v>4</v>
      </c>
      <c r="F7" s="22">
        <f t="shared" si="6"/>
        <v>146097.2606563</v>
      </c>
      <c r="G7" s="44">
        <f t="shared" si="2"/>
        <v>3243.35918656986</v>
      </c>
      <c r="H7" s="18">
        <f t="shared" si="3"/>
        <v>137652.23097580002</v>
      </c>
      <c r="I7" s="45">
        <f t="shared" si="0"/>
        <v>482.12096016579</v>
      </c>
      <c r="J7" s="27">
        <f t="shared" si="4"/>
        <v>143901.55293937001</v>
      </c>
      <c r="K7" s="22">
        <f t="shared" si="7"/>
        <v>157711.89730631642</v>
      </c>
      <c r="L7" s="18">
        <f t="shared" si="8"/>
        <v>130000</v>
      </c>
      <c r="M7" s="46">
        <f t="shared" si="1"/>
        <v>520.44926111084419</v>
      </c>
      <c r="N7" s="28">
        <f t="shared" si="5"/>
        <v>150506.80400667415</v>
      </c>
      <c r="O7" s="29"/>
      <c r="P7" s="29"/>
    </row>
    <row r="8" spans="1:16" x14ac:dyDescent="0.25">
      <c r="A8" s="29"/>
      <c r="B8" s="9" t="s">
        <v>8</v>
      </c>
      <c r="C8" s="13">
        <v>0.26</v>
      </c>
      <c r="D8" s="32"/>
      <c r="E8" s="6">
        <v>5</v>
      </c>
      <c r="F8" s="22">
        <f t="shared" si="6"/>
        <v>162920.00272894921</v>
      </c>
      <c r="G8" s="44">
        <f t="shared" si="2"/>
        <v>3616.8240605826722</v>
      </c>
      <c r="H8" s="18">
        <f t="shared" si="3"/>
        <v>150895.59016236989</v>
      </c>
      <c r="I8" s="45">
        <f t="shared" si="0"/>
        <v>537.6360090055324</v>
      </c>
      <c r="J8" s="27">
        <f t="shared" si="4"/>
        <v>159793.65546163858</v>
      </c>
      <c r="K8" s="22">
        <f t="shared" si="7"/>
        <v>180029.35419783703</v>
      </c>
      <c r="L8" s="18">
        <f t="shared" si="8"/>
        <v>140000</v>
      </c>
      <c r="M8" s="46">
        <f t="shared" si="1"/>
        <v>594.09686885286226</v>
      </c>
      <c r="N8" s="28">
        <f t="shared" si="5"/>
        <v>169621.72210639939</v>
      </c>
      <c r="O8" s="29"/>
      <c r="P8" s="29"/>
    </row>
    <row r="9" spans="1:16" x14ac:dyDescent="0.25">
      <c r="A9" s="29"/>
      <c r="B9" s="9" t="s">
        <v>14</v>
      </c>
      <c r="C9" s="14">
        <v>3.3E-3</v>
      </c>
      <c r="D9" s="32"/>
      <c r="E9" s="6">
        <v>6</v>
      </c>
      <c r="F9" s="22">
        <f t="shared" si="6"/>
        <v>180528.36685639113</v>
      </c>
      <c r="G9" s="44">
        <f t="shared" si="2"/>
        <v>4007.7297442118829</v>
      </c>
      <c r="H9" s="18">
        <f t="shared" si="3"/>
        <v>164512.41422295256</v>
      </c>
      <c r="I9" s="45">
        <f t="shared" si="0"/>
        <v>595.74361062609069</v>
      </c>
      <c r="J9" s="27">
        <f t="shared" si="4"/>
        <v>176364.2191716971</v>
      </c>
      <c r="K9" s="22">
        <f t="shared" si="7"/>
        <v>204089.82679004231</v>
      </c>
      <c r="L9" s="18">
        <f t="shared" si="8"/>
        <v>150000</v>
      </c>
      <c r="M9" s="46">
        <f t="shared" si="1"/>
        <v>673.49642840713966</v>
      </c>
      <c r="N9" s="28">
        <f t="shared" si="5"/>
        <v>190026.4718246313</v>
      </c>
      <c r="O9" s="29"/>
      <c r="P9" s="29"/>
    </row>
    <row r="10" spans="1:16" ht="15.75" thickBot="1" x14ac:dyDescent="0.3">
      <c r="A10" s="29"/>
      <c r="B10" s="10" t="s">
        <v>2</v>
      </c>
      <c r="C10" s="15">
        <v>3.3E-3</v>
      </c>
      <c r="D10" s="29"/>
      <c r="E10" s="6">
        <v>7</v>
      </c>
      <c r="F10" s="22">
        <f t="shared" si="6"/>
        <v>198959.0415885846</v>
      </c>
      <c r="G10" s="44">
        <f t="shared" si="2"/>
        <v>4416.8907232665779</v>
      </c>
      <c r="H10" s="18">
        <f t="shared" si="3"/>
        <v>178520.14396716445</v>
      </c>
      <c r="I10" s="45">
        <f t="shared" si="0"/>
        <v>656.56483724232919</v>
      </c>
      <c r="J10" s="27">
        <f t="shared" si="4"/>
        <v>193644.92820701536</v>
      </c>
      <c r="K10" s="22">
        <f t="shared" si="7"/>
        <v>230029.44635217139</v>
      </c>
      <c r="L10" s="18">
        <f t="shared" si="8"/>
        <v>160000</v>
      </c>
      <c r="M10" s="46">
        <f t="shared" si="1"/>
        <v>759.09717296216559</v>
      </c>
      <c r="N10" s="28">
        <f t="shared" si="5"/>
        <v>211821.79030060684</v>
      </c>
      <c r="O10" s="29"/>
      <c r="P10" s="29"/>
    </row>
    <row r="11" spans="1:16" x14ac:dyDescent="0.25">
      <c r="A11" s="29"/>
      <c r="B11" s="29"/>
      <c r="C11" s="29"/>
      <c r="D11" s="29"/>
      <c r="E11" s="6">
        <v>8</v>
      </c>
      <c r="F11" s="22">
        <f t="shared" si="6"/>
        <v>218250.4288307715</v>
      </c>
      <c r="G11" s="44">
        <f t="shared" si="2"/>
        <v>4845.1595200431266</v>
      </c>
      <c r="H11" s="18">
        <f t="shared" si="3"/>
        <v>192937.03469043103</v>
      </c>
      <c r="I11" s="45">
        <f t="shared" si="0"/>
        <v>720.226415141546</v>
      </c>
      <c r="J11" s="27">
        <f t="shared" si="4"/>
        <v>211668.94635428299</v>
      </c>
      <c r="K11" s="22">
        <f t="shared" si="7"/>
        <v>257994.97614172232</v>
      </c>
      <c r="L11" s="18">
        <f t="shared" si="8"/>
        <v>170000</v>
      </c>
      <c r="M11" s="46">
        <f t="shared" si="1"/>
        <v>851.38342126768362</v>
      </c>
      <c r="N11" s="28">
        <f t="shared" si="5"/>
        <v>235116.28234487452</v>
      </c>
      <c r="O11" s="29"/>
      <c r="P11" s="29"/>
    </row>
    <row r="12" spans="1:16" x14ac:dyDescent="0.25">
      <c r="A12" s="29"/>
      <c r="B12" s="29"/>
      <c r="C12" s="29"/>
      <c r="D12" s="29"/>
      <c r="E12" s="6">
        <v>9</v>
      </c>
      <c r="F12" s="22">
        <f t="shared" si="6"/>
        <v>238442.72385716852</v>
      </c>
      <c r="G12" s="44">
        <f t="shared" si="2"/>
        <v>5293.4284696291406</v>
      </c>
      <c r="H12" s="18">
        <f t="shared" si="3"/>
        <v>207782.19421047415</v>
      </c>
      <c r="I12" s="45">
        <f t="shared" si="0"/>
        <v>786.86098872865614</v>
      </c>
      <c r="J12" s="27">
        <f t="shared" si="4"/>
        <v>230470.98614902797</v>
      </c>
      <c r="K12" s="22">
        <f t="shared" si="7"/>
        <v>288144.64177336695</v>
      </c>
      <c r="L12" s="18">
        <f t="shared" si="8"/>
        <v>180000</v>
      </c>
      <c r="M12" s="46">
        <f t="shared" si="1"/>
        <v>950.87731785211099</v>
      </c>
      <c r="N12" s="28">
        <f t="shared" si="5"/>
        <v>260027.03491229154</v>
      </c>
      <c r="O12" s="29"/>
      <c r="P12" s="29"/>
    </row>
    <row r="13" spans="1:16" x14ac:dyDescent="0.25">
      <c r="A13" s="29"/>
      <c r="B13" s="29"/>
      <c r="C13" s="29"/>
      <c r="D13" s="29"/>
      <c r="E13" s="6">
        <v>10</v>
      </c>
      <c r="F13" s="22">
        <f t="shared" si="6"/>
        <v>259577.99906129827</v>
      </c>
      <c r="G13" s="44">
        <f t="shared" si="2"/>
        <v>5762.6315791608213</v>
      </c>
      <c r="H13" s="18">
        <f t="shared" si="3"/>
        <v>223075.62268010329</v>
      </c>
      <c r="I13" s="45">
        <f t="shared" si="0"/>
        <v>856.60739690228422</v>
      </c>
      <c r="J13" s="27">
        <f t="shared" si="4"/>
        <v>250087.38120218756</v>
      </c>
      <c r="K13" s="22">
        <f t="shared" si="7"/>
        <v>320649.02644050872</v>
      </c>
      <c r="L13" s="18">
        <f t="shared" si="8"/>
        <v>190000</v>
      </c>
      <c r="M13" s="46">
        <f t="shared" si="1"/>
        <v>1058.1417872536788</v>
      </c>
      <c r="N13" s="28">
        <f t="shared" si="5"/>
        <v>286680.27956597647</v>
      </c>
      <c r="O13" s="29"/>
      <c r="P13" s="29"/>
    </row>
    <row r="14" spans="1:16" hidden="1" x14ac:dyDescent="0.25">
      <c r="A14" s="29"/>
      <c r="B14" s="29"/>
      <c r="C14" s="29"/>
      <c r="D14" s="29"/>
      <c r="E14" s="6">
        <v>11</v>
      </c>
      <c r="F14" s="22">
        <f t="shared" si="6"/>
        <v>281700.2916174609</v>
      </c>
      <c r="G14" s="44">
        <f t="shared" si="2"/>
        <v>6253.7464739076322</v>
      </c>
      <c r="H14" s="18">
        <f t="shared" si="3"/>
        <v>238838.2542592641</v>
      </c>
      <c r="I14" s="45">
        <f t="shared" si="0"/>
        <v>929.610962337621</v>
      </c>
      <c r="J14" s="27">
        <f t="shared" si="4"/>
        <v>270556.16190432973</v>
      </c>
      <c r="K14" s="22">
        <f t="shared" si="7"/>
        <v>355692.03605453891</v>
      </c>
      <c r="L14" s="18">
        <f t="shared" si="8"/>
        <v>200000</v>
      </c>
      <c r="M14" s="46">
        <f t="shared" si="1"/>
        <v>1173.7837189799784</v>
      </c>
      <c r="N14" s="28">
        <f t="shared" si="5"/>
        <v>315212.10668035882</v>
      </c>
      <c r="O14" s="29"/>
      <c r="P14" s="29"/>
    </row>
    <row r="15" spans="1:16" hidden="1" x14ac:dyDescent="0.25">
      <c r="A15" s="29"/>
      <c r="B15" s="29"/>
      <c r="C15" s="29"/>
      <c r="D15" s="29"/>
      <c r="E15" s="6">
        <v>12</v>
      </c>
      <c r="F15" s="22">
        <f t="shared" si="6"/>
        <v>304855.69523599633</v>
      </c>
      <c r="G15" s="44">
        <f t="shared" si="2"/>
        <v>6767.7964342391178</v>
      </c>
      <c r="H15" s="18">
        <f t="shared" si="3"/>
        <v>255092.00073317174</v>
      </c>
      <c r="I15" s="45">
        <f t="shared" si="0"/>
        <v>1006.0237942787879</v>
      </c>
      <c r="J15" s="27">
        <f t="shared" si="4"/>
        <v>291917.13466526195</v>
      </c>
      <c r="K15" s="22">
        <f t="shared" si="7"/>
        <v>393471.93976243446</v>
      </c>
      <c r="L15" s="18">
        <f t="shared" si="8"/>
        <v>210000</v>
      </c>
      <c r="M15" s="46">
        <f t="shared" si="1"/>
        <v>1298.4574012160338</v>
      </c>
      <c r="N15" s="28">
        <f t="shared" si="5"/>
        <v>345769.23542420147</v>
      </c>
      <c r="O15" s="29"/>
      <c r="P15" s="29"/>
    </row>
    <row r="16" spans="1:16" hidden="1" x14ac:dyDescent="0.25">
      <c r="A16" s="29"/>
      <c r="B16" s="29"/>
      <c r="C16" s="29"/>
      <c r="D16" s="29"/>
      <c r="E16" s="6">
        <v>13</v>
      </c>
      <c r="F16" s="22">
        <f t="shared" si="6"/>
        <v>329092.45620351733</v>
      </c>
      <c r="G16" s="44">
        <f t="shared" si="2"/>
        <v>7305.8525277180852</v>
      </c>
      <c r="H16" s="18">
        <f t="shared" si="3"/>
        <v>271859.79716741084</v>
      </c>
      <c r="I16" s="45">
        <f t="shared" si="0"/>
        <v>1086.0051054716073</v>
      </c>
      <c r="J16" s="27">
        <f t="shared" si="4"/>
        <v>314211.96485412965</v>
      </c>
      <c r="K16" s="22">
        <f t="shared" si="7"/>
        <v>434202.49172982038</v>
      </c>
      <c r="L16" s="18">
        <f t="shared" si="8"/>
        <v>220000</v>
      </c>
      <c r="M16" s="46">
        <f t="shared" si="1"/>
        <v>1432.8682227084073</v>
      </c>
      <c r="N16" s="28">
        <f t="shared" si="5"/>
        <v>378509.84388006706</v>
      </c>
      <c r="O16" s="29"/>
      <c r="P16" s="29"/>
    </row>
    <row r="17" spans="1:16" hidden="1" x14ac:dyDescent="0.25">
      <c r="A17" s="29"/>
      <c r="B17" s="29"/>
      <c r="C17" s="29"/>
      <c r="D17" s="29"/>
      <c r="E17" s="6">
        <v>14</v>
      </c>
      <c r="F17" s="22">
        <f t="shared" si="6"/>
        <v>354461.07390822156</v>
      </c>
      <c r="G17" s="44">
        <f t="shared" si="2"/>
        <v>7869.035840762519</v>
      </c>
      <c r="H17" s="18">
        <f t="shared" si="3"/>
        <v>289165.6496951289</v>
      </c>
      <c r="I17" s="45">
        <f t="shared" si="0"/>
        <v>1169.7215438971311</v>
      </c>
      <c r="J17" s="27">
        <f t="shared" si="4"/>
        <v>337484.26361281745</v>
      </c>
      <c r="K17" s="22">
        <f t="shared" si="7"/>
        <v>478114.14053641108</v>
      </c>
      <c r="L17" s="18">
        <f t="shared" si="8"/>
        <v>230000</v>
      </c>
      <c r="M17" s="46">
        <f t="shared" si="1"/>
        <v>1577.7766637701566</v>
      </c>
      <c r="N17" s="28">
        <f t="shared" si="5"/>
        <v>413604.46399694419</v>
      </c>
      <c r="O17" s="29"/>
      <c r="P17" s="29"/>
    </row>
    <row r="18" spans="1:16" hidden="1" x14ac:dyDescent="0.25">
      <c r="A18" s="29"/>
      <c r="B18" s="29"/>
      <c r="C18" s="29"/>
      <c r="D18" s="29"/>
      <c r="E18" s="6">
        <v>15</v>
      </c>
      <c r="F18" s="22">
        <f t="shared" si="6"/>
        <v>381014.40605973551</v>
      </c>
      <c r="G18" s="44">
        <f t="shared" si="2"/>
        <v>8458.5198145261274</v>
      </c>
      <c r="H18" s="18">
        <f t="shared" si="3"/>
        <v>307034.68553589145</v>
      </c>
      <c r="I18" s="45">
        <f t="shared" si="0"/>
        <v>1257.3475399971271</v>
      </c>
      <c r="J18" s="27">
        <f t="shared" si="4"/>
        <v>361779.67872353608</v>
      </c>
      <c r="K18" s="22">
        <f t="shared" si="7"/>
        <v>525455.33302644524</v>
      </c>
      <c r="L18" s="18">
        <f t="shared" si="8"/>
        <v>240000</v>
      </c>
      <c r="M18" s="46">
        <f t="shared" si="1"/>
        <v>1734.0025989872693</v>
      </c>
      <c r="N18" s="28">
        <f t="shared" si="5"/>
        <v>451236.94643956947</v>
      </c>
      <c r="O18" s="29"/>
      <c r="P18" s="29"/>
    </row>
    <row r="19" spans="1:16" hidden="1" x14ac:dyDescent="0.25">
      <c r="A19" s="29"/>
      <c r="B19" s="29"/>
      <c r="C19" s="29"/>
      <c r="D19" s="29"/>
      <c r="E19" s="6">
        <v>16</v>
      </c>
      <c r="F19" s="22">
        <f t="shared" si="6"/>
        <v>408807.77882272517</v>
      </c>
      <c r="G19" s="44">
        <f t="shared" si="2"/>
        <v>9075.532689864498</v>
      </c>
      <c r="H19" s="18">
        <f t="shared" si="3"/>
        <v>325493.20535041759</v>
      </c>
      <c r="I19" s="45">
        <f t="shared" si="0"/>
        <v>1349.0656701149931</v>
      </c>
      <c r="J19" s="27">
        <f t="shared" si="4"/>
        <v>387145.98971992522</v>
      </c>
      <c r="K19" s="22">
        <f t="shared" si="7"/>
        <v>576493.91999114363</v>
      </c>
      <c r="L19" s="18">
        <f t="shared" si="8"/>
        <v>250000</v>
      </c>
      <c r="M19" s="46">
        <f t="shared" si="1"/>
        <v>1902.4299359707741</v>
      </c>
      <c r="N19" s="28">
        <f t="shared" si="5"/>
        <v>491605.50079344626</v>
      </c>
      <c r="O19" s="29"/>
      <c r="P19" s="29"/>
    </row>
    <row r="20" spans="1:16" hidden="1" x14ac:dyDescent="0.25">
      <c r="A20" s="29"/>
      <c r="B20" s="29"/>
      <c r="C20" s="29"/>
      <c r="D20" s="29"/>
      <c r="E20" s="6">
        <v>17</v>
      </c>
      <c r="F20" s="22">
        <f t="shared" si="6"/>
        <v>437899.10209374642</v>
      </c>
      <c r="G20" s="44">
        <f t="shared" si="2"/>
        <v>9721.3600664811711</v>
      </c>
      <c r="H20" s="18">
        <f t="shared" si="3"/>
        <v>344568.7380402821</v>
      </c>
      <c r="I20" s="45">
        <f t="shared" si="0"/>
        <v>1445.0670369093632</v>
      </c>
      <c r="J20" s="27">
        <f t="shared" si="4"/>
        <v>413633.20743984572</v>
      </c>
      <c r="K20" s="22">
        <f t="shared" si="7"/>
        <v>631518.67163637187</v>
      </c>
      <c r="L20" s="18">
        <f t="shared" si="8"/>
        <v>260000</v>
      </c>
      <c r="M20" s="46">
        <f t="shared" si="1"/>
        <v>2084.0116164000274</v>
      </c>
      <c r="N20" s="28">
        <f t="shared" si="5"/>
        <v>534923.81701091514</v>
      </c>
      <c r="O20" s="29"/>
      <c r="P20" s="29"/>
    </row>
    <row r="21" spans="1:16" hidden="1" x14ac:dyDescent="0.25">
      <c r="A21" s="29"/>
      <c r="B21" s="29"/>
      <c r="C21" s="29"/>
      <c r="D21" s="29"/>
      <c r="E21" s="6">
        <v>18</v>
      </c>
      <c r="F21" s="22">
        <f t="shared" si="6"/>
        <v>468348.99016152439</v>
      </c>
      <c r="G21" s="44">
        <f t="shared" si="2"/>
        <v>10397.34758158584</v>
      </c>
      <c r="H21" s="18">
        <f t="shared" si="3"/>
        <v>364290.09810676327</v>
      </c>
      <c r="I21" s="45">
        <f t="shared" si="0"/>
        <v>1545.5516675330305</v>
      </c>
      <c r="J21" s="27">
        <f t="shared" si="4"/>
        <v>441293.67822728649</v>
      </c>
      <c r="K21" s="22">
        <f t="shared" si="7"/>
        <v>690840.91140984418</v>
      </c>
      <c r="L21" s="18">
        <f t="shared" si="8"/>
        <v>270000</v>
      </c>
      <c r="M21" s="46">
        <f t="shared" si="1"/>
        <v>2279.7750076524858</v>
      </c>
      <c r="N21" s="28">
        <f t="shared" si="5"/>
        <v>581422.27444328472</v>
      </c>
      <c r="O21" s="29"/>
      <c r="P21" s="29"/>
    </row>
    <row r="22" spans="1:16" hidden="1" x14ac:dyDescent="0.25">
      <c r="A22" s="29"/>
      <c r="B22" s="29"/>
      <c r="C22" s="29"/>
      <c r="D22" s="29"/>
      <c r="E22" s="6">
        <v>19</v>
      </c>
      <c r="F22" s="22">
        <f t="shared" si="6"/>
        <v>500220.88800206757</v>
      </c>
      <c r="G22" s="44">
        <f t="shared" si="2"/>
        <v>11104.903713645899</v>
      </c>
      <c r="H22" s="18">
        <f t="shared" si="3"/>
        <v>384687.44568834908</v>
      </c>
      <c r="I22" s="45">
        <f t="shared" si="0"/>
        <v>1650.7289304068229</v>
      </c>
      <c r="J22" s="27">
        <f t="shared" si="4"/>
        <v>470182.19300050079</v>
      </c>
      <c r="K22" s="22">
        <f t="shared" si="7"/>
        <v>754796.27743186441</v>
      </c>
      <c r="L22" s="18">
        <f t="shared" si="8"/>
        <v>280000</v>
      </c>
      <c r="M22" s="46">
        <f t="shared" si="1"/>
        <v>2490.8277155251526</v>
      </c>
      <c r="N22" s="28">
        <f t="shared" si="5"/>
        <v>631349.24529957969</v>
      </c>
      <c r="O22" s="29"/>
      <c r="P22" s="29"/>
    </row>
    <row r="23" spans="1:16" x14ac:dyDescent="0.25">
      <c r="A23" s="29"/>
      <c r="B23" s="29"/>
      <c r="C23" s="29"/>
      <c r="D23" s="29"/>
      <c r="E23" s="6">
        <v>20</v>
      </c>
      <c r="F23" s="22">
        <f t="shared" si="6"/>
        <v>533581.20347176411</v>
      </c>
      <c r="G23" s="44">
        <f t="shared" si="2"/>
        <v>11845.502717073163</v>
      </c>
      <c r="H23" s="18">
        <f t="shared" si="3"/>
        <v>405792.34940199496</v>
      </c>
      <c r="I23" s="45">
        <f t="shared" si="0"/>
        <v>1760.8179714568216</v>
      </c>
      <c r="J23" s="28">
        <f t="shared" si="4"/>
        <v>500356.10141362413</v>
      </c>
      <c r="K23" s="22">
        <f t="shared" si="7"/>
        <v>823746.62149557041</v>
      </c>
      <c r="L23" s="18">
        <f t="shared" si="8"/>
        <v>290000</v>
      </c>
      <c r="M23" s="46">
        <f t="shared" si="1"/>
        <v>2718.3638509353823</v>
      </c>
      <c r="N23" s="27">
        <f t="shared" si="5"/>
        <v>684972.49990672211</v>
      </c>
      <c r="O23" s="29"/>
      <c r="P23" s="29"/>
    </row>
    <row r="24" spans="1:16" hidden="1" x14ac:dyDescent="0.25">
      <c r="A24" s="29"/>
      <c r="B24" s="29"/>
      <c r="C24" s="29"/>
      <c r="D24" s="29"/>
      <c r="E24" s="6">
        <v>21</v>
      </c>
      <c r="F24" s="22">
        <f t="shared" si="6"/>
        <v>568499.44567389542</v>
      </c>
      <c r="G24" s="44">
        <f t="shared" si="2"/>
        <v>12620.687693960477</v>
      </c>
      <c r="H24" s="18">
        <f t="shared" si="3"/>
        <v>427637.85211906815</v>
      </c>
      <c r="I24" s="45">
        <f t="shared" si="0"/>
        <v>1876.0481707238548</v>
      </c>
      <c r="J24" s="27">
        <f t="shared" si="4"/>
        <v>531875.43134964036</v>
      </c>
      <c r="K24" s="22">
        <f t="shared" si="7"/>
        <v>898082.0563809959</v>
      </c>
      <c r="L24" s="18">
        <f t="shared" si="8"/>
        <v>300000</v>
      </c>
      <c r="M24" s="46">
        <f t="shared" si="1"/>
        <v>2963.6707860572865</v>
      </c>
      <c r="N24" s="28">
        <f t="shared" si="5"/>
        <v>742580.72172193695</v>
      </c>
      <c r="O24" s="29"/>
      <c r="P24" s="29"/>
    </row>
    <row r="25" spans="1:16" hidden="1" x14ac:dyDescent="0.25">
      <c r="A25" s="29"/>
      <c r="B25" s="29"/>
      <c r="C25" s="29"/>
      <c r="D25" s="29"/>
      <c r="E25" s="6">
        <v>22</v>
      </c>
      <c r="F25" s="22">
        <f t="shared" si="6"/>
        <v>605048.36978686636</v>
      </c>
      <c r="G25" s="44">
        <f t="shared" si="2"/>
        <v>13432.073809268431</v>
      </c>
      <c r="H25" s="18">
        <f t="shared" si="3"/>
        <v>450258.53981302865</v>
      </c>
      <c r="I25" s="45">
        <f t="shared" si="0"/>
        <v>1996.6596202966589</v>
      </c>
      <c r="J25" s="27">
        <f t="shared" si="4"/>
        <v>564803.0139936686</v>
      </c>
      <c r="K25" s="22">
        <f t="shared" si="7"/>
        <v>978223.16306640813</v>
      </c>
      <c r="L25" s="18">
        <f t="shared" si="8"/>
        <v>310000</v>
      </c>
      <c r="M25" s="46">
        <f t="shared" si="1"/>
        <v>3228.136438119147</v>
      </c>
      <c r="N25" s="28">
        <f t="shared" si="5"/>
        <v>804485.14066914201</v>
      </c>
      <c r="O25" s="29"/>
      <c r="P25" s="29"/>
    </row>
    <row r="26" spans="1:16" hidden="1" x14ac:dyDescent="0.25">
      <c r="A26" s="29"/>
      <c r="B26" s="29"/>
      <c r="C26" s="29"/>
      <c r="D26" s="29"/>
      <c r="E26" s="6">
        <v>23</v>
      </c>
      <c r="F26" s="22">
        <f t="shared" si="6"/>
        <v>643304.12865591305</v>
      </c>
      <c r="G26" s="44">
        <f t="shared" si="2"/>
        <v>14281.351656161269</v>
      </c>
      <c r="H26" s="18">
        <f t="shared" si="3"/>
        <v>473690.61362229707</v>
      </c>
      <c r="I26" s="45">
        <f t="shared" si="0"/>
        <v>2122.9036245645129</v>
      </c>
      <c r="J26" s="27">
        <f t="shared" si="4"/>
        <v>599204.61474717292</v>
      </c>
      <c r="K26" s="22">
        <f t="shared" si="7"/>
        <v>1064623.3703250575</v>
      </c>
      <c r="L26" s="18">
        <f t="shared" si="8"/>
        <v>320000</v>
      </c>
      <c r="M26" s="46">
        <f t="shared" si="1"/>
        <v>3513.25712207269</v>
      </c>
      <c r="N26" s="28">
        <f t="shared" si="5"/>
        <v>871021.29404054256</v>
      </c>
      <c r="O26" s="29"/>
      <c r="P26" s="29"/>
    </row>
    <row r="27" spans="1:16" hidden="1" x14ac:dyDescent="0.25">
      <c r="A27" s="29"/>
      <c r="B27" s="29"/>
      <c r="C27" s="29"/>
      <c r="D27" s="29"/>
      <c r="E27" s="6">
        <v>24</v>
      </c>
      <c r="F27" s="22">
        <f t="shared" si="6"/>
        <v>683346.43146414415</v>
      </c>
      <c r="G27" s="44">
        <f t="shared" si="2"/>
        <v>15170.290778503999</v>
      </c>
      <c r="H27" s="18">
        <f t="shared" si="3"/>
        <v>497971.96527845832</v>
      </c>
      <c r="I27" s="45">
        <f t="shared" si="0"/>
        <v>2255.0432238316757</v>
      </c>
      <c r="J27" s="27">
        <f t="shared" si="4"/>
        <v>635149.07025586581</v>
      </c>
      <c r="K27" s="22">
        <f t="shared" si="7"/>
        <v>1157771.5201708148</v>
      </c>
      <c r="L27" s="18">
        <f t="shared" si="8"/>
        <v>330000</v>
      </c>
      <c r="M27" s="46">
        <f t="shared" si="1"/>
        <v>3820.646016563689</v>
      </c>
      <c r="N27" s="28">
        <f t="shared" si="5"/>
        <v>942550.92492640298</v>
      </c>
      <c r="O27" s="29"/>
      <c r="P27" s="29"/>
    </row>
    <row r="28" spans="1:16" hidden="1" x14ac:dyDescent="0.25">
      <c r="A28" s="29"/>
      <c r="B28" s="29"/>
      <c r="C28" s="29"/>
      <c r="D28" s="29"/>
      <c r="E28" s="6">
        <v>25</v>
      </c>
      <c r="F28" s="22">
        <f t="shared" si="6"/>
        <v>725258.70981351961</v>
      </c>
      <c r="G28" s="44">
        <f t="shared" si="2"/>
        <v>16100.743357860134</v>
      </c>
      <c r="H28" s="18">
        <f t="shared" si="3"/>
        <v>523142.2560569623</v>
      </c>
      <c r="I28" s="45">
        <f t="shared" si="0"/>
        <v>2393.3537423846146</v>
      </c>
      <c r="J28" s="27">
        <f t="shared" si="4"/>
        <v>672708.43183681474</v>
      </c>
      <c r="K28" s="22">
        <f t="shared" si="7"/>
        <v>1258194.6336676758</v>
      </c>
      <c r="L28" s="18">
        <f t="shared" si="8"/>
        <v>340000</v>
      </c>
      <c r="M28" s="46">
        <f t="shared" si="1"/>
        <v>4152.0422911033302</v>
      </c>
      <c r="N28" s="28">
        <f t="shared" si="5"/>
        <v>1019464.02891408</v>
      </c>
      <c r="O28" s="29"/>
      <c r="P28" s="29"/>
    </row>
    <row r="29" spans="1:16" hidden="1" x14ac:dyDescent="0.25">
      <c r="A29" s="29"/>
      <c r="B29" s="29"/>
      <c r="C29" s="29"/>
      <c r="D29" s="29"/>
      <c r="E29" s="6">
        <v>26</v>
      </c>
      <c r="F29" s="22">
        <f t="shared" si="6"/>
        <v>769128.291561811</v>
      </c>
      <c r="G29" s="44">
        <f t="shared" si="2"/>
        <v>17074.648072672204</v>
      </c>
      <c r="H29" s="18">
        <f t="shared" si="3"/>
        <v>549242.99941482244</v>
      </c>
      <c r="I29" s="45">
        <f t="shared" si="0"/>
        <v>2538.1233621539764</v>
      </c>
      <c r="J29" s="27">
        <f t="shared" si="4"/>
        <v>711958.11560359399</v>
      </c>
      <c r="K29" s="22">
        <f t="shared" si="7"/>
        <v>1366460.892751755</v>
      </c>
      <c r="L29" s="18">
        <f t="shared" si="8"/>
        <v>350000</v>
      </c>
      <c r="M29" s="46">
        <f t="shared" si="1"/>
        <v>4509.3209460807911</v>
      </c>
      <c r="N29" s="28">
        <f t="shared" si="5"/>
        <v>1102181.0606362987</v>
      </c>
      <c r="O29" s="29"/>
      <c r="P29" s="29"/>
    </row>
    <row r="30" spans="1:16" hidden="1" x14ac:dyDescent="0.25">
      <c r="A30" s="29"/>
      <c r="B30" s="29"/>
      <c r="C30" s="29"/>
      <c r="D30" s="29"/>
      <c r="E30" s="6">
        <v>27</v>
      </c>
      <c r="F30" s="22">
        <f t="shared" si="6"/>
        <v>815046.58277774754</v>
      </c>
      <c r="G30" s="44">
        <f t="shared" si="2"/>
        <v>18094.034137665993</v>
      </c>
      <c r="H30" s="18">
        <f t="shared" si="3"/>
        <v>576317.64748749463</v>
      </c>
      <c r="I30" s="45">
        <f t="shared" si="0"/>
        <v>2689.653723166567</v>
      </c>
      <c r="J30" s="27">
        <f t="shared" si="4"/>
        <v>752977.05960228178</v>
      </c>
      <c r="K30" s="22">
        <f t="shared" si="7"/>
        <v>1483182.8549365599</v>
      </c>
      <c r="L30" s="18">
        <f t="shared" si="8"/>
        <v>360000</v>
      </c>
      <c r="M30" s="46">
        <f t="shared" si="1"/>
        <v>4894.5034212906476</v>
      </c>
      <c r="N30" s="28">
        <f t="shared" si="5"/>
        <v>1191155.3126530543</v>
      </c>
      <c r="O30" s="29"/>
      <c r="P30" s="29"/>
    </row>
    <row r="31" spans="1:16" hidden="1" x14ac:dyDescent="0.25">
      <c r="A31" s="29"/>
      <c r="B31" s="29"/>
      <c r="C31" s="29"/>
      <c r="D31" s="29"/>
      <c r="E31" s="6">
        <v>28</v>
      </c>
      <c r="F31" s="22">
        <f t="shared" si="6"/>
        <v>863109.25819346833</v>
      </c>
      <c r="G31" s="44">
        <f t="shared" si="2"/>
        <v>19161.025531894993</v>
      </c>
      <c r="H31" s="18">
        <f t="shared" si="3"/>
        <v>604411.68162516062</v>
      </c>
      <c r="I31" s="45">
        <f t="shared" si="0"/>
        <v>2848.2605520384454</v>
      </c>
      <c r="J31" s="27">
        <f t="shared" si="4"/>
        <v>795847.88828570838</v>
      </c>
      <c r="K31" s="22">
        <f t="shared" si="7"/>
        <v>1609020.9190899602</v>
      </c>
      <c r="L31" s="18">
        <f t="shared" si="8"/>
        <v>370000</v>
      </c>
      <c r="M31" s="46">
        <f t="shared" si="1"/>
        <v>5309.7690329968682</v>
      </c>
      <c r="N31" s="28">
        <f t="shared" si="5"/>
        <v>1286875.4801265704</v>
      </c>
      <c r="O31" s="29"/>
      <c r="P31" s="29"/>
    </row>
    <row r="32" spans="1:16" hidden="1" x14ac:dyDescent="0.25">
      <c r="A32" s="29"/>
      <c r="B32" s="29"/>
      <c r="C32" s="29"/>
      <c r="D32" s="29"/>
      <c r="E32" s="6">
        <v>29</v>
      </c>
      <c r="F32" s="22">
        <f t="shared" si="6"/>
        <v>913416.46055110323</v>
      </c>
      <c r="G32" s="44">
        <f t="shared" si="2"/>
        <v>20277.845424234492</v>
      </c>
      <c r="H32" s="18">
        <f t="shared" si="3"/>
        <v>633572.70715705561</v>
      </c>
      <c r="I32" s="45">
        <f t="shared" si="0"/>
        <v>3014.2743198186408</v>
      </c>
      <c r="J32" s="27">
        <f t="shared" si="4"/>
        <v>840657.08466865087</v>
      </c>
      <c r="K32" s="22">
        <f t="shared" si="7"/>
        <v>1744687.0618918049</v>
      </c>
      <c r="L32" s="18">
        <f t="shared" si="8"/>
        <v>380000</v>
      </c>
      <c r="M32" s="46">
        <f t="shared" si="1"/>
        <v>5757.4673042429558</v>
      </c>
      <c r="N32" s="28">
        <f t="shared" si="5"/>
        <v>1389868.4257999356</v>
      </c>
      <c r="O32" s="29"/>
      <c r="P32" s="29"/>
    </row>
    <row r="33" spans="1:18" x14ac:dyDescent="0.25">
      <c r="A33" s="33"/>
      <c r="B33" s="29"/>
      <c r="C33" s="29"/>
      <c r="D33" s="29"/>
      <c r="E33" s="6">
        <v>30</v>
      </c>
      <c r="F33" s="22">
        <f t="shared" si="6"/>
        <v>966073.00925883977</v>
      </c>
      <c r="G33" s="44">
        <f t="shared" si="2"/>
        <v>21446.820805546242</v>
      </c>
      <c r="H33" s="18">
        <f t="shared" si="3"/>
        <v>663850.55258129013</v>
      </c>
      <c r="I33" s="45">
        <f t="shared" si="0"/>
        <v>3188.0409305541712</v>
      </c>
      <c r="J33" s="28">
        <f t="shared" si="4"/>
        <v>887495.1705226769</v>
      </c>
      <c r="K33" s="22">
        <f t="shared" si="7"/>
        <v>1890948.8661126168</v>
      </c>
      <c r="L33" s="18">
        <f t="shared" si="8"/>
        <v>390000</v>
      </c>
      <c r="M33" s="46">
        <f t="shared" si="1"/>
        <v>6240.1312581716356</v>
      </c>
      <c r="N33" s="27">
        <f t="shared" si="5"/>
        <v>1500702.1609233364</v>
      </c>
      <c r="O33" s="29"/>
      <c r="P33" s="29"/>
    </row>
    <row r="34" spans="1:18" hidden="1" x14ac:dyDescent="0.25">
      <c r="A34" s="29"/>
      <c r="B34" s="29"/>
      <c r="C34" s="29"/>
      <c r="D34" s="29"/>
      <c r="E34" s="6">
        <v>31</v>
      </c>
      <c r="F34" s="22">
        <f t="shared" si="6"/>
        <v>1021188.6187912276</v>
      </c>
      <c r="G34" s="44">
        <f t="shared" si="2"/>
        <v>22670.387337165252</v>
      </c>
      <c r="H34" s="18">
        <f t="shared" si="3"/>
        <v>695297.37338683638</v>
      </c>
      <c r="I34" s="45">
        <f t="shared" si="0"/>
        <v>3369.9224420110509</v>
      </c>
      <c r="J34" s="28">
        <f t="shared" si="4"/>
        <v>936456.89498608583</v>
      </c>
      <c r="K34" s="22">
        <f t="shared" si="7"/>
        <v>2048633.8635048782</v>
      </c>
      <c r="L34" s="18">
        <f t="shared" si="8"/>
        <v>400000</v>
      </c>
      <c r="M34" s="46">
        <f t="shared" si="1"/>
        <v>6760.4917495660984</v>
      </c>
      <c r="N34" s="27">
        <f t="shared" si="5"/>
        <v>1619989.0589936099</v>
      </c>
      <c r="O34" s="29"/>
      <c r="P34" s="29"/>
    </row>
    <row r="35" spans="1:18" hidden="1" x14ac:dyDescent="0.25">
      <c r="A35" s="29"/>
      <c r="B35" s="29"/>
      <c r="C35" s="29"/>
      <c r="D35" s="29"/>
      <c r="E35" s="6">
        <v>32</v>
      </c>
      <c r="F35" s="22">
        <f t="shared" si="6"/>
        <v>1078878.1272887778</v>
      </c>
      <c r="G35" s="44">
        <f t="shared" si="2"/>
        <v>23951.094425810868</v>
      </c>
      <c r="H35" s="18">
        <f t="shared" si="3"/>
        <v>727967.76072400168</v>
      </c>
      <c r="I35" s="45">
        <f t="shared" si="0"/>
        <v>3560.2978200529669</v>
      </c>
      <c r="J35" s="28">
        <f t="shared" si="4"/>
        <v>987641.4319819361</v>
      </c>
      <c r="K35" s="22">
        <f t="shared" si="7"/>
        <v>2218634.2168784728</v>
      </c>
      <c r="L35" s="18">
        <f t="shared" si="8"/>
        <v>410000</v>
      </c>
      <c r="M35" s="46">
        <f t="shared" si="1"/>
        <v>7321.4929156989601</v>
      </c>
      <c r="N35" s="27">
        <f t="shared" si="5"/>
        <v>1748389.3204900699</v>
      </c>
      <c r="O35" s="29"/>
      <c r="P35" s="29"/>
    </row>
    <row r="36" spans="1:18" hidden="1" x14ac:dyDescent="0.25">
      <c r="A36" s="29"/>
      <c r="B36" s="29"/>
      <c r="C36" s="29"/>
      <c r="D36" s="29"/>
      <c r="E36" s="6">
        <v>33</v>
      </c>
      <c r="F36" s="22">
        <f t="shared" si="6"/>
        <v>1139261.7358331638</v>
      </c>
      <c r="G36" s="44">
        <f t="shared" si="2"/>
        <v>25291.610535496238</v>
      </c>
      <c r="H36" s="18">
        <f t="shared" si="3"/>
        <v>761918.85514981253</v>
      </c>
      <c r="I36" s="45">
        <f t="shared" si="0"/>
        <v>3759.5637282494408</v>
      </c>
      <c r="J36" s="28">
        <f t="shared" si="4"/>
        <v>1041152.5868554926</v>
      </c>
      <c r="K36" s="22">
        <f t="shared" si="7"/>
        <v>2401911.7678508982</v>
      </c>
      <c r="L36" s="18">
        <f t="shared" si="8"/>
        <v>420000</v>
      </c>
      <c r="M36" s="46">
        <f t="shared" si="1"/>
        <v>7926.3088339079641</v>
      </c>
      <c r="N36" s="27">
        <f t="shared" si="5"/>
        <v>1886614.7082096646</v>
      </c>
      <c r="O36" s="29"/>
      <c r="P36" s="29"/>
    </row>
    <row r="37" spans="1:18" hidden="1" x14ac:dyDescent="0.25">
      <c r="A37" s="29"/>
      <c r="B37" s="29"/>
      <c r="C37" s="29"/>
      <c r="D37" s="29"/>
      <c r="E37" s="6">
        <v>34</v>
      </c>
      <c r="F37" s="22">
        <f t="shared" si="6"/>
        <v>1202465.2588965725</v>
      </c>
      <c r="G37" s="44">
        <f t="shared" si="2"/>
        <v>26694.728747503908</v>
      </c>
      <c r="H37" s="18">
        <f t="shared" si="3"/>
        <v>797210.46568530879</v>
      </c>
      <c r="I37" s="45">
        <f t="shared" si="0"/>
        <v>3968.1353543586893</v>
      </c>
      <c r="J37" s="28">
        <f t="shared" si="4"/>
        <v>1097099.012661644</v>
      </c>
      <c r="K37" s="22">
        <f t="shared" si="7"/>
        <v>2599503.4788318211</v>
      </c>
      <c r="L37" s="18">
        <f t="shared" si="8"/>
        <v>430000</v>
      </c>
      <c r="M37" s="46">
        <f t="shared" si="1"/>
        <v>8578.3614801450094</v>
      </c>
      <c r="N37" s="27">
        <f t="shared" si="5"/>
        <v>2035432.5743355476</v>
      </c>
      <c r="O37" s="29"/>
      <c r="P37" s="29"/>
    </row>
    <row r="38" spans="1:18" hidden="1" x14ac:dyDescent="0.25">
      <c r="A38" s="29"/>
      <c r="B38" s="29"/>
      <c r="C38" s="29"/>
      <c r="D38" s="29"/>
      <c r="E38" s="6">
        <v>35</v>
      </c>
      <c r="F38" s="22">
        <f t="shared" si="6"/>
        <v>1268620.3864870423</v>
      </c>
      <c r="G38" s="44">
        <f t="shared" si="2"/>
        <v>28163.372580012339</v>
      </c>
      <c r="H38" s="18">
        <f t="shared" si="3"/>
        <v>833905.19443281274</v>
      </c>
      <c r="I38" s="45">
        <f t="shared" si="0"/>
        <v>4186.4472754072394</v>
      </c>
      <c r="J38" s="28">
        <f t="shared" si="4"/>
        <v>1155594.4365529427</v>
      </c>
      <c r="K38" s="22">
        <f t="shared" si="7"/>
        <v>2812527.3000320652</v>
      </c>
      <c r="L38" s="18">
        <f t="shared" si="8"/>
        <v>440000</v>
      </c>
      <c r="M38" s="46">
        <f t="shared" si="1"/>
        <v>9281.3400901058158</v>
      </c>
      <c r="N38" s="27">
        <f t="shared" si="5"/>
        <v>2195670.2020237283</v>
      </c>
      <c r="O38" s="29"/>
      <c r="P38" s="29"/>
    </row>
    <row r="39" spans="1:18" hidden="1" x14ac:dyDescent="0.25">
      <c r="A39" s="29"/>
      <c r="B39" s="29"/>
      <c r="C39" s="29"/>
      <c r="D39" s="29"/>
      <c r="E39" s="6">
        <v>36</v>
      </c>
      <c r="F39" s="22">
        <f t="shared" si="6"/>
        <v>1337864.9585359872</v>
      </c>
      <c r="G39" s="44">
        <f t="shared" si="2"/>
        <v>29700.602079498913</v>
      </c>
      <c r="H39" s="18">
        <f t="shared" si="3"/>
        <v>872068.56701282505</v>
      </c>
      <c r="I39" s="45">
        <f t="shared" si="0"/>
        <v>4414.9543631687575</v>
      </c>
      <c r="J39" s="28">
        <f t="shared" si="4"/>
        <v>1216757.8967399651</v>
      </c>
      <c r="K39" s="22">
        <f t="shared" si="7"/>
        <v>3042188.4946918697</v>
      </c>
      <c r="L39" s="18">
        <f t="shared" si="8"/>
        <v>450000</v>
      </c>
      <c r="M39" s="46">
        <f t="shared" si="1"/>
        <v>10039.222032483171</v>
      </c>
      <c r="N39" s="27">
        <f t="shared" si="5"/>
        <v>2368219.4860719834</v>
      </c>
      <c r="O39" s="29"/>
      <c r="P39" s="29"/>
    </row>
    <row r="40" spans="1:18" hidden="1" x14ac:dyDescent="0.25">
      <c r="A40" s="29"/>
      <c r="B40" s="34"/>
      <c r="C40" s="29"/>
      <c r="D40" s="29"/>
      <c r="E40" s="6">
        <v>37</v>
      </c>
      <c r="F40" s="22">
        <f t="shared" si="6"/>
        <v>1410343.2520996179</v>
      </c>
      <c r="G40" s="44">
        <f t="shared" si="2"/>
        <v>31309.620196611515</v>
      </c>
      <c r="H40" s="18">
        <f t="shared" si="3"/>
        <v>911769.16909232398</v>
      </c>
      <c r="I40" s="45">
        <f t="shared" si="0"/>
        <v>4654.1327319287393</v>
      </c>
      <c r="J40" s="28">
        <f t="shared" si="4"/>
        <v>1280713.9905177215</v>
      </c>
      <c r="K40" s="22">
        <f t="shared" si="7"/>
        <v>3289786.4583157995</v>
      </c>
      <c r="L40" s="18">
        <f t="shared" si="8"/>
        <v>460000</v>
      </c>
      <c r="M40" s="46">
        <f t="shared" si="1"/>
        <v>10856.295312442138</v>
      </c>
      <c r="N40" s="27">
        <f t="shared" si="5"/>
        <v>2554041.9791536918</v>
      </c>
      <c r="O40" s="29"/>
      <c r="P40" s="29"/>
    </row>
    <row r="41" spans="1:18" hidden="1" x14ac:dyDescent="0.25">
      <c r="A41" s="29"/>
      <c r="B41" s="29"/>
      <c r="C41" s="29"/>
      <c r="D41" s="29"/>
      <c r="E41" s="6">
        <v>38</v>
      </c>
      <c r="F41" s="22">
        <f t="shared" si="6"/>
        <v>1486206.28197267</v>
      </c>
      <c r="G41" s="44">
        <f t="shared" si="2"/>
        <v>32993.779459793273</v>
      </c>
      <c r="H41" s="18">
        <f t="shared" si="3"/>
        <v>953078.78928893548</v>
      </c>
      <c r="I41" s="45">
        <f t="shared" si="0"/>
        <v>4904.4807305098111</v>
      </c>
      <c r="J41" s="28">
        <f t="shared" si="4"/>
        <v>1347593.133874899</v>
      </c>
      <c r="K41" s="22">
        <f t="shared" si="7"/>
        <v>3556722.0704967221</v>
      </c>
      <c r="L41" s="18">
        <f t="shared" si="8"/>
        <v>470000</v>
      </c>
      <c r="M41" s="46">
        <f t="shared" si="1"/>
        <v>11737.182832639182</v>
      </c>
      <c r="N41" s="27">
        <f t="shared" si="5"/>
        <v>2754174.3321675742</v>
      </c>
      <c r="O41" s="29"/>
      <c r="P41" s="29"/>
    </row>
    <row r="42" spans="1:18" hidden="1" x14ac:dyDescent="0.25">
      <c r="A42" s="29"/>
      <c r="B42" s="29"/>
      <c r="C42" s="29"/>
      <c r="D42" s="29"/>
      <c r="E42" s="6">
        <v>39</v>
      </c>
      <c r="F42" s="22">
        <f t="shared" si="6"/>
        <v>1565612.1153407937</v>
      </c>
      <c r="G42" s="44">
        <f t="shared" si="2"/>
        <v>34756.588960565619</v>
      </c>
      <c r="H42" s="18">
        <f t="shared" si="3"/>
        <v>996072.56874872872</v>
      </c>
      <c r="I42" s="45">
        <f t="shared" si="0"/>
        <v>5166.5199806246192</v>
      </c>
      <c r="J42" s="28">
        <f t="shared" si="4"/>
        <v>1417531.8332268568</v>
      </c>
      <c r="K42" s="22">
        <f t="shared" si="7"/>
        <v>3844505.6209245869</v>
      </c>
      <c r="L42" s="18">
        <f t="shared" si="8"/>
        <v>480000</v>
      </c>
      <c r="M42" s="46">
        <f t="shared" si="1"/>
        <v>12686.868549051136</v>
      </c>
      <c r="N42" s="27">
        <f t="shared" si="5"/>
        <v>2969734.1594841941</v>
      </c>
      <c r="O42" s="29"/>
      <c r="P42" s="29"/>
    </row>
    <row r="43" spans="1:18" ht="15.75" thickBot="1" x14ac:dyDescent="0.3">
      <c r="A43" s="33"/>
      <c r="B43" s="29"/>
      <c r="C43" s="29"/>
      <c r="D43" s="29"/>
      <c r="E43" s="7">
        <v>40</v>
      </c>
      <c r="F43" s="22">
        <f t="shared" si="6"/>
        <v>1648726.2011272088</v>
      </c>
      <c r="G43" s="47">
        <f t="shared" si="2"/>
        <v>36601.721665024037</v>
      </c>
      <c r="H43" s="19">
        <f t="shared" si="3"/>
        <v>1040829.1577092943</v>
      </c>
      <c r="I43" s="48">
        <f t="shared" si="0"/>
        <v>5440.7964637197892</v>
      </c>
      <c r="J43" s="51">
        <f t="shared" si="4"/>
        <v>1490672.969838551</v>
      </c>
      <c r="K43" s="23">
        <f t="shared" si="7"/>
        <v>4154765.354424418</v>
      </c>
      <c r="L43" s="19">
        <f t="shared" si="8"/>
        <v>490000</v>
      </c>
      <c r="M43" s="49">
        <f t="shared" si="1"/>
        <v>13710.725669600579</v>
      </c>
      <c r="N43" s="50">
        <f t="shared" si="5"/>
        <v>3201926.3622740693</v>
      </c>
      <c r="O43" s="29"/>
      <c r="P43" s="29"/>
    </row>
    <row r="44" spans="1:18" x14ac:dyDescent="0.25">
      <c r="A44" s="29"/>
      <c r="B44" s="29"/>
      <c r="C44" s="29"/>
      <c r="D44" s="29"/>
      <c r="E44" s="35"/>
      <c r="F44" s="36"/>
      <c r="G44" s="36"/>
      <c r="H44" s="36"/>
      <c r="I44" s="36"/>
      <c r="J44" s="36"/>
      <c r="K44" s="37"/>
      <c r="L44" s="37"/>
      <c r="M44" s="36"/>
      <c r="N44" s="29"/>
      <c r="O44" s="29"/>
      <c r="P44" s="29"/>
      <c r="Q44" s="29"/>
      <c r="R44" s="29"/>
    </row>
    <row r="45" spans="1:18" x14ac:dyDescent="0.25">
      <c r="A45" s="2"/>
      <c r="B45" s="29"/>
      <c r="C45" s="29"/>
      <c r="D45" s="29"/>
      <c r="E45" s="35"/>
      <c r="F45" s="36"/>
      <c r="G45" s="36"/>
      <c r="H45" s="36"/>
      <c r="I45" s="36"/>
      <c r="J45" s="36"/>
      <c r="K45" s="29"/>
      <c r="L45" s="38"/>
      <c r="M45" s="36"/>
      <c r="N45" s="29"/>
      <c r="O45" s="29"/>
      <c r="P45" s="29"/>
      <c r="Q45" s="29"/>
      <c r="R45" s="29"/>
    </row>
    <row r="46" spans="1:18" x14ac:dyDescent="0.25">
      <c r="A46" s="40"/>
      <c r="B46" s="29"/>
      <c r="C46" s="29"/>
      <c r="D46" s="29"/>
      <c r="E46" s="35"/>
      <c r="F46" s="39"/>
      <c r="G46" s="35"/>
      <c r="H46" s="35"/>
      <c r="I46" s="35"/>
      <c r="J46" s="35"/>
      <c r="K46" s="35"/>
      <c r="L46" s="35"/>
      <c r="M46" s="35"/>
      <c r="N46" s="29"/>
      <c r="O46" s="29"/>
      <c r="P46" s="29"/>
      <c r="Q46" s="29"/>
      <c r="R46" s="29"/>
    </row>
    <row r="47" spans="1:18" x14ac:dyDescent="0.25">
      <c r="A47" s="29"/>
      <c r="B47" s="29"/>
      <c r="C47" s="29"/>
      <c r="D47" s="29"/>
      <c r="E47" s="29"/>
      <c r="F47" s="35"/>
      <c r="G47" s="35"/>
      <c r="H47" s="35"/>
      <c r="I47" s="35"/>
      <c r="J47" s="35"/>
      <c r="K47" s="35"/>
      <c r="L47" s="35"/>
      <c r="M47" s="35"/>
      <c r="N47" s="29"/>
      <c r="O47" s="29"/>
      <c r="P47" s="29"/>
      <c r="Q47" s="29"/>
      <c r="R47" s="29"/>
    </row>
    <row r="48" spans="1:18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x14ac:dyDescent="0.25">
      <c r="A52" s="29"/>
      <c r="B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x14ac:dyDescent="0.25">
      <c r="A53" s="29"/>
      <c r="B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x14ac:dyDescent="0.25">
      <c r="A54" s="29"/>
      <c r="B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x14ac:dyDescent="0.25">
      <c r="A55" s="33" t="e">
        <f>#REF!-I55</f>
        <v>#REF!</v>
      </c>
      <c r="B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</sheetData>
  <mergeCells count="3">
    <mergeCell ref="F2:J2"/>
    <mergeCell ref="K2:N2"/>
    <mergeCell ref="B3:C3"/>
  </mergeCells>
  <pageMargins left="0.7" right="0.7" top="0.75" bottom="0.75" header="0.3" footer="0.3"/>
  <pageSetup paperSize="9" scale="6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Alfieri Andrea</dc:creator>
  <cp:lastModifiedBy>Markus</cp:lastModifiedBy>
  <cp:lastPrinted>2017-12-18T14:39:44Z</cp:lastPrinted>
  <dcterms:created xsi:type="dcterms:W3CDTF">2017-01-13T10:23:48Z</dcterms:created>
  <dcterms:modified xsi:type="dcterms:W3CDTF">2017-12-18T18:41:29Z</dcterms:modified>
</cp:coreProperties>
</file>