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730"/>
  <workbookPr defaultThemeVersion="166925"/>
  <mc:AlternateContent xmlns:mc="http://schemas.openxmlformats.org/markup-compatibility/2006">
    <mc:Choice Requires="x15">
      <x15ac:absPath xmlns:x15ac="http://schemas.microsoft.com/office/spreadsheetml/2010/11/ac" url="L:\Finanzen\Vermögensplanung\Excel\"/>
    </mc:Choice>
  </mc:AlternateContent>
  <bookViews>
    <workbookView xWindow="0" yWindow="0" windowWidth="32550" windowHeight="14835"/>
  </bookViews>
  <sheets>
    <sheet name="Tabelle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3" i="1" l="1"/>
  <c r="E4" i="1"/>
  <c r="E2" i="1" l="1"/>
  <c r="G2" i="1"/>
  <c r="C9" i="1"/>
  <c r="C10" i="1" s="1"/>
  <c r="B9" i="1"/>
  <c r="B10" i="1" s="1"/>
  <c r="I38" i="1"/>
  <c r="F40" i="1" s="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9" i="1"/>
  <c r="I8" i="1"/>
  <c r="I7" i="1"/>
  <c r="I6" i="1"/>
  <c r="I5" i="1"/>
  <c r="I4" i="1"/>
  <c r="I3" i="1"/>
  <c r="C11" i="1"/>
  <c r="B11" i="1"/>
  <c r="C20" i="1" l="1"/>
  <c r="H2" i="1" s="1"/>
  <c r="C21" i="1"/>
  <c r="B21" i="1"/>
  <c r="B20" i="1"/>
  <c r="F2" i="1" s="1"/>
  <c r="I2" i="1" l="1"/>
  <c r="C22" i="1"/>
  <c r="B22" i="1"/>
  <c r="B24" i="1"/>
  <c r="G3" i="1"/>
  <c r="G4" i="1" s="1"/>
  <c r="G5" i="1" s="1"/>
  <c r="G6" i="1" s="1"/>
  <c r="G7" i="1" s="1"/>
  <c r="G8" i="1" s="1"/>
  <c r="G9" i="1" s="1"/>
  <c r="G10" i="1" s="1"/>
  <c r="G11" i="1" s="1"/>
  <c r="G12" i="1" s="1"/>
  <c r="G13" i="1" s="1"/>
  <c r="G14" i="1" s="1"/>
  <c r="G15" i="1" s="1"/>
  <c r="G16" i="1" s="1"/>
  <c r="G17" i="1" s="1"/>
  <c r="G18" i="1" s="1"/>
  <c r="G19" i="1" s="1"/>
  <c r="G20" i="1" s="1"/>
  <c r="G21" i="1" s="1"/>
  <c r="G22" i="1" s="1"/>
  <c r="G23" i="1" s="1"/>
  <c r="G24" i="1" s="1"/>
  <c r="G25" i="1" s="1"/>
  <c r="G26" i="1" s="1"/>
  <c r="G27" i="1" s="1"/>
  <c r="G28" i="1" s="1"/>
  <c r="G29" i="1" s="1"/>
  <c r="G30" i="1" s="1"/>
  <c r="G31" i="1" s="1"/>
  <c r="G32" i="1" s="1"/>
  <c r="G33" i="1" s="1"/>
  <c r="G34" i="1" s="1"/>
  <c r="G35" i="1" s="1"/>
  <c r="G36" i="1" s="1"/>
  <c r="G37" i="1" s="1"/>
  <c r="G38" i="1" s="1"/>
  <c r="E5" i="1"/>
  <c r="E6" i="1" s="1"/>
  <c r="E7" i="1" s="1"/>
  <c r="E8" i="1" s="1"/>
  <c r="E9" i="1" s="1"/>
  <c r="E10" i="1" s="1"/>
  <c r="E11" i="1" s="1"/>
  <c r="E12" i="1" s="1"/>
  <c r="E13" i="1" s="1"/>
  <c r="E14" i="1" s="1"/>
  <c r="E15" i="1" s="1"/>
  <c r="E16" i="1" s="1"/>
  <c r="E17" i="1" s="1"/>
  <c r="E18" i="1" s="1"/>
  <c r="E19" i="1" s="1"/>
  <c r="E20" i="1" s="1"/>
  <c r="E21" i="1" s="1"/>
  <c r="E22" i="1" s="1"/>
  <c r="E23" i="1" s="1"/>
  <c r="E24" i="1" s="1"/>
  <c r="E25" i="1" s="1"/>
  <c r="E26" i="1" s="1"/>
  <c r="E27" i="1" s="1"/>
  <c r="E28" i="1" s="1"/>
  <c r="E29" i="1" s="1"/>
  <c r="E30" i="1" s="1"/>
  <c r="E31" i="1" s="1"/>
  <c r="E32" i="1" s="1"/>
  <c r="E33" i="1" s="1"/>
  <c r="E34" i="1" s="1"/>
  <c r="E35" i="1" s="1"/>
  <c r="E36" i="1" s="1"/>
  <c r="E37" i="1" s="1"/>
  <c r="E38" i="1" s="1"/>
  <c r="E40" i="1" s="1"/>
</calcChain>
</file>

<file path=xl/sharedStrings.xml><?xml version="1.0" encoding="utf-8"?>
<sst xmlns="http://schemas.openxmlformats.org/spreadsheetml/2006/main" count="33" uniqueCount="32">
  <si>
    <t>Endwert</t>
  </si>
  <si>
    <t>Barwert</t>
  </si>
  <si>
    <t>Endwert 2</t>
  </si>
  <si>
    <t>Endwert 1</t>
  </si>
  <si>
    <t>Anzahl Periode</t>
  </si>
  <si>
    <t>Differenz B-C</t>
  </si>
  <si>
    <t>Differnez E1-E2</t>
  </si>
  <si>
    <t>Was-wäre-wenn-Analyse</t>
  </si>
  <si>
    <t>Ratenhöhe nach Gebühr</t>
  </si>
  <si>
    <t>Performance mit TD</t>
  </si>
  <si>
    <t>Performance p.a.</t>
  </si>
  <si>
    <t>Performance mit TD pro Monat</t>
  </si>
  <si>
    <t>Gebühr (z.B. Sparplan, Aufschlag, etc)</t>
  </si>
  <si>
    <t>Einzahlung</t>
  </si>
  <si>
    <t>Einzahlungen</t>
  </si>
  <si>
    <t>Gewinn pro Periode</t>
  </si>
  <si>
    <t>Tracking Difference (neg. = besser als Index, angelehnt an Holzmeiertabelle)</t>
  </si>
  <si>
    <t>Verzinsung  (0=nachschüssig, 1=nachschüssig)</t>
  </si>
  <si>
    <t>Vergleich ETF</t>
  </si>
  <si>
    <t>A</t>
  </si>
  <si>
    <t>B</t>
  </si>
  <si>
    <t>Intervall Perioden</t>
  </si>
  <si>
    <t>Vorteil nach Perioden</t>
  </si>
  <si>
    <t>Anzahl Perioden</t>
  </si>
  <si>
    <t>Zinsperiode (1= 1xJahr, 12 = 12x Jahr nach jed. Monat)</t>
  </si>
  <si>
    <t>Quelle http://it-service-ruhr.de/tipp/excel-datentabelle</t>
  </si>
  <si>
    <t xml:space="preserve">Jetzt wird es hässlich </t>
  </si>
  <si>
    <t>grün hinterlegt: eigene Eingabe problemlos.</t>
  </si>
  <si>
    <t>blau hinterlegt: nix machen.</t>
  </si>
  <si>
    <r>
      <t xml:space="preserve">hellgelb hinterlegt: Anzahl Perioden: 1 (dann fängt es mit dem ersten Monat an siehe Zelle E2). Zinsperiode: 12 (Zinsen/Gewinn werden jeden Monat anteilig berechnet). Intervall Perioden: stellt die Intervalle von E2 ein. </t>
    </r>
    <r>
      <rPr>
        <b/>
        <sz val="11"/>
        <color theme="1"/>
        <rFont val="Calibri"/>
        <family val="2"/>
        <scheme val="minor"/>
      </rPr>
      <t>Jetzt kommt es aber:</t>
    </r>
    <r>
      <rPr>
        <sz val="11"/>
        <color theme="1"/>
        <rFont val="Calibri"/>
        <family val="2"/>
        <scheme val="minor"/>
      </rPr>
      <t xml:space="preserve"> ich hab natürlich versucht das ganze zu automatisieren,, aber da spielt die "was wäre wenn-Analyse" irgendwie verrückt. Aber wenn man manuell in Zeile E3 den Monat eingibt ab dem man die Ergebnisse haben will (z.B. 12) funktioniert alles reibungslos und die Daten ändern sich in den beiden Tabellen (Spalte F und H)</t>
    </r>
  </si>
  <si>
    <t>Anleitung:</t>
  </si>
  <si>
    <r>
      <t>:</t>
    </r>
    <r>
      <rPr>
        <sz val="11"/>
        <color theme="1"/>
        <rFont val="Calibri"/>
        <family val="2"/>
        <scheme val="minor"/>
      </rPr>
      <t xml:space="preserve">     Um mit den Daten spielen zu können bitte beachten: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</si>
</sst>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0.00\ &quot;€&quot;;[Red]\-#,##0.00\ &quot;€&quot;"/>
    <numFmt numFmtId="44" formatCode="_-* #,##0.00\ &quot;€&quot;_-;\-* #,##0.00\ &quot;€&quot;_-;_-* &quot;-&quot;??\ &quot;€&quot;_-;_-@_-"/>
    <numFmt numFmtId="164" formatCode="0.0%"/>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FF99"/>
        <bgColor indexed="64"/>
      </patternFill>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8">
    <xf numFmtId="0" fontId="0" fillId="0" borderId="0" xfId="0"/>
    <xf numFmtId="8" fontId="0" fillId="0" borderId="0" xfId="0" applyNumberFormat="1"/>
    <xf numFmtId="44" fontId="0" fillId="0" borderId="0" xfId="1" applyFont="1"/>
    <xf numFmtId="9" fontId="0" fillId="0" borderId="0" xfId="2" applyFont="1"/>
    <xf numFmtId="164" fontId="0" fillId="0" borderId="0" xfId="0" applyNumberFormat="1"/>
    <xf numFmtId="10" fontId="0" fillId="0" borderId="0" xfId="2" applyNumberFormat="1" applyFont="1"/>
    <xf numFmtId="44" fontId="0" fillId="0" borderId="0" xfId="0" applyNumberFormat="1"/>
    <xf numFmtId="8" fontId="0" fillId="0" borderId="0" xfId="1" applyNumberFormat="1" applyFont="1"/>
    <xf numFmtId="0" fontId="0" fillId="0" borderId="0" xfId="0" applyNumberFormat="1"/>
    <xf numFmtId="0" fontId="0" fillId="0" borderId="0" xfId="1" applyNumberFormat="1" applyFont="1"/>
    <xf numFmtId="44" fontId="0" fillId="0" borderId="0" xfId="1" applyNumberFormat="1" applyFont="1"/>
    <xf numFmtId="14" fontId="0" fillId="0" borderId="0" xfId="1" applyNumberFormat="1" applyFont="1"/>
    <xf numFmtId="0" fontId="0" fillId="2" borderId="1" xfId="0" applyFill="1" applyBorder="1"/>
    <xf numFmtId="164" fontId="0" fillId="2" borderId="1" xfId="2" applyNumberFormat="1" applyFont="1" applyFill="1" applyBorder="1"/>
    <xf numFmtId="10" fontId="0" fillId="2" borderId="1" xfId="2" applyNumberFormat="1" applyFont="1" applyFill="1" applyBorder="1"/>
    <xf numFmtId="44" fontId="0" fillId="2" borderId="1" xfId="1" applyFont="1" applyFill="1" applyBorder="1"/>
    <xf numFmtId="9" fontId="0" fillId="2" borderId="1" xfId="2" applyFont="1" applyFill="1" applyBorder="1"/>
    <xf numFmtId="0" fontId="2" fillId="0" borderId="0" xfId="0" applyFont="1"/>
    <xf numFmtId="0" fontId="0" fillId="3" borderId="2" xfId="0" applyFill="1" applyBorder="1"/>
    <xf numFmtId="0" fontId="0" fillId="4" borderId="0" xfId="0" applyFill="1"/>
    <xf numFmtId="0" fontId="0" fillId="4" borderId="1" xfId="0" applyFill="1" applyBorder="1"/>
    <xf numFmtId="0" fontId="0" fillId="4" borderId="1" xfId="0" applyNumberFormat="1" applyFill="1" applyBorder="1"/>
    <xf numFmtId="0" fontId="0" fillId="5" borderId="1" xfId="0" applyFill="1" applyBorder="1"/>
    <xf numFmtId="164" fontId="0" fillId="5" borderId="1" xfId="2" applyNumberFormat="1" applyFont="1" applyFill="1" applyBorder="1"/>
    <xf numFmtId="10" fontId="0" fillId="5" borderId="1" xfId="2" applyNumberFormat="1" applyFont="1" applyFill="1" applyBorder="1"/>
    <xf numFmtId="44" fontId="0" fillId="5" borderId="1" xfId="1" applyFont="1" applyFill="1" applyBorder="1"/>
    <xf numFmtId="0" fontId="0" fillId="5" borderId="0" xfId="0" applyFill="1"/>
    <xf numFmtId="0" fontId="0" fillId="2" borderId="0" xfId="0" applyFill="1"/>
  </cellXfs>
  <cellStyles count="3">
    <cellStyle name="Prozent" xfId="2" builtinId="5"/>
    <cellStyle name="Standard" xfId="0" builtinId="0"/>
    <cellStyle name="Währung"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42</xdr:row>
      <xdr:rowOff>0</xdr:rowOff>
    </xdr:from>
    <xdr:to>
      <xdr:col>0</xdr:col>
      <xdr:colOff>180975</xdr:colOff>
      <xdr:row>42</xdr:row>
      <xdr:rowOff>171450</xdr:rowOff>
    </xdr:to>
    <xdr:pic>
      <xdr:nvPicPr>
        <xdr:cNvPr id="3" name="Grafik 2" descr=":-*">
          <a:extLst>
            <a:ext uri="{FF2B5EF4-FFF2-40B4-BE49-F238E27FC236}">
              <a16:creationId xmlns:a16="http://schemas.microsoft.com/office/drawing/2014/main" id="{08643AE9-1B2F-4A7C-8172-18688A471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020050"/>
          <a:ext cx="180975"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tabSelected="1" workbookViewId="0">
      <selection activeCell="A50" sqref="A50"/>
    </sheetView>
  </sheetViews>
  <sheetFormatPr baseColWidth="10" defaultRowHeight="15" x14ac:dyDescent="0.25"/>
  <cols>
    <col min="1" max="1" width="68.7109375" customWidth="1"/>
    <col min="2" max="2" width="14.5703125" bestFit="1" customWidth="1"/>
    <col min="3" max="3" width="14.42578125" bestFit="1" customWidth="1"/>
    <col min="4" max="4" width="23.5703125" bestFit="1" customWidth="1"/>
    <col min="5" max="5" width="14.42578125" bestFit="1" customWidth="1"/>
    <col min="6" max="6" width="14.5703125" bestFit="1" customWidth="1"/>
    <col min="7" max="7" width="14.42578125" bestFit="1" customWidth="1"/>
    <col min="8" max="8" width="15.5703125" bestFit="1" customWidth="1"/>
    <col min="9" max="9" width="14.5703125" bestFit="1" customWidth="1"/>
    <col min="10" max="10" width="12" bestFit="1" customWidth="1"/>
    <col min="11" max="11" width="14.42578125" bestFit="1" customWidth="1"/>
    <col min="12" max="12" width="15.140625" bestFit="1" customWidth="1"/>
    <col min="13" max="13" width="16.7109375" bestFit="1" customWidth="1"/>
  </cols>
  <sheetData>
    <row r="1" spans="1:14" x14ac:dyDescent="0.25">
      <c r="A1" s="17" t="s">
        <v>18</v>
      </c>
      <c r="B1" s="17" t="s">
        <v>19</v>
      </c>
      <c r="C1" s="17" t="s">
        <v>20</v>
      </c>
      <c r="D1" t="s">
        <v>7</v>
      </c>
      <c r="E1" t="s">
        <v>4</v>
      </c>
      <c r="F1" t="s">
        <v>3</v>
      </c>
      <c r="G1" t="s">
        <v>4</v>
      </c>
      <c r="H1" t="s">
        <v>2</v>
      </c>
      <c r="I1" t="s">
        <v>6</v>
      </c>
    </row>
    <row r="2" spans="1:14" ht="15.75" thickBot="1" x14ac:dyDescent="0.3">
      <c r="A2" t="s">
        <v>25</v>
      </c>
      <c r="E2">
        <f>B13</f>
        <v>1</v>
      </c>
      <c r="F2" s="2">
        <f>B20</f>
        <v>98.951458333334415</v>
      </c>
      <c r="G2">
        <f>B13</f>
        <v>1</v>
      </c>
      <c r="H2" s="2">
        <f>C20</f>
        <v>100.41666666666632</v>
      </c>
      <c r="I2" s="7">
        <f>F2-H2</f>
        <v>-1.4652083333319013</v>
      </c>
      <c r="K2" s="6"/>
      <c r="N2" s="4"/>
    </row>
    <row r="3" spans="1:14" ht="15.75" thickBot="1" x14ac:dyDescent="0.3">
      <c r="A3" s="12" t="s">
        <v>12</v>
      </c>
      <c r="B3" s="13">
        <v>1.4999999999999999E-2</v>
      </c>
      <c r="C3" s="13">
        <v>0</v>
      </c>
      <c r="E3" s="18">
        <v>12</v>
      </c>
      <c r="F3" s="2">
        <f t="dataTable" ref="F3:F38" dt2D="0" dtr="0" r1="B13"/>
        <v>1217.8123738062079</v>
      </c>
      <c r="G3">
        <f>E3</f>
        <v>12</v>
      </c>
      <c r="H3" s="2">
        <f t="dataTable" ref="H3:H38" dt2D="0" dtr="0" r1="C13"/>
        <v>1233.0017389497755</v>
      </c>
      <c r="I3" s="7">
        <f t="shared" ref="I3:I38" si="0">F3-H3</f>
        <v>-15.189365143567557</v>
      </c>
      <c r="K3" s="6"/>
    </row>
    <row r="4" spans="1:14" x14ac:dyDescent="0.25">
      <c r="A4" s="12" t="s">
        <v>16</v>
      </c>
      <c r="B4" s="14">
        <v>-5.0000000000000001E-3</v>
      </c>
      <c r="C4" s="14">
        <v>0</v>
      </c>
      <c r="E4">
        <f t="shared" ref="E4:E38" si="1">E3+B$15</f>
        <v>14</v>
      </c>
      <c r="F4" s="2">
        <v>1427.3576806003423</v>
      </c>
      <c r="G4">
        <f t="shared" ref="G4:G38" si="2">G3+B$15</f>
        <v>14</v>
      </c>
      <c r="H4" s="2">
        <v>1444.549895832321</v>
      </c>
      <c r="I4" s="7">
        <f t="shared" si="0"/>
        <v>-17.192215231978707</v>
      </c>
      <c r="K4" s="6"/>
    </row>
    <row r="5" spans="1:14" x14ac:dyDescent="0.25">
      <c r="E5">
        <f t="shared" si="1"/>
        <v>16</v>
      </c>
      <c r="F5" s="2">
        <v>1638.8282212800384</v>
      </c>
      <c r="G5">
        <f t="shared" si="2"/>
        <v>16</v>
      </c>
      <c r="H5" s="2">
        <v>1657.8646267332865</v>
      </c>
      <c r="I5" s="7">
        <f t="shared" si="0"/>
        <v>-19.036405453248108</v>
      </c>
      <c r="K5" s="6"/>
    </row>
    <row r="6" spans="1:14" x14ac:dyDescent="0.25">
      <c r="A6" s="12" t="s">
        <v>13</v>
      </c>
      <c r="B6" s="15">
        <v>100</v>
      </c>
      <c r="C6" s="5"/>
      <c r="E6">
        <f t="shared" si="1"/>
        <v>18</v>
      </c>
      <c r="F6" s="2">
        <v>1852.2416842658677</v>
      </c>
      <c r="G6">
        <f t="shared" si="2"/>
        <v>18</v>
      </c>
      <c r="H6" s="2">
        <v>1872.9606837724994</v>
      </c>
      <c r="I6" s="7">
        <f t="shared" si="0"/>
        <v>-20.71899950663169</v>
      </c>
      <c r="K6" s="6"/>
    </row>
    <row r="7" spans="1:14" x14ac:dyDescent="0.25">
      <c r="A7" s="12" t="s">
        <v>10</v>
      </c>
      <c r="B7" s="16">
        <v>0.05</v>
      </c>
      <c r="C7" s="3"/>
      <c r="E7">
        <f t="shared" si="1"/>
        <v>20</v>
      </c>
      <c r="F7" s="2">
        <v>2067.6159204938231</v>
      </c>
      <c r="G7">
        <f t="shared" si="2"/>
        <v>20</v>
      </c>
      <c r="H7" s="2">
        <v>2089.8529422602569</v>
      </c>
      <c r="I7" s="7">
        <f t="shared" si="0"/>
        <v>-22.237021766433827</v>
      </c>
      <c r="K7" s="6"/>
    </row>
    <row r="8" spans="1:14" x14ac:dyDescent="0.25">
      <c r="E8">
        <f t="shared" si="1"/>
        <v>22</v>
      </c>
      <c r="F8" s="2">
        <v>2284.9689449084899</v>
      </c>
      <c r="G8">
        <f t="shared" si="2"/>
        <v>22</v>
      </c>
      <c r="H8" s="2">
        <v>2308.5564017260031</v>
      </c>
      <c r="I8" s="7">
        <f t="shared" si="0"/>
        <v>-23.587456817513157</v>
      </c>
      <c r="K8" s="6"/>
    </row>
    <row r="9" spans="1:14" x14ac:dyDescent="0.25">
      <c r="A9" s="22" t="s">
        <v>9</v>
      </c>
      <c r="B9" s="23">
        <f>B7-B4</f>
        <v>5.5E-2</v>
      </c>
      <c r="C9" s="23">
        <f>B7-C4</f>
        <v>0.05</v>
      </c>
      <c r="E9">
        <f t="shared" si="1"/>
        <v>24</v>
      </c>
      <c r="F9" s="2">
        <v>2504.3189379698583</v>
      </c>
      <c r="G9">
        <f t="shared" si="2"/>
        <v>24</v>
      </c>
      <c r="H9" s="2">
        <v>2529.0861869556984</v>
      </c>
      <c r="I9" s="7">
        <f t="shared" si="0"/>
        <v>-24.76724898584007</v>
      </c>
      <c r="K9" s="6"/>
    </row>
    <row r="10" spans="1:14" x14ac:dyDescent="0.25">
      <c r="A10" s="22" t="s">
        <v>11</v>
      </c>
      <c r="B10" s="24">
        <f>B9/B14</f>
        <v>4.5833333333333334E-3</v>
      </c>
      <c r="C10" s="24">
        <f>C9/B14</f>
        <v>4.1666666666666666E-3</v>
      </c>
      <c r="E10">
        <f t="shared" si="1"/>
        <v>26</v>
      </c>
      <c r="F10" s="2">
        <v>2725.6842471740765</v>
      </c>
      <c r="G10">
        <f t="shared" si="2"/>
        <v>26</v>
      </c>
      <c r="H10" s="2">
        <v>2751.4575490377451</v>
      </c>
      <c r="I10" s="7">
        <f t="shared" si="0"/>
        <v>-25.773301863668621</v>
      </c>
      <c r="K10" s="6"/>
    </row>
    <row r="11" spans="1:14" x14ac:dyDescent="0.25">
      <c r="A11" s="22" t="s">
        <v>8</v>
      </c>
      <c r="B11" s="25">
        <f>B6*-(1-B3)</f>
        <v>-98.5</v>
      </c>
      <c r="C11" s="25">
        <f>B6*-(1-C3)</f>
        <v>-100</v>
      </c>
      <c r="E11">
        <f t="shared" si="1"/>
        <v>28</v>
      </c>
      <c r="F11" s="2">
        <v>2949.0833885880861</v>
      </c>
      <c r="G11">
        <f t="shared" si="2"/>
        <v>28</v>
      </c>
      <c r="H11" s="2">
        <v>2975.6858664177266</v>
      </c>
      <c r="I11" s="7">
        <f t="shared" si="0"/>
        <v>-26.60247782964052</v>
      </c>
      <c r="K11" s="6"/>
    </row>
    <row r="12" spans="1:14" x14ac:dyDescent="0.25">
      <c r="A12" s="26"/>
      <c r="B12" s="26"/>
      <c r="C12" s="26"/>
      <c r="E12">
        <f t="shared" si="1"/>
        <v>30</v>
      </c>
      <c r="F12" s="2">
        <v>3174.5350483984125</v>
      </c>
      <c r="G12">
        <f t="shared" si="2"/>
        <v>30</v>
      </c>
      <c r="H12" s="2">
        <v>3201.7866459619413</v>
      </c>
      <c r="I12" s="7">
        <f t="shared" si="0"/>
        <v>-27.251597563528776</v>
      </c>
      <c r="K12" s="6"/>
    </row>
    <row r="13" spans="1:14" x14ac:dyDescent="0.25">
      <c r="A13" s="20" t="s">
        <v>23</v>
      </c>
      <c r="B13" s="20">
        <v>1</v>
      </c>
      <c r="C13" s="20">
        <f>B13</f>
        <v>1</v>
      </c>
      <c r="E13">
        <f t="shared" si="1"/>
        <v>32</v>
      </c>
      <c r="F13" s="2">
        <v>3402.0580844741598</v>
      </c>
      <c r="G13">
        <f t="shared" si="2"/>
        <v>32</v>
      </c>
      <c r="H13" s="2">
        <v>3429.7755240297888</v>
      </c>
      <c r="I13" s="7">
        <f t="shared" si="0"/>
        <v>-27.717439555628971</v>
      </c>
      <c r="K13" s="6"/>
    </row>
    <row r="14" spans="1:14" x14ac:dyDescent="0.25">
      <c r="A14" s="20" t="s">
        <v>24</v>
      </c>
      <c r="B14" s="21">
        <v>12</v>
      </c>
      <c r="C14" s="20"/>
      <c r="E14">
        <f t="shared" si="1"/>
        <v>34</v>
      </c>
      <c r="F14" s="2">
        <v>3631.6715279443815</v>
      </c>
      <c r="G14">
        <f t="shared" si="2"/>
        <v>34</v>
      </c>
      <c r="H14" s="2">
        <v>3659.6682675551074</v>
      </c>
      <c r="I14" s="7">
        <f t="shared" si="0"/>
        <v>-27.996739610725854</v>
      </c>
      <c r="K14" s="6"/>
    </row>
    <row r="15" spans="1:14" x14ac:dyDescent="0.25">
      <c r="A15" s="20" t="s">
        <v>21</v>
      </c>
      <c r="B15" s="20">
        <v>2</v>
      </c>
      <c r="C15" s="20"/>
      <c r="E15">
        <f t="shared" si="1"/>
        <v>36</v>
      </c>
      <c r="F15" s="2">
        <v>3863.3945847899258</v>
      </c>
      <c r="G15">
        <f t="shared" si="2"/>
        <v>36</v>
      </c>
      <c r="H15" s="2">
        <v>3891.4807751366006</v>
      </c>
      <c r="I15" s="7">
        <f t="shared" si="0"/>
        <v>-28.086190346674812</v>
      </c>
      <c r="K15" s="6"/>
    </row>
    <row r="16" spans="1:14" x14ac:dyDescent="0.25">
      <c r="E16">
        <f t="shared" si="1"/>
        <v>38</v>
      </c>
      <c r="F16" s="2">
        <v>4097.2466374499409</v>
      </c>
      <c r="G16">
        <f t="shared" si="2"/>
        <v>38</v>
      </c>
      <c r="H16" s="2">
        <v>4125.2290781373085</v>
      </c>
      <c r="I16" s="7">
        <f t="shared" si="0"/>
        <v>-27.982440687367671</v>
      </c>
      <c r="K16" s="6"/>
    </row>
    <row r="17" spans="1:11" x14ac:dyDescent="0.25">
      <c r="E17">
        <f t="shared" si="1"/>
        <v>40</v>
      </c>
      <c r="F17" s="2">
        <v>4333.2472464430766</v>
      </c>
      <c r="G17">
        <f t="shared" si="2"/>
        <v>40</v>
      </c>
      <c r="H17" s="2">
        <v>4360.9293417932822</v>
      </c>
      <c r="I17" s="7">
        <f t="shared" si="0"/>
        <v>-27.6820953502056</v>
      </c>
      <c r="K17" s="6"/>
    </row>
    <row r="18" spans="1:11" x14ac:dyDescent="0.25">
      <c r="E18">
        <f t="shared" si="1"/>
        <v>42</v>
      </c>
      <c r="F18" s="2">
        <v>4571.4161520036714</v>
      </c>
      <c r="G18">
        <f t="shared" si="2"/>
        <v>42</v>
      </c>
      <c r="H18" s="2">
        <v>4598.5978663315273</v>
      </c>
      <c r="I18" s="7">
        <f t="shared" si="0"/>
        <v>-27.181714327855843</v>
      </c>
      <c r="K18" s="6"/>
    </row>
    <row r="19" spans="1:11" x14ac:dyDescent="0.25">
      <c r="E19">
        <f t="shared" si="1"/>
        <v>44</v>
      </c>
      <c r="F19" s="2">
        <v>4811.7732757328668</v>
      </c>
      <c r="G19">
        <f t="shared" si="2"/>
        <v>44</v>
      </c>
      <c r="H19" s="2">
        <v>4838.251088097245</v>
      </c>
      <c r="I19" s="7">
        <f t="shared" si="0"/>
        <v>-26.477812364378224</v>
      </c>
      <c r="K19" s="6"/>
    </row>
    <row r="20" spans="1:11" x14ac:dyDescent="0.25">
      <c r="A20" t="s">
        <v>0</v>
      </c>
      <c r="B20" s="1">
        <f>FV(B10,B13,B11,B27,B28)</f>
        <v>98.951458333334415</v>
      </c>
      <c r="C20" s="1">
        <f>FV(C10,C13,C11,C27,C28)</f>
        <v>100.41666666666632</v>
      </c>
      <c r="E20">
        <f t="shared" si="1"/>
        <v>46</v>
      </c>
      <c r="F20" s="2">
        <v>5054.3387222650017</v>
      </c>
      <c r="G20">
        <f t="shared" si="2"/>
        <v>46</v>
      </c>
      <c r="H20" s="2">
        <v>5079.9055806905526</v>
      </c>
      <c r="I20" s="7">
        <f t="shared" si="0"/>
        <v>-25.56685842555089</v>
      </c>
      <c r="K20" s="6"/>
    </row>
    <row r="21" spans="1:11" x14ac:dyDescent="0.25">
      <c r="A21" t="s">
        <v>14</v>
      </c>
      <c r="B21" s="2">
        <f>-B11*B13</f>
        <v>98.5</v>
      </c>
      <c r="C21" s="2">
        <f>-C11*C13</f>
        <v>100</v>
      </c>
      <c r="E21">
        <f t="shared" si="1"/>
        <v>48</v>
      </c>
      <c r="F21" s="2">
        <v>5299.1327809491977</v>
      </c>
      <c r="G21">
        <f t="shared" si="2"/>
        <v>48</v>
      </c>
      <c r="H21" s="2">
        <v>5323.5780561126439</v>
      </c>
      <c r="I21" s="7">
        <f t="shared" si="0"/>
        <v>-24.44527516344624</v>
      </c>
      <c r="K21" s="6"/>
    </row>
    <row r="22" spans="1:11" x14ac:dyDescent="0.25">
      <c r="A22" t="s">
        <v>15</v>
      </c>
      <c r="B22" s="1">
        <f>B20-B21</f>
        <v>0.45145833333441487</v>
      </c>
      <c r="C22" s="1">
        <f>C20-C21</f>
        <v>0.41666666666631613</v>
      </c>
      <c r="E22">
        <f t="shared" si="1"/>
        <v>50</v>
      </c>
      <c r="F22" s="2">
        <v>5546.1759275465283</v>
      </c>
      <c r="G22">
        <f t="shared" si="2"/>
        <v>50</v>
      </c>
      <c r="H22" s="2">
        <v>5569.2853659214979</v>
      </c>
      <c r="I22" s="7">
        <f t="shared" si="0"/>
        <v>-23.109438374969614</v>
      </c>
      <c r="K22" s="6"/>
    </row>
    <row r="23" spans="1:11" x14ac:dyDescent="0.25">
      <c r="E23">
        <f t="shared" si="1"/>
        <v>52</v>
      </c>
      <c r="F23" s="2">
        <v>5795.4888259426561</v>
      </c>
      <c r="G23">
        <f t="shared" si="2"/>
        <v>52</v>
      </c>
      <c r="H23" s="2">
        <v>5817.0445023973443</v>
      </c>
      <c r="I23" s="7">
        <f t="shared" si="0"/>
        <v>-21.555676454688182</v>
      </c>
      <c r="K23" s="6"/>
    </row>
    <row r="24" spans="1:11" x14ac:dyDescent="0.25">
      <c r="A24" t="s">
        <v>5</v>
      </c>
      <c r="B24" s="1">
        <f>B20-C20</f>
        <v>-1.4652083333319013</v>
      </c>
      <c r="E24">
        <f t="shared" si="1"/>
        <v>54</v>
      </c>
      <c r="F24" s="2">
        <v>6047.0923298762891</v>
      </c>
      <c r="G24">
        <f t="shared" si="2"/>
        <v>54</v>
      </c>
      <c r="H24" s="2">
        <v>6066.872599717708</v>
      </c>
      <c r="I24" s="7">
        <f t="shared" si="0"/>
        <v>-19.780269841418885</v>
      </c>
      <c r="K24" s="6"/>
    </row>
    <row r="25" spans="1:11" x14ac:dyDescent="0.25">
      <c r="E25">
        <f t="shared" si="1"/>
        <v>56</v>
      </c>
      <c r="F25" s="2">
        <v>6301.0074846834705</v>
      </c>
      <c r="G25">
        <f t="shared" si="2"/>
        <v>56</v>
      </c>
      <c r="H25" s="2">
        <v>6318.7869351424342</v>
      </c>
      <c r="I25" s="7">
        <f t="shared" si="0"/>
        <v>-17.779450458963765</v>
      </c>
      <c r="K25" s="6"/>
    </row>
    <row r="26" spans="1:11" x14ac:dyDescent="0.25">
      <c r="E26">
        <f t="shared" si="1"/>
        <v>58</v>
      </c>
      <c r="F26" s="2">
        <v>6557.2555290579385</v>
      </c>
      <c r="G26">
        <f t="shared" si="2"/>
        <v>58</v>
      </c>
      <c r="H26" s="2">
        <v>6572.804930208471</v>
      </c>
      <c r="I26" s="7">
        <f t="shared" si="0"/>
        <v>-15.549401150532503</v>
      </c>
      <c r="K26" s="6"/>
    </row>
    <row r="27" spans="1:11" x14ac:dyDescent="0.25">
      <c r="A27" t="s">
        <v>1</v>
      </c>
      <c r="E27">
        <f t="shared" si="1"/>
        <v>60</v>
      </c>
      <c r="F27" s="2">
        <v>6815.8578968276042</v>
      </c>
      <c r="G27">
        <f t="shared" si="2"/>
        <v>60</v>
      </c>
      <c r="H27" s="2">
        <v>6828.9441519346892</v>
      </c>
      <c r="I27" s="7">
        <f t="shared" si="0"/>
        <v>-13.08625510708498</v>
      </c>
      <c r="K27" s="6"/>
    </row>
    <row r="28" spans="1:11" x14ac:dyDescent="0.25">
      <c r="A28" t="s">
        <v>17</v>
      </c>
      <c r="B28">
        <v>1</v>
      </c>
      <c r="C28">
        <v>1</v>
      </c>
      <c r="E28">
        <f t="shared" si="1"/>
        <v>62</v>
      </c>
      <c r="F28" s="2">
        <v>7076.8362187474004</v>
      </c>
      <c r="G28">
        <f t="shared" si="2"/>
        <v>62</v>
      </c>
      <c r="H28" s="2">
        <v>7087.2223140367778</v>
      </c>
      <c r="I28" s="7">
        <f t="shared" si="0"/>
        <v>-10.386095289377408</v>
      </c>
      <c r="K28" s="6"/>
    </row>
    <row r="29" spans="1:11" x14ac:dyDescent="0.25">
      <c r="E29">
        <f t="shared" si="1"/>
        <v>64</v>
      </c>
      <c r="F29" s="2">
        <v>7340.2123243085725</v>
      </c>
      <c r="G29">
        <f t="shared" si="2"/>
        <v>64</v>
      </c>
      <c r="H29" s="2">
        <v>7347.6572781522646</v>
      </c>
      <c r="I29" s="7">
        <f t="shared" si="0"/>
        <v>-7.4449538436920193</v>
      </c>
      <c r="K29" s="6"/>
    </row>
    <row r="30" spans="1:11" x14ac:dyDescent="0.25">
      <c r="E30">
        <f t="shared" si="1"/>
        <v>66</v>
      </c>
      <c r="F30" s="2">
        <v>7606.0082435646036</v>
      </c>
      <c r="G30">
        <f t="shared" si="2"/>
        <v>66</v>
      </c>
      <c r="H30" s="2">
        <v>7610.2670550757266</v>
      </c>
      <c r="I30" s="7">
        <f t="shared" si="0"/>
        <v>-4.2588115111229854</v>
      </c>
      <c r="K30" s="6"/>
    </row>
    <row r="31" spans="1:11" x14ac:dyDescent="0.25">
      <c r="E31">
        <f t="shared" si="1"/>
        <v>68</v>
      </c>
      <c r="F31" s="2">
        <v>7874.2462089739247</v>
      </c>
      <c r="G31">
        <f t="shared" si="2"/>
        <v>68</v>
      </c>
      <c r="H31" s="2">
        <v>7875.0698060044006</v>
      </c>
      <c r="I31" s="7">
        <f t="shared" si="0"/>
        <v>-0.82359703047586663</v>
      </c>
      <c r="K31" s="6"/>
    </row>
    <row r="32" spans="1:11" x14ac:dyDescent="0.25">
      <c r="E32">
        <f t="shared" si="1"/>
        <v>70</v>
      </c>
      <c r="F32" s="2">
        <v>8144.9486572595388</v>
      </c>
      <c r="G32">
        <f t="shared" si="2"/>
        <v>70</v>
      </c>
      <c r="H32" s="2">
        <v>8142.0838437941211</v>
      </c>
      <c r="I32" s="7">
        <f t="shared" si="0"/>
        <v>2.8648134654176829</v>
      </c>
      <c r="K32" s="6"/>
    </row>
    <row r="33" spans="1:11" x14ac:dyDescent="0.25">
      <c r="E33">
        <f t="shared" si="1"/>
        <v>72</v>
      </c>
      <c r="F33" s="2">
        <v>8418.1382312857204</v>
      </c>
      <c r="G33">
        <f t="shared" si="2"/>
        <v>72</v>
      </c>
      <c r="H33" s="2">
        <v>8411.3276342258068</v>
      </c>
      <c r="I33" s="7">
        <f t="shared" si="0"/>
        <v>6.8105970599135617</v>
      </c>
      <c r="K33" s="6"/>
    </row>
    <row r="34" spans="1:11" x14ac:dyDescent="0.25">
      <c r="E34">
        <f t="shared" si="1"/>
        <v>74</v>
      </c>
      <c r="F34" s="2">
        <v>8693.8377819520174</v>
      </c>
      <c r="G34">
        <f t="shared" si="2"/>
        <v>74</v>
      </c>
      <c r="H34" s="2">
        <v>8682.8197972824546</v>
      </c>
      <c r="I34" s="7">
        <f t="shared" si="0"/>
        <v>11.017984669562793</v>
      </c>
      <c r="K34" s="6"/>
    </row>
    <row r="35" spans="1:11" x14ac:dyDescent="0.25">
      <c r="E35">
        <f t="shared" si="1"/>
        <v>76</v>
      </c>
      <c r="F35" s="2">
        <v>8972.0703701045677</v>
      </c>
      <c r="G35">
        <f t="shared" si="2"/>
        <v>76</v>
      </c>
      <c r="H35" s="2">
        <v>8956.5791084368393</v>
      </c>
      <c r="I35" s="7">
        <f t="shared" si="0"/>
        <v>15.491261667728395</v>
      </c>
      <c r="K35" s="6"/>
    </row>
    <row r="36" spans="1:11" x14ac:dyDescent="0.25">
      <c r="E36">
        <f t="shared" si="1"/>
        <v>78</v>
      </c>
      <c r="F36" s="2">
        <v>9252.8592684650393</v>
      </c>
      <c r="G36">
        <f t="shared" si="2"/>
        <v>78</v>
      </c>
      <c r="H36" s="2">
        <v>9232.6244999500013</v>
      </c>
      <c r="I36" s="7">
        <f t="shared" si="0"/>
        <v>20.234768515038013</v>
      </c>
      <c r="K36" s="6"/>
    </row>
    <row r="37" spans="1:11" x14ac:dyDescent="0.25">
      <c r="E37">
        <f t="shared" si="1"/>
        <v>80</v>
      </c>
      <c r="F37" s="2">
        <v>9536.2279635772666</v>
      </c>
      <c r="G37">
        <f t="shared" si="2"/>
        <v>80</v>
      </c>
      <c r="H37" s="2">
        <v>9510.9750621804924</v>
      </c>
      <c r="I37" s="7">
        <f t="shared" si="0"/>
        <v>25.252901396774178</v>
      </c>
      <c r="K37" s="6"/>
    </row>
    <row r="38" spans="1:11" x14ac:dyDescent="0.25">
      <c r="E38">
        <f t="shared" si="1"/>
        <v>82</v>
      </c>
      <c r="F38" s="2">
        <v>9822.2001577717947</v>
      </c>
      <c r="G38">
        <f t="shared" si="2"/>
        <v>82</v>
      </c>
      <c r="H38" s="2">
        <v>9791.6500449045998</v>
      </c>
      <c r="I38" s="7">
        <f t="shared" si="0"/>
        <v>30.550112867194912</v>
      </c>
      <c r="K38" s="6"/>
    </row>
    <row r="39" spans="1:11" x14ac:dyDescent="0.25">
      <c r="I39" s="9"/>
    </row>
    <row r="40" spans="1:11" x14ac:dyDescent="0.25">
      <c r="D40" t="s">
        <v>22</v>
      </c>
      <c r="E40">
        <f>E38</f>
        <v>82</v>
      </c>
      <c r="F40" s="5">
        <f>I38/F38</f>
        <v>3.1103125955972504E-3</v>
      </c>
      <c r="I40" s="9"/>
    </row>
    <row r="41" spans="1:11" x14ac:dyDescent="0.25">
      <c r="A41" t="s">
        <v>30</v>
      </c>
      <c r="I41" s="9"/>
    </row>
    <row r="42" spans="1:11" x14ac:dyDescent="0.25">
      <c r="A42" s="17" t="s">
        <v>26</v>
      </c>
      <c r="I42" s="9"/>
    </row>
    <row r="43" spans="1:11" x14ac:dyDescent="0.25">
      <c r="A43" s="17" t="s">
        <v>31</v>
      </c>
    </row>
    <row r="44" spans="1:11" x14ac:dyDescent="0.25">
      <c r="I44" s="8"/>
      <c r="J44" s="9"/>
      <c r="K44" s="10"/>
    </row>
    <row r="45" spans="1:11" x14ac:dyDescent="0.25">
      <c r="A45" s="27" t="s">
        <v>27</v>
      </c>
      <c r="I45" s="8"/>
      <c r="J45" s="9"/>
      <c r="K45" s="9"/>
    </row>
    <row r="46" spans="1:11" x14ac:dyDescent="0.25">
      <c r="A46" s="26" t="s">
        <v>28</v>
      </c>
      <c r="I46" s="8"/>
      <c r="J46" s="9"/>
      <c r="K46" s="11"/>
    </row>
    <row r="47" spans="1:11" x14ac:dyDescent="0.25">
      <c r="A47" s="19" t="s">
        <v>29</v>
      </c>
    </row>
  </sheetData>
  <pageMargins left="0.7" right="0.7" top="0.78740157499999996" bottom="0.78740157499999996"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2017-12-29T14:07:08Z</dcterms:created>
  <dcterms:modified xsi:type="dcterms:W3CDTF">2017-12-30T17:18:34Z</dcterms:modified>
</cp:coreProperties>
</file>