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Neue Reform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5"/>
  <c r="I7" s="1"/>
  <c r="I8" s="1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5"/>
  <c r="K5"/>
  <c r="K6" s="1"/>
  <c r="K7" s="1"/>
  <c r="K8" s="1"/>
  <c r="K9" s="1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A55" l="1"/>
  <c r="L4"/>
  <c r="L5" s="1"/>
  <c r="L6" s="1"/>
  <c r="L7" s="1"/>
  <c r="L8" s="1"/>
  <c r="L9" s="1"/>
  <c r="L10" s="1"/>
  <c r="L11" s="1"/>
  <c r="L12" s="1"/>
  <c r="L13" s="1"/>
  <c r="L14" s="1"/>
  <c r="L15" s="1"/>
  <c r="L16" s="1"/>
  <c r="L17" s="1"/>
  <c r="L18" s="1"/>
  <c r="L19" s="1"/>
  <c r="L20" s="1"/>
  <c r="L21" s="1"/>
  <c r="L22" s="1"/>
  <c r="L23" s="1"/>
  <c r="L24" s="1"/>
  <c r="L25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39" s="1"/>
  <c r="L40" s="1"/>
  <c r="L41" s="1"/>
  <c r="L42" s="1"/>
  <c r="L43" s="1"/>
  <c r="K4"/>
  <c r="F4"/>
  <c r="H4" s="1"/>
  <c r="N4" l="1"/>
  <c r="M4"/>
  <c r="G4"/>
  <c r="I4"/>
  <c r="N5" l="1"/>
  <c r="M5"/>
  <c r="J4"/>
  <c r="F5"/>
  <c r="N6" l="1"/>
  <c r="M6"/>
  <c r="H5"/>
  <c r="N7" l="1"/>
  <c r="M7"/>
  <c r="G5"/>
  <c r="N8" l="1"/>
  <c r="M8"/>
  <c r="F6"/>
  <c r="J5"/>
  <c r="M9" l="1"/>
  <c r="M10" s="1"/>
  <c r="N9"/>
  <c r="H6"/>
  <c r="N10" l="1"/>
  <c r="G6"/>
  <c r="N11" l="1"/>
  <c r="M11"/>
  <c r="F7"/>
  <c r="H7" s="1"/>
  <c r="J6"/>
  <c r="N12" l="1"/>
  <c r="M12"/>
  <c r="M13" l="1"/>
  <c r="M14" s="1"/>
  <c r="N13"/>
  <c r="G7"/>
  <c r="N14" l="1"/>
  <c r="F8"/>
  <c r="H8" s="1"/>
  <c r="J7"/>
  <c r="N15" l="1"/>
  <c r="M15"/>
  <c r="N16" l="1"/>
  <c r="M16"/>
  <c r="G8"/>
  <c r="M17" l="1"/>
  <c r="M18" s="1"/>
  <c r="N17"/>
  <c r="F9"/>
  <c r="J8"/>
  <c r="N18" l="1"/>
  <c r="H9"/>
  <c r="G9"/>
  <c r="J9" s="1"/>
  <c r="N19" l="1"/>
  <c r="M19"/>
  <c r="F10"/>
  <c r="M20" l="1"/>
  <c r="M21" s="1"/>
  <c r="N20"/>
  <c r="H10"/>
  <c r="N21" l="1"/>
  <c r="G10"/>
  <c r="N22" l="1"/>
  <c r="M22"/>
  <c r="F11"/>
  <c r="J10"/>
  <c r="N23" l="1"/>
  <c r="M23"/>
  <c r="H11"/>
  <c r="M24" l="1"/>
  <c r="N24"/>
  <c r="G11"/>
  <c r="M25" l="1"/>
  <c r="N25"/>
  <c r="J11"/>
  <c r="F12"/>
  <c r="G12" s="1"/>
  <c r="N26" l="1"/>
  <c r="M26"/>
  <c r="H12"/>
  <c r="F13" s="1"/>
  <c r="J12"/>
  <c r="N27" l="1"/>
  <c r="M27"/>
  <c r="H13"/>
  <c r="M28" l="1"/>
  <c r="N28"/>
  <c r="G13"/>
  <c r="M29" l="1"/>
  <c r="N29"/>
  <c r="F14"/>
  <c r="H14" s="1"/>
  <c r="J13"/>
  <c r="N30" l="1"/>
  <c r="M30"/>
  <c r="M31" l="1"/>
  <c r="M32" s="1"/>
  <c r="N31"/>
  <c r="G14"/>
  <c r="M33" l="1"/>
  <c r="N32"/>
  <c r="F15"/>
  <c r="H15" s="1"/>
  <c r="J14"/>
  <c r="M34" l="1"/>
  <c r="N33"/>
  <c r="N34" l="1"/>
  <c r="G15"/>
  <c r="N35" l="1"/>
  <c r="M35"/>
  <c r="F16"/>
  <c r="J15"/>
  <c r="M36" l="1"/>
  <c r="N36"/>
  <c r="H16"/>
  <c r="M37" l="1"/>
  <c r="N37"/>
  <c r="G16"/>
  <c r="N38" l="1"/>
  <c r="M38"/>
  <c r="F17"/>
  <c r="J16"/>
  <c r="N39" l="1"/>
  <c r="M39"/>
  <c r="H17"/>
  <c r="N40" l="1"/>
  <c r="M40"/>
  <c r="G17"/>
  <c r="N41" l="1"/>
  <c r="M41"/>
  <c r="F18"/>
  <c r="H18" s="1"/>
  <c r="J17"/>
  <c r="N43" l="1"/>
  <c r="N42"/>
  <c r="M42"/>
  <c r="M43" l="1"/>
  <c r="G18"/>
  <c r="F19" l="1"/>
  <c r="H19" s="1"/>
  <c r="J18"/>
  <c r="G19" l="1"/>
  <c r="F20" s="1"/>
  <c r="J19" l="1"/>
  <c r="H20"/>
  <c r="G20" l="1"/>
  <c r="F21" l="1"/>
  <c r="H21" s="1"/>
  <c r="J20"/>
  <c r="G21" l="1"/>
  <c r="F22" l="1"/>
  <c r="H22" s="1"/>
  <c r="J21"/>
  <c r="G22" l="1"/>
  <c r="F23" l="1"/>
  <c r="J22"/>
  <c r="H23" l="1"/>
  <c r="G23" l="1"/>
  <c r="J23" l="1"/>
  <c r="F24"/>
  <c r="H24" l="1"/>
  <c r="G24"/>
  <c r="F25" l="1"/>
  <c r="H25" s="1"/>
  <c r="J24"/>
  <c r="G25" l="1"/>
  <c r="F26" l="1"/>
  <c r="H26" s="1"/>
  <c r="J25"/>
  <c r="G26" l="1"/>
  <c r="J26" s="1"/>
  <c r="F27" l="1"/>
  <c r="H27" l="1"/>
  <c r="G27"/>
  <c r="F28" l="1"/>
  <c r="H28" s="1"/>
  <c r="J27"/>
  <c r="G28" l="1"/>
  <c r="F29" l="1"/>
  <c r="H29" s="1"/>
  <c r="J28"/>
  <c r="G29" l="1"/>
  <c r="J29" s="1"/>
  <c r="F30" l="1"/>
  <c r="H30" l="1"/>
  <c r="G30"/>
  <c r="F31" l="1"/>
  <c r="H31" s="1"/>
  <c r="J30"/>
  <c r="G31" l="1"/>
  <c r="F32" l="1"/>
  <c r="H32" s="1"/>
  <c r="J31"/>
  <c r="G32" l="1"/>
  <c r="F33" l="1"/>
  <c r="H33" s="1"/>
  <c r="J32"/>
  <c r="G33" l="1"/>
  <c r="F34" s="1"/>
  <c r="J33" l="1"/>
  <c r="H34"/>
  <c r="G34" l="1"/>
  <c r="J34" s="1"/>
  <c r="F35" l="1"/>
  <c r="H35" l="1"/>
  <c r="G35"/>
  <c r="J35" s="1"/>
  <c r="F36" l="1"/>
  <c r="H36" s="1"/>
  <c r="G36" l="1"/>
  <c r="F37" l="1"/>
  <c r="H37" s="1"/>
  <c r="J36"/>
  <c r="G37" l="1"/>
  <c r="F38" s="1"/>
  <c r="J37" l="1"/>
  <c r="H38"/>
  <c r="G38" l="1"/>
  <c r="F39" l="1"/>
  <c r="H39" s="1"/>
  <c r="J38"/>
  <c r="G39" l="1"/>
  <c r="J39" l="1"/>
  <c r="F40"/>
  <c r="H40" l="1"/>
  <c r="G40"/>
  <c r="J40" l="1"/>
  <c r="F41"/>
  <c r="H41" l="1"/>
  <c r="G41" l="1"/>
  <c r="F42" l="1"/>
  <c r="J41"/>
  <c r="H42" l="1"/>
  <c r="G42"/>
  <c r="J42" l="1"/>
  <c r="F43"/>
  <c r="H43" s="1"/>
  <c r="G43" l="1"/>
  <c r="J43" s="1"/>
</calcChain>
</file>

<file path=xl/sharedStrings.xml><?xml version="1.0" encoding="utf-8"?>
<sst xmlns="http://schemas.openxmlformats.org/spreadsheetml/2006/main" count="19" uniqueCount="14">
  <si>
    <t>Accumulating</t>
  </si>
  <si>
    <t>Distributing</t>
  </si>
  <si>
    <t>Dateneingabe</t>
  </si>
  <si>
    <t>Anfangsinvestition</t>
  </si>
  <si>
    <t>Jährliche Sparrate</t>
  </si>
  <si>
    <t>Rendite</t>
  </si>
  <si>
    <t>Dividende</t>
  </si>
  <si>
    <t>Steuer</t>
  </si>
  <si>
    <t>Jahr</t>
  </si>
  <si>
    <t>Wert Total</t>
  </si>
  <si>
    <t>Total</t>
  </si>
  <si>
    <t>Wert bei Verkauf</t>
  </si>
  <si>
    <t>Basiszins</t>
  </si>
  <si>
    <t>Vorabpauschale insgesamt</t>
  </si>
</sst>
</file>

<file path=xl/styles.xml><?xml version="1.0" encoding="utf-8"?>
<styleSheet xmlns="http://schemas.openxmlformats.org/spreadsheetml/2006/main">
  <numFmts count="8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_-&quot;€&quot;\ * #,##0.0_-;\-&quot;€&quot;\ * #,##0.0_-;_-&quot;€&quot;\ * &quot;-&quot;?_-;_-@_-"/>
    <numFmt numFmtId="167" formatCode="_-&quot;€&quot;\ * #,##0_-;\-&quot;€&quot;\ * #,##0_-;_-&quot;€&quot;\ * &quot;-&quot;?_-;_-@_-"/>
    <numFmt numFmtId="168" formatCode="0.0"/>
    <numFmt numFmtId="169" formatCode="0.000%"/>
    <numFmt numFmtId="170" formatCode="_-* #,##0.00\ [$€-407]_-;\-* #,##0.00\ [$€-407]_-;_-* &quot;-&quot;??\ [$€-407]_-;_-@_-"/>
    <numFmt numFmtId="171" formatCode="_-&quot;€&quot;\ * #,##0.00_-;\-&quot;€&quot;\ * #,##0.00_-;_-&quot;€&quot;\ * &quot;-&quot;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168" fontId="0" fillId="0" borderId="0" xfId="0" applyNumberFormat="1"/>
    <xf numFmtId="0" fontId="0" fillId="4" borderId="9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4" xfId="0" applyFont="1" applyFill="1" applyBorder="1"/>
    <xf numFmtId="0" fontId="2" fillId="0" borderId="15" xfId="0" applyFont="1" applyFill="1" applyBorder="1"/>
    <xf numFmtId="165" fontId="2" fillId="5" borderId="16" xfId="1" applyNumberFormat="1" applyFont="1" applyFill="1" applyBorder="1"/>
    <xf numFmtId="165" fontId="2" fillId="5" borderId="11" xfId="1" applyNumberFormat="1" applyFont="1" applyFill="1" applyBorder="1"/>
    <xf numFmtId="0" fontId="2" fillId="4" borderId="9" xfId="0" applyFont="1" applyFill="1" applyBorder="1" applyAlignment="1">
      <alignment horizontal="center" vertical="center" wrapText="1"/>
    </xf>
    <xf numFmtId="167" fontId="2" fillId="0" borderId="6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167" fontId="2" fillId="0" borderId="5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67" fontId="2" fillId="7" borderId="10" xfId="0" applyNumberFormat="1" applyFont="1" applyFill="1" applyBorder="1" applyAlignment="1">
      <alignment horizontal="center" vertical="center"/>
    </xf>
    <xf numFmtId="167" fontId="2" fillId="6" borderId="10" xfId="0" applyNumberFormat="1" applyFont="1" applyFill="1" applyBorder="1" applyAlignment="1">
      <alignment horizontal="center" vertical="center"/>
    </xf>
    <xf numFmtId="0" fontId="0" fillId="8" borderId="0" xfId="0" applyFill="1"/>
    <xf numFmtId="0" fontId="0" fillId="8" borderId="0" xfId="0" applyFill="1" applyBorder="1"/>
    <xf numFmtId="0" fontId="0" fillId="8" borderId="0" xfId="0" applyFill="1" applyAlignment="1">
      <alignment horizontal="center" vertical="center" wrapText="1"/>
    </xf>
    <xf numFmtId="164" fontId="0" fillId="8" borderId="0" xfId="1" applyFont="1" applyFill="1"/>
    <xf numFmtId="164" fontId="0" fillId="8" borderId="0" xfId="0" applyNumberFormat="1" applyFill="1"/>
    <xf numFmtId="166" fontId="0" fillId="8" borderId="0" xfId="0" applyNumberFormat="1" applyFill="1"/>
    <xf numFmtId="0" fontId="0" fillId="8" borderId="0" xfId="0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167" fontId="0" fillId="8" borderId="0" xfId="0" applyNumberFormat="1" applyFill="1" applyAlignment="1">
      <alignment horizontal="center" vertical="center"/>
    </xf>
    <xf numFmtId="167" fontId="0" fillId="8" borderId="0" xfId="1" applyNumberFormat="1" applyFont="1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168" fontId="0" fillId="8" borderId="0" xfId="0" applyNumberFormat="1" applyFill="1"/>
    <xf numFmtId="167" fontId="0" fillId="0" borderId="6" xfId="0" applyNumberFormat="1" applyBorder="1" applyAlignment="1">
      <alignment horizontal="center" vertical="center"/>
    </xf>
    <xf numFmtId="169" fontId="2" fillId="5" borderId="11" xfId="1" applyNumberFormat="1" applyFont="1" applyFill="1" applyBorder="1"/>
    <xf numFmtId="0" fontId="2" fillId="0" borderId="21" xfId="0" applyFont="1" applyFill="1" applyBorder="1"/>
    <xf numFmtId="10" fontId="2" fillId="5" borderId="20" xfId="0" applyNumberFormat="1" applyFont="1" applyFill="1" applyBorder="1"/>
    <xf numFmtId="170" fontId="2" fillId="0" borderId="19" xfId="0" applyNumberFormat="1" applyFont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 wrapText="1"/>
    </xf>
    <xf numFmtId="171" fontId="0" fillId="0" borderId="6" xfId="0" applyNumberForma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5"/>
  <sheetViews>
    <sheetView tabSelected="1" topLeftCell="A4" zoomScale="85" zoomScaleNormal="85" workbookViewId="0">
      <selection activeCell="C10" sqref="C10"/>
    </sheetView>
  </sheetViews>
  <sheetFormatPr baseColWidth="10" defaultColWidth="9.140625" defaultRowHeight="15"/>
  <cols>
    <col min="1" max="1" width="1.7109375" customWidth="1"/>
    <col min="2" max="2" width="20.28515625" customWidth="1"/>
    <col min="3" max="3" width="13.140625" bestFit="1" customWidth="1"/>
    <col min="4" max="4" width="2.42578125" customWidth="1"/>
    <col min="5" max="5" width="7.5703125" customWidth="1"/>
    <col min="6" max="6" width="13.140625" customWidth="1"/>
    <col min="7" max="7" width="11.5703125" customWidth="1"/>
    <col min="8" max="8" width="16.140625" bestFit="1" customWidth="1"/>
    <col min="9" max="9" width="13.7109375" customWidth="1"/>
    <col min="10" max="10" width="15.42578125" customWidth="1"/>
    <col min="11" max="11" width="14" bestFit="1" customWidth="1"/>
    <col min="12" max="12" width="11.5703125" customWidth="1"/>
    <col min="13" max="13" width="16.7109375" bestFit="1" customWidth="1"/>
    <col min="14" max="14" width="14" customWidth="1"/>
  </cols>
  <sheetData>
    <row r="1" spans="1:16" ht="15.75" thickBo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6.5" thickBot="1">
      <c r="A2" s="22"/>
      <c r="B2" s="22"/>
      <c r="C2" s="22"/>
      <c r="D2" s="22"/>
      <c r="E2" s="23"/>
      <c r="F2" s="43" t="s">
        <v>1</v>
      </c>
      <c r="G2" s="44"/>
      <c r="H2" s="44"/>
      <c r="I2" s="44"/>
      <c r="J2" s="45"/>
      <c r="K2" s="46" t="s">
        <v>0</v>
      </c>
      <c r="L2" s="47"/>
      <c r="M2" s="47"/>
      <c r="N2" s="48"/>
      <c r="O2" s="22"/>
      <c r="P2" s="22"/>
    </row>
    <row r="3" spans="1:16" s="1" customFormat="1" ht="30.75" thickBot="1">
      <c r="A3" s="24"/>
      <c r="B3" s="41" t="s">
        <v>2</v>
      </c>
      <c r="C3" s="42"/>
      <c r="D3" s="24"/>
      <c r="E3" s="4" t="s">
        <v>8</v>
      </c>
      <c r="F3" s="16" t="s">
        <v>9</v>
      </c>
      <c r="G3" s="3" t="s">
        <v>6</v>
      </c>
      <c r="H3" s="39" t="s">
        <v>13</v>
      </c>
      <c r="I3" s="12" t="s">
        <v>10</v>
      </c>
      <c r="J3" s="19" t="s">
        <v>11</v>
      </c>
      <c r="K3" s="16" t="s">
        <v>9</v>
      </c>
      <c r="L3" s="12" t="s">
        <v>10</v>
      </c>
      <c r="M3" s="39" t="s">
        <v>13</v>
      </c>
      <c r="N3" s="19" t="s">
        <v>11</v>
      </c>
      <c r="O3" s="24"/>
      <c r="P3" s="24"/>
    </row>
    <row r="4" spans="1:16">
      <c r="A4" s="22"/>
      <c r="B4" s="8" t="s">
        <v>3</v>
      </c>
      <c r="C4" s="10">
        <v>10000</v>
      </c>
      <c r="D4" s="22"/>
      <c r="E4" s="5">
        <v>1</v>
      </c>
      <c r="F4" s="17">
        <f>C4</f>
        <v>10000</v>
      </c>
      <c r="G4" s="34">
        <f>F4*$C$7-F4*$C$7*0.7*$C$8</f>
        <v>146.76750000000001</v>
      </c>
      <c r="H4" s="40">
        <f t="shared" ref="H4:H43" si="0">IF((F4*(1+$C$6+$C$7))&lt;(F4*$C$9*0.7),IF(((F4)*(1+$C$6+$C$7)-F4*$C$7)&lt;0,0,((F4)*(1+$C$6+$C$7)-F4*$C$7)*0.7*$C$8),IF((F4*$C$9*0.7-F4*$C$7)&lt;0,0,(F4*$C$9*0.7-F4*$C$7)*0.7*$C$8))</f>
        <v>0.11077499999999893</v>
      </c>
      <c r="I4" s="13">
        <f>F4</f>
        <v>10000</v>
      </c>
      <c r="J4" s="20">
        <f>(F4)*(1+$C$6)+G4-(((F4)*$C$6)*$C$8*0.7)</f>
        <v>10554.455</v>
      </c>
      <c r="K4" s="17">
        <f>C4</f>
        <v>10000</v>
      </c>
      <c r="L4" s="13">
        <f>C4</f>
        <v>10000</v>
      </c>
      <c r="M4" s="38">
        <f>IF((K4*($C$7+$C$6))&gt;(K4*$C$9*0.7),K4*$C$9*0.7*0.7*$C$8,K4*($C$7+$C$6)-K4*0.7*$C$8)</f>
        <v>33.343274999999991</v>
      </c>
      <c r="N4" s="21">
        <f>K4*(1+$C$7+$C$6)-(K4*(1+$C$7+$C$6)-K4)*$C$8*0.7</f>
        <v>10554.455</v>
      </c>
      <c r="O4" s="22"/>
      <c r="P4" s="22"/>
    </row>
    <row r="5" spans="1:16">
      <c r="A5" s="22"/>
      <c r="B5" s="9" t="s">
        <v>4</v>
      </c>
      <c r="C5" s="11">
        <v>10000</v>
      </c>
      <c r="D5" s="22"/>
      <c r="E5" s="6">
        <v>2</v>
      </c>
      <c r="F5" s="18">
        <f>(F4)*(1+$C$6)+G4-H4+$C$5</f>
        <v>20646.656725000001</v>
      </c>
      <c r="G5" s="34">
        <f t="shared" ref="G5:G43" si="1">F5*$C$7-F5*$C$7*0.7*$C$8</f>
        <v>303.02581908864374</v>
      </c>
      <c r="H5" s="40">
        <f t="shared" si="0"/>
        <v>0.22871333987119202</v>
      </c>
      <c r="I5" s="14">
        <f>I4+$C$5</f>
        <v>20000</v>
      </c>
      <c r="J5" s="20">
        <f t="shared" ref="J5:J43" si="2">(F5)*(1+$C$6)+G5-(((F5)*$C$6)*$C$8*0.7)</f>
        <v>21791.420930445991</v>
      </c>
      <c r="K5" s="18">
        <f t="shared" ref="K5:K43" si="3">(K4*(1+$C$7+$C$6))-IF((K4*(1+$C$7+$C$6)-K4)&gt;(K4*$C$9*0.7),K4*$C$9*0.7*0.7*$C$8,K4*($C$7+$C$6)-K4*0.7*$C$8)+$C$5</f>
        <v>20646.656725000001</v>
      </c>
      <c r="L5" s="14">
        <f>L4+$C$5</f>
        <v>20000</v>
      </c>
      <c r="M5" s="38">
        <f t="shared" ref="M5:M43" si="4">IF((K5*($C$7+$C$6))&gt;(K5*$C$9*0.7),K5*$C$9*0.7*0.7*$C$8,K5*($C$7+$C$6)-K5*0.7*$C$8)+M4</f>
        <v>102.18599030122742</v>
      </c>
      <c r="N5" s="21">
        <f t="shared" ref="N5:N43" si="5">K5*(1+$C$7+$C$6)-(K5*(1+$C$7+$C$6)-K5)*$C$8*0.7</f>
        <v>21791.420930445987</v>
      </c>
      <c r="O5" s="22"/>
      <c r="P5" s="22"/>
    </row>
    <row r="6" spans="1:16">
      <c r="A6" s="22"/>
      <c r="B6" s="9" t="s">
        <v>5</v>
      </c>
      <c r="C6" s="35">
        <v>0.05</v>
      </c>
      <c r="D6" s="22"/>
      <c r="E6" s="6">
        <v>3</v>
      </c>
      <c r="F6" s="18">
        <f t="shared" ref="F6:F43" si="6">(F5)*(1+$C$6)+G5-H5+$C$5</f>
        <v>31981.786666998774</v>
      </c>
      <c r="G6" s="34">
        <f t="shared" si="1"/>
        <v>469.38868746487418</v>
      </c>
      <c r="H6" s="40">
        <f t="shared" si="0"/>
        <v>0.35427824180367962</v>
      </c>
      <c r="I6" s="14">
        <f t="shared" ref="I6:I43" si="7">I5+$C$5</f>
        <v>30000</v>
      </c>
      <c r="J6" s="20">
        <f t="shared" si="2"/>
        <v>33755.032819643857</v>
      </c>
      <c r="K6" s="18">
        <f t="shared" si="3"/>
        <v>31981.786666998774</v>
      </c>
      <c r="L6" s="14">
        <f t="shared" ref="L6:L43" si="8">L5+$C$5</f>
        <v>30000</v>
      </c>
      <c r="M6" s="38">
        <f t="shared" si="4"/>
        <v>208.82374108413472</v>
      </c>
      <c r="N6" s="21">
        <f t="shared" si="5"/>
        <v>33755.032819643857</v>
      </c>
      <c r="O6" s="22"/>
      <c r="P6" s="22"/>
    </row>
    <row r="7" spans="1:16">
      <c r="A7" s="22"/>
      <c r="B7" s="9" t="s">
        <v>6</v>
      </c>
      <c r="C7" s="35">
        <v>1.7999999999999999E-2</v>
      </c>
      <c r="D7" s="22"/>
      <c r="E7" s="6">
        <v>4</v>
      </c>
      <c r="F7" s="18">
        <f t="shared" si="6"/>
        <v>44049.910409571785</v>
      </c>
      <c r="G7" s="34">
        <f t="shared" si="1"/>
        <v>646.50952260368263</v>
      </c>
      <c r="H7" s="40">
        <f t="shared" si="0"/>
        <v>0.48796288256204573</v>
      </c>
      <c r="I7" s="14">
        <f t="shared" si="7"/>
        <v>40000</v>
      </c>
      <c r="J7" s="20">
        <f t="shared" si="2"/>
        <v>46492.279717185702</v>
      </c>
      <c r="K7" s="18">
        <f t="shared" si="3"/>
        <v>44049.910409571785</v>
      </c>
      <c r="L7" s="14">
        <f t="shared" si="8"/>
        <v>40000</v>
      </c>
      <c r="M7" s="38">
        <f t="shared" si="4"/>
        <v>355.70056873530621</v>
      </c>
      <c r="N7" s="21">
        <f t="shared" si="5"/>
        <v>46492.279717185702</v>
      </c>
      <c r="O7" s="22"/>
      <c r="P7" s="22"/>
    </row>
    <row r="8" spans="1:16">
      <c r="A8" s="22"/>
      <c r="B8" s="9" t="s">
        <v>7</v>
      </c>
      <c r="C8" s="35">
        <v>0.26374999999999998</v>
      </c>
      <c r="D8" s="25"/>
      <c r="E8" s="6">
        <v>5</v>
      </c>
      <c r="F8" s="18">
        <f t="shared" si="6"/>
        <v>56898.427489771493</v>
      </c>
      <c r="G8" s="34">
        <f t="shared" si="1"/>
        <v>835.08399566050377</v>
      </c>
      <c r="H8" s="40">
        <f t="shared" si="0"/>
        <v>0.63029233051791822</v>
      </c>
      <c r="I8" s="14">
        <f t="shared" si="7"/>
        <v>50000</v>
      </c>
      <c r="J8" s="20">
        <f t="shared" si="2"/>
        <v>60053.189251155622</v>
      </c>
      <c r="K8" s="18">
        <f t="shared" si="3"/>
        <v>56898.4274897715</v>
      </c>
      <c r="L8" s="14">
        <f t="shared" si="8"/>
        <v>50000</v>
      </c>
      <c r="M8" s="38">
        <f t="shared" si="4"/>
        <v>545.41856022120726</v>
      </c>
      <c r="N8" s="21">
        <f t="shared" si="5"/>
        <v>60053.189251155629</v>
      </c>
      <c r="O8" s="22"/>
      <c r="P8" s="22"/>
    </row>
    <row r="9" spans="1:16" ht="15.75" thickBot="1">
      <c r="A9" s="22"/>
      <c r="B9" s="36" t="s">
        <v>12</v>
      </c>
      <c r="C9" s="37">
        <v>2.58E-2</v>
      </c>
      <c r="D9" s="25"/>
      <c r="E9" s="6">
        <v>6</v>
      </c>
      <c r="F9" s="18">
        <f t="shared" si="6"/>
        <v>70577.802567590057</v>
      </c>
      <c r="G9" s="34">
        <f t="shared" si="1"/>
        <v>1035.8527638338774</v>
      </c>
      <c r="H9" s="40">
        <f t="shared" si="0"/>
        <v>0.78182560794249623</v>
      </c>
      <c r="I9" s="14">
        <f t="shared" si="7"/>
        <v>60000</v>
      </c>
      <c r="J9" s="20">
        <f t="shared" si="2"/>
        <v>74491.024119851369</v>
      </c>
      <c r="K9" s="18">
        <f t="shared" si="3"/>
        <v>70577.802567590057</v>
      </c>
      <c r="L9" s="14">
        <f t="shared" si="8"/>
        <v>60000</v>
      </c>
      <c r="M9" s="38">
        <f t="shared" si="4"/>
        <v>780.74806821189338</v>
      </c>
      <c r="N9" s="21">
        <f t="shared" si="5"/>
        <v>74491.024119851383</v>
      </c>
      <c r="O9" s="22"/>
      <c r="P9" s="22"/>
    </row>
    <row r="10" spans="1:16">
      <c r="A10" s="22"/>
      <c r="B10" s="22"/>
      <c r="C10" s="22"/>
      <c r="D10" s="22"/>
      <c r="E10" s="6">
        <v>7</v>
      </c>
      <c r="F10" s="18">
        <f t="shared" si="6"/>
        <v>85141.763634195493</v>
      </c>
      <c r="G10" s="34">
        <f t="shared" si="1"/>
        <v>1249.6043794181787</v>
      </c>
      <c r="H10" s="40">
        <f t="shared" si="0"/>
        <v>0.9431578866577629</v>
      </c>
      <c r="I10" s="14">
        <f t="shared" si="7"/>
        <v>70000</v>
      </c>
      <c r="J10" s="20">
        <f t="shared" si="2"/>
        <v>89862.49128977528</v>
      </c>
      <c r="K10" s="18">
        <f t="shared" si="3"/>
        <v>85141.763634195508</v>
      </c>
      <c r="L10" s="14">
        <f t="shared" si="8"/>
        <v>70000</v>
      </c>
      <c r="M10" s="38">
        <f t="shared" si="4"/>
        <v>1064.6385920958915</v>
      </c>
      <c r="N10" s="21">
        <f t="shared" si="5"/>
        <v>89862.491289775295</v>
      </c>
      <c r="O10" s="22"/>
      <c r="P10" s="22"/>
    </row>
    <row r="11" spans="1:16">
      <c r="A11" s="22"/>
      <c r="B11" s="22"/>
      <c r="C11" s="22"/>
      <c r="D11" s="22"/>
      <c r="E11" s="6">
        <v>8</v>
      </c>
      <c r="F11" s="18">
        <f t="shared" si="6"/>
        <v>100647.51303743679</v>
      </c>
      <c r="G11" s="34">
        <f t="shared" si="1"/>
        <v>1477.1783869722003</v>
      </c>
      <c r="H11" s="40">
        <f t="shared" si="0"/>
        <v>1.114922825672181</v>
      </c>
      <c r="I11" s="14">
        <f t="shared" si="7"/>
        <v>80000</v>
      </c>
      <c r="J11" s="20">
        <f t="shared" si="2"/>
        <v>106227.96472155399</v>
      </c>
      <c r="K11" s="18">
        <f t="shared" si="3"/>
        <v>100647.51303743682</v>
      </c>
      <c r="L11" s="14">
        <f t="shared" si="8"/>
        <v>80000</v>
      </c>
      <c r="M11" s="38">
        <f t="shared" si="4"/>
        <v>1400.2303626232256</v>
      </c>
      <c r="N11" s="21">
        <f t="shared" si="5"/>
        <v>106227.96472155402</v>
      </c>
      <c r="O11" s="22"/>
      <c r="P11" s="22"/>
    </row>
    <row r="12" spans="1:16">
      <c r="A12" s="22"/>
      <c r="B12" s="22"/>
      <c r="C12" s="22"/>
      <c r="D12" s="22"/>
      <c r="E12" s="6">
        <v>9</v>
      </c>
      <c r="F12" s="18">
        <f t="shared" si="6"/>
        <v>117155.95215345516</v>
      </c>
      <c r="G12" s="34">
        <f t="shared" si="1"/>
        <v>1719.4686207682228</v>
      </c>
      <c r="H12" s="40">
        <f t="shared" si="0"/>
        <v>1.2977950599798893</v>
      </c>
      <c r="I12" s="14">
        <f t="shared" si="7"/>
        <v>90000</v>
      </c>
      <c r="J12" s="20">
        <f t="shared" si="2"/>
        <v>123651.72249857956</v>
      </c>
      <c r="K12" s="18">
        <f t="shared" si="3"/>
        <v>117155.95215345519</v>
      </c>
      <c r="L12" s="14">
        <f t="shared" si="8"/>
        <v>90000</v>
      </c>
      <c r="M12" s="38">
        <f t="shared" si="4"/>
        <v>1790.8666756771754</v>
      </c>
      <c r="N12" s="21">
        <f t="shared" si="5"/>
        <v>123651.72249857959</v>
      </c>
      <c r="O12" s="22"/>
      <c r="P12" s="22"/>
    </row>
    <row r="13" spans="1:16">
      <c r="A13" s="22"/>
      <c r="B13" s="22"/>
      <c r="C13" s="22"/>
      <c r="D13" s="22"/>
      <c r="E13" s="6">
        <v>10</v>
      </c>
      <c r="F13" s="18">
        <f t="shared" si="6"/>
        <v>134731.92058683618</v>
      </c>
      <c r="G13" s="34">
        <f t="shared" si="1"/>
        <v>1977.4267154728477</v>
      </c>
      <c r="H13" s="40">
        <f t="shared" si="0"/>
        <v>1.492492850300654</v>
      </c>
      <c r="I13" s="14">
        <f t="shared" si="7"/>
        <v>100000</v>
      </c>
      <c r="J13" s="20">
        <f t="shared" si="2"/>
        <v>142202.1992897336</v>
      </c>
      <c r="K13" s="18">
        <f t="shared" si="3"/>
        <v>134731.92058683618</v>
      </c>
      <c r="L13" s="14">
        <f t="shared" si="8"/>
        <v>100000</v>
      </c>
      <c r="M13" s="38">
        <f t="shared" si="4"/>
        <v>2240.1070236176793</v>
      </c>
      <c r="N13" s="21">
        <f t="shared" si="5"/>
        <v>142202.1992897336</v>
      </c>
      <c r="O13" s="22"/>
      <c r="P13" s="22"/>
    </row>
    <row r="14" spans="1:16">
      <c r="A14" s="22"/>
      <c r="B14" s="22"/>
      <c r="C14" s="22"/>
      <c r="D14" s="22"/>
      <c r="E14" s="6">
        <v>11</v>
      </c>
      <c r="F14" s="18">
        <f t="shared" si="6"/>
        <v>153444.45083880055</v>
      </c>
      <c r="G14" s="34">
        <f t="shared" si="1"/>
        <v>2252.0658438483661</v>
      </c>
      <c r="H14" s="40">
        <f t="shared" si="0"/>
        <v>1.699780904166756</v>
      </c>
      <c r="I14" s="14">
        <f t="shared" si="7"/>
        <v>110000</v>
      </c>
      <c r="J14" s="20">
        <f t="shared" si="2"/>
        <v>161952.25513778327</v>
      </c>
      <c r="K14" s="18">
        <f t="shared" si="3"/>
        <v>153444.45083880055</v>
      </c>
      <c r="L14" s="14">
        <f t="shared" si="8"/>
        <v>110000</v>
      </c>
      <c r="M14" s="38">
        <f t="shared" si="4"/>
        <v>2751.7410757718899</v>
      </c>
      <c r="N14" s="21">
        <f t="shared" si="5"/>
        <v>161952.25513778327</v>
      </c>
      <c r="O14" s="22"/>
      <c r="P14" s="22"/>
    </row>
    <row r="15" spans="1:16">
      <c r="A15" s="22"/>
      <c r="B15" s="22"/>
      <c r="C15" s="22"/>
      <c r="D15" s="22"/>
      <c r="E15" s="6">
        <v>12</v>
      </c>
      <c r="F15" s="18">
        <f t="shared" si="6"/>
        <v>173367.03944368477</v>
      </c>
      <c r="G15" s="34">
        <f t="shared" si="1"/>
        <v>2544.4646961551007</v>
      </c>
      <c r="H15" s="40">
        <f t="shared" si="0"/>
        <v>1.920473379437349</v>
      </c>
      <c r="I15" s="14">
        <f t="shared" si="7"/>
        <v>120000</v>
      </c>
      <c r="J15" s="20">
        <f t="shared" si="2"/>
        <v>182979.46162915963</v>
      </c>
      <c r="K15" s="18">
        <f t="shared" si="3"/>
        <v>173367.0394436848</v>
      </c>
      <c r="L15" s="14">
        <f t="shared" si="8"/>
        <v>120000</v>
      </c>
      <c r="M15" s="38">
        <f t="shared" si="4"/>
        <v>3329.8035629825526</v>
      </c>
      <c r="N15" s="21">
        <f t="shared" si="5"/>
        <v>182979.46162915963</v>
      </c>
      <c r="O15" s="22"/>
      <c r="P15" s="22"/>
    </row>
    <row r="16" spans="1:16">
      <c r="A16" s="22"/>
      <c r="B16" s="22"/>
      <c r="C16" s="22"/>
      <c r="D16" s="22"/>
      <c r="E16" s="6">
        <v>13</v>
      </c>
      <c r="F16" s="18">
        <f t="shared" si="6"/>
        <v>194577.9356386447</v>
      </c>
      <c r="G16" s="34">
        <f t="shared" si="1"/>
        <v>2855.7717168844783</v>
      </c>
      <c r="H16" s="40">
        <f t="shared" si="0"/>
        <v>2.1554370820371034</v>
      </c>
      <c r="I16" s="14">
        <f t="shared" si="7"/>
        <v>130000</v>
      </c>
      <c r="J16" s="20">
        <f t="shared" si="2"/>
        <v>205366.40656909719</v>
      </c>
      <c r="K16" s="18">
        <f t="shared" si="3"/>
        <v>194577.9356386447</v>
      </c>
      <c r="L16" s="14">
        <f t="shared" si="8"/>
        <v>130000</v>
      </c>
      <c r="M16" s="38">
        <f t="shared" si="4"/>
        <v>3978.5901246757157</v>
      </c>
      <c r="N16" s="21">
        <f t="shared" si="5"/>
        <v>205366.40656909719</v>
      </c>
      <c r="O16" s="22"/>
      <c r="P16" s="22"/>
    </row>
    <row r="17" spans="1:16">
      <c r="A17" s="22"/>
      <c r="B17" s="22"/>
      <c r="C17" s="22"/>
      <c r="D17" s="22"/>
      <c r="E17" s="6">
        <v>14</v>
      </c>
      <c r="F17" s="18">
        <f t="shared" si="6"/>
        <v>217160.44870037941</v>
      </c>
      <c r="G17" s="34">
        <f t="shared" si="1"/>
        <v>3187.2096154632936</v>
      </c>
      <c r="H17" s="40">
        <f t="shared" si="0"/>
        <v>2.4055948704784118</v>
      </c>
      <c r="I17" s="14">
        <f t="shared" si="7"/>
        <v>140000</v>
      </c>
      <c r="J17" s="20">
        <f t="shared" si="2"/>
        <v>229201.01835879631</v>
      </c>
      <c r="K17" s="18">
        <f t="shared" si="3"/>
        <v>217160.44870037941</v>
      </c>
      <c r="L17" s="14">
        <f t="shared" si="8"/>
        <v>140000</v>
      </c>
      <c r="M17" s="38">
        <f t="shared" si="4"/>
        <v>4702.6741806897298</v>
      </c>
      <c r="N17" s="21">
        <f t="shared" si="5"/>
        <v>229201.01835879631</v>
      </c>
      <c r="O17" s="22"/>
      <c r="P17" s="22"/>
    </row>
    <row r="18" spans="1:16">
      <c r="A18" s="22"/>
      <c r="B18" s="22"/>
      <c r="C18" s="22"/>
      <c r="D18" s="22"/>
      <c r="E18" s="6">
        <v>15</v>
      </c>
      <c r="F18" s="18">
        <f t="shared" si="6"/>
        <v>241203.2751559912</v>
      </c>
      <c r="G18" s="34">
        <f t="shared" si="1"/>
        <v>3540.0801686456934</v>
      </c>
      <c r="H18" s="40">
        <f t="shared" si="0"/>
        <v>2.6719292805404962</v>
      </c>
      <c r="I18" s="14">
        <f t="shared" si="7"/>
        <v>150000</v>
      </c>
      <c r="J18" s="20">
        <f t="shared" si="2"/>
        <v>254576.91134865271</v>
      </c>
      <c r="K18" s="18">
        <f t="shared" si="3"/>
        <v>241203.2751559912</v>
      </c>
      <c r="L18" s="14">
        <f t="shared" si="8"/>
        <v>150000</v>
      </c>
      <c r="M18" s="38">
        <f t="shared" si="4"/>
        <v>5506.9248941324176</v>
      </c>
      <c r="N18" s="21">
        <f t="shared" si="5"/>
        <v>254576.91134865271</v>
      </c>
      <c r="O18" s="22"/>
      <c r="P18" s="22"/>
    </row>
    <row r="19" spans="1:16">
      <c r="A19" s="22"/>
      <c r="B19" s="22"/>
      <c r="C19" s="22"/>
      <c r="D19" s="22"/>
      <c r="E19" s="6">
        <v>16</v>
      </c>
      <c r="F19" s="18">
        <f t="shared" si="6"/>
        <v>266800.84715315595</v>
      </c>
      <c r="G19" s="34">
        <f t="shared" si="1"/>
        <v>3915.7693334550809</v>
      </c>
      <c r="H19" s="40">
        <f t="shared" si="0"/>
        <v>2.9554863843392631</v>
      </c>
      <c r="I19" s="14">
        <f t="shared" si="7"/>
        <v>160000</v>
      </c>
      <c r="J19" s="20">
        <f t="shared" si="2"/>
        <v>281593.75352398626</v>
      </c>
      <c r="K19" s="18">
        <f t="shared" si="3"/>
        <v>266800.84715315595</v>
      </c>
      <c r="L19" s="14">
        <f t="shared" si="8"/>
        <v>160000</v>
      </c>
      <c r="M19" s="38">
        <f t="shared" si="4"/>
        <v>6396.5262958184821</v>
      </c>
      <c r="N19" s="21">
        <f t="shared" si="5"/>
        <v>281593.75352398626</v>
      </c>
      <c r="O19" s="22"/>
      <c r="P19" s="22"/>
    </row>
    <row r="20" spans="1:16">
      <c r="A20" s="22"/>
      <c r="B20" s="22"/>
      <c r="C20" s="22"/>
      <c r="D20" s="22"/>
      <c r="E20" s="6">
        <v>17</v>
      </c>
      <c r="F20" s="18">
        <f t="shared" si="6"/>
        <v>294053.70335788449</v>
      </c>
      <c r="G20" s="34">
        <f t="shared" si="1"/>
        <v>4315.7526907578313</v>
      </c>
      <c r="H20" s="40">
        <f t="shared" si="0"/>
        <v>3.2573798989469123</v>
      </c>
      <c r="I20" s="14">
        <f t="shared" si="7"/>
        <v>170000</v>
      </c>
      <c r="J20" s="20">
        <f t="shared" si="2"/>
        <v>310357.65796741412</v>
      </c>
      <c r="K20" s="18">
        <f t="shared" si="3"/>
        <v>294053.70335788449</v>
      </c>
      <c r="L20" s="14">
        <f t="shared" si="8"/>
        <v>170000</v>
      </c>
      <c r="M20" s="38">
        <f t="shared" si="4"/>
        <v>7376.9976454015186</v>
      </c>
      <c r="N20" s="21">
        <f t="shared" si="5"/>
        <v>310357.65796741412</v>
      </c>
      <c r="O20" s="22"/>
      <c r="P20" s="22"/>
    </row>
    <row r="21" spans="1:16">
      <c r="A21" s="22"/>
      <c r="B21" s="22"/>
      <c r="C21" s="22"/>
      <c r="D21" s="22"/>
      <c r="E21" s="6">
        <v>18</v>
      </c>
      <c r="F21" s="18">
        <f t="shared" si="6"/>
        <v>323068.88383663766</v>
      </c>
      <c r="G21" s="34">
        <f t="shared" si="1"/>
        <v>4741.6012408493716</v>
      </c>
      <c r="H21" s="40">
        <f t="shared" si="0"/>
        <v>3.5787955607003843</v>
      </c>
      <c r="I21" s="14">
        <f t="shared" si="7"/>
        <v>180000</v>
      </c>
      <c r="J21" s="20">
        <f t="shared" si="2"/>
        <v>340981.59963540197</v>
      </c>
      <c r="K21" s="18">
        <f t="shared" si="3"/>
        <v>323068.88383663766</v>
      </c>
      <c r="L21" s="14">
        <f t="shared" si="8"/>
        <v>180000</v>
      </c>
      <c r="M21" s="38">
        <f t="shared" si="4"/>
        <v>8454.2151091723244</v>
      </c>
      <c r="N21" s="21">
        <f t="shared" si="5"/>
        <v>340981.59963540197</v>
      </c>
      <c r="O21" s="22"/>
      <c r="P21" s="22"/>
    </row>
    <row r="22" spans="1:16">
      <c r="A22" s="22"/>
      <c r="B22" s="22"/>
      <c r="C22" s="22"/>
      <c r="D22" s="22"/>
      <c r="E22" s="6">
        <v>19</v>
      </c>
      <c r="F22" s="18">
        <f t="shared" si="6"/>
        <v>353960.35047375824</v>
      </c>
      <c r="G22" s="34">
        <f t="shared" si="1"/>
        <v>5194.9875738157307</v>
      </c>
      <c r="H22" s="40">
        <f t="shared" si="0"/>
        <v>3.9209957823730694</v>
      </c>
      <c r="I22" s="14">
        <f t="shared" si="7"/>
        <v>190000</v>
      </c>
      <c r="J22" s="20">
        <f t="shared" si="2"/>
        <v>373585.859085951</v>
      </c>
      <c r="K22" s="18">
        <f t="shared" si="3"/>
        <v>353960.35047375824</v>
      </c>
      <c r="L22" s="14">
        <f t="shared" si="8"/>
        <v>190000</v>
      </c>
      <c r="M22" s="38">
        <f t="shared" si="4"/>
        <v>9634.4348396666137</v>
      </c>
      <c r="N22" s="21">
        <f t="shared" si="5"/>
        <v>373585.85908595106</v>
      </c>
      <c r="O22" s="22"/>
      <c r="P22" s="22"/>
    </row>
    <row r="23" spans="1:16">
      <c r="A23" s="22"/>
      <c r="B23" s="22"/>
      <c r="C23" s="22"/>
      <c r="D23" s="22"/>
      <c r="E23" s="6">
        <v>20</v>
      </c>
      <c r="F23" s="18">
        <f t="shared" si="6"/>
        <v>386849.43457547954</v>
      </c>
      <c r="G23" s="34">
        <f t="shared" si="1"/>
        <v>5677.6924389056685</v>
      </c>
      <c r="H23" s="40">
        <f t="shared" si="0"/>
        <v>4.2853246115099344</v>
      </c>
      <c r="I23" s="14">
        <f t="shared" si="7"/>
        <v>200000</v>
      </c>
      <c r="J23" s="20">
        <f t="shared" si="2"/>
        <v>408298.49490023433</v>
      </c>
      <c r="K23" s="18">
        <f t="shared" si="3"/>
        <v>386849.43457547954</v>
      </c>
      <c r="L23" s="14">
        <f t="shared" si="8"/>
        <v>200000</v>
      </c>
      <c r="M23" s="38">
        <f t="shared" si="4"/>
        <v>10924.317547731085</v>
      </c>
      <c r="N23" s="21">
        <f t="shared" si="5"/>
        <v>408298.49490023433</v>
      </c>
      <c r="O23" s="22"/>
      <c r="P23" s="22"/>
    </row>
    <row r="24" spans="1:16">
      <c r="A24" s="22"/>
      <c r="B24" s="22"/>
      <c r="C24" s="22"/>
      <c r="D24" s="22"/>
      <c r="E24" s="6">
        <v>21</v>
      </c>
      <c r="F24" s="18">
        <f t="shared" si="6"/>
        <v>421865.31341854768</v>
      </c>
      <c r="G24" s="34">
        <f t="shared" si="1"/>
        <v>6191.6117387156692</v>
      </c>
      <c r="H24" s="40">
        <f t="shared" si="0"/>
        <v>4.6732130093940301</v>
      </c>
      <c r="I24" s="14">
        <f t="shared" si="7"/>
        <v>210000</v>
      </c>
      <c r="J24" s="20">
        <f t="shared" si="2"/>
        <v>445255.8466536958</v>
      </c>
      <c r="K24" s="18">
        <f t="shared" si="3"/>
        <v>421865.31341854774</v>
      </c>
      <c r="L24" s="14">
        <f t="shared" si="8"/>
        <v>210000</v>
      </c>
      <c r="M24" s="38">
        <f t="shared" si="4"/>
        <v>12330.954663558668</v>
      </c>
      <c r="N24" s="21">
        <f t="shared" si="5"/>
        <v>445255.84665369586</v>
      </c>
      <c r="O24" s="22"/>
      <c r="P24" s="22"/>
    </row>
    <row r="25" spans="1:16">
      <c r="A25" s="22"/>
      <c r="B25" s="22"/>
      <c r="C25" s="22"/>
      <c r="D25" s="22"/>
      <c r="E25" s="6">
        <v>22</v>
      </c>
      <c r="F25" s="18">
        <f t="shared" si="6"/>
        <v>459145.51761518139</v>
      </c>
      <c r="G25" s="34">
        <f t="shared" si="1"/>
        <v>6738.7639756586132</v>
      </c>
      <c r="H25" s="40">
        <f t="shared" si="0"/>
        <v>5.0861844713822837</v>
      </c>
      <c r="I25" s="14">
        <f t="shared" si="7"/>
        <v>220000</v>
      </c>
      <c r="J25" s="20">
        <f t="shared" si="2"/>
        <v>484603.07041211397</v>
      </c>
      <c r="K25" s="18">
        <f t="shared" si="3"/>
        <v>459145.51761518145</v>
      </c>
      <c r="L25" s="14">
        <f t="shared" si="8"/>
        <v>220000</v>
      </c>
      <c r="M25" s="38">
        <f t="shared" si="4"/>
        <v>13861.896189444702</v>
      </c>
      <c r="N25" s="21">
        <f t="shared" si="5"/>
        <v>484603.07041211403</v>
      </c>
      <c r="O25" s="22"/>
      <c r="P25" s="22"/>
    </row>
    <row r="26" spans="1:16">
      <c r="A26" s="22"/>
      <c r="B26" s="22"/>
      <c r="C26" s="22"/>
      <c r="D26" s="22"/>
      <c r="E26" s="6">
        <v>23</v>
      </c>
      <c r="F26" s="18">
        <f t="shared" si="6"/>
        <v>498836.47128712776</v>
      </c>
      <c r="G26" s="34">
        <f t="shared" si="1"/>
        <v>7321.2981799633517</v>
      </c>
      <c r="H26" s="40">
        <f t="shared" si="0"/>
        <v>5.5258610106833679</v>
      </c>
      <c r="I26" s="14">
        <f t="shared" si="7"/>
        <v>230000</v>
      </c>
      <c r="J26" s="20">
        <f t="shared" si="2"/>
        <v>526494.70885587821</v>
      </c>
      <c r="K26" s="18">
        <f t="shared" si="3"/>
        <v>498836.47128712782</v>
      </c>
      <c r="L26" s="14">
        <f t="shared" si="8"/>
        <v>230000</v>
      </c>
      <c r="M26" s="38">
        <f t="shared" si="4"/>
        <v>15525.180353660333</v>
      </c>
      <c r="N26" s="21">
        <f t="shared" si="5"/>
        <v>526494.70885587821</v>
      </c>
      <c r="O26" s="22"/>
      <c r="P26" s="22"/>
    </row>
    <row r="27" spans="1:16">
      <c r="A27" s="22"/>
      <c r="B27" s="22"/>
      <c r="C27" s="22"/>
      <c r="D27" s="22"/>
      <c r="E27" s="6">
        <v>24</v>
      </c>
      <c r="F27" s="18">
        <f t="shared" si="6"/>
        <v>541094.06717043684</v>
      </c>
      <c r="G27" s="34">
        <f t="shared" si="1"/>
        <v>7941.5023503437078</v>
      </c>
      <c r="H27" s="40">
        <f t="shared" si="0"/>
        <v>5.9939695290808164</v>
      </c>
      <c r="I27" s="14">
        <f t="shared" si="7"/>
        <v>240000</v>
      </c>
      <c r="J27" s="20">
        <f t="shared" si="2"/>
        <v>571095.29827173543</v>
      </c>
      <c r="K27" s="18">
        <f t="shared" si="3"/>
        <v>541094.06717043684</v>
      </c>
      <c r="L27" s="14">
        <f t="shared" si="8"/>
        <v>240000</v>
      </c>
      <c r="M27" s="38">
        <f t="shared" si="4"/>
        <v>17329.365181913567</v>
      </c>
      <c r="N27" s="21">
        <f t="shared" si="5"/>
        <v>571095.29827173532</v>
      </c>
      <c r="O27" s="22"/>
      <c r="P27" s="22"/>
    </row>
    <row r="28" spans="1:16">
      <c r="A28" s="22"/>
      <c r="B28" s="22"/>
      <c r="C28" s="22"/>
      <c r="D28" s="22"/>
      <c r="E28" s="6">
        <v>25</v>
      </c>
      <c r="F28" s="18">
        <f t="shared" si="6"/>
        <v>586084.27890977345</v>
      </c>
      <c r="G28" s="34">
        <f t="shared" si="1"/>
        <v>8601.8124404890168</v>
      </c>
      <c r="H28" s="40">
        <f t="shared" si="0"/>
        <v>6.4923485996232682</v>
      </c>
      <c r="I28" s="14">
        <f t="shared" si="7"/>
        <v>250000</v>
      </c>
      <c r="J28" s="20">
        <f t="shared" si="2"/>
        <v>618580.0147960654</v>
      </c>
      <c r="K28" s="18">
        <f t="shared" si="3"/>
        <v>586084.27890977333</v>
      </c>
      <c r="L28" s="14">
        <f t="shared" si="8"/>
        <v>250000</v>
      </c>
      <c r="M28" s="38">
        <f t="shared" si="4"/>
        <v>19283.562110400093</v>
      </c>
      <c r="N28" s="21">
        <f t="shared" si="5"/>
        <v>618580.01479606517</v>
      </c>
      <c r="O28" s="22"/>
      <c r="P28" s="22"/>
    </row>
    <row r="29" spans="1:16">
      <c r="A29" s="22"/>
      <c r="B29" s="22"/>
      <c r="C29" s="22"/>
      <c r="D29" s="22"/>
      <c r="E29" s="6">
        <v>26</v>
      </c>
      <c r="F29" s="18">
        <f t="shared" si="6"/>
        <v>633983.8129471516</v>
      </c>
      <c r="G29" s="34">
        <f t="shared" si="1"/>
        <v>9304.8219266721062</v>
      </c>
      <c r="H29" s="40">
        <f t="shared" si="0"/>
        <v>7.0229556879221615</v>
      </c>
      <c r="I29" s="14">
        <f t="shared" si="7"/>
        <v>260000</v>
      </c>
      <c r="J29" s="20">
        <f t="shared" si="2"/>
        <v>669135.36244791292</v>
      </c>
      <c r="K29" s="18">
        <f t="shared" si="3"/>
        <v>633983.81294715137</v>
      </c>
      <c r="L29" s="14">
        <f t="shared" si="8"/>
        <v>260000</v>
      </c>
      <c r="M29" s="38">
        <f t="shared" si="4"/>
        <v>21397.471772464636</v>
      </c>
      <c r="N29" s="21">
        <f t="shared" si="5"/>
        <v>669135.36244791269</v>
      </c>
      <c r="O29" s="22"/>
      <c r="P29" s="22"/>
    </row>
    <row r="30" spans="1:16">
      <c r="A30" s="22"/>
      <c r="B30" s="22"/>
      <c r="C30" s="22"/>
      <c r="D30" s="22"/>
      <c r="E30" s="6">
        <v>27</v>
      </c>
      <c r="F30" s="18">
        <f t="shared" si="6"/>
        <v>684980.80256549339</v>
      </c>
      <c r="G30" s="34">
        <f t="shared" si="1"/>
        <v>10053.291994053105</v>
      </c>
      <c r="H30" s="40">
        <f t="shared" si="0"/>
        <v>7.587874840419623</v>
      </c>
      <c r="I30" s="14">
        <f t="shared" si="7"/>
        <v>270000</v>
      </c>
      <c r="J30" s="20">
        <f t="shared" si="2"/>
        <v>722959.90565413842</v>
      </c>
      <c r="K30" s="18">
        <f t="shared" si="3"/>
        <v>684980.80256549316</v>
      </c>
      <c r="L30" s="14">
        <f t="shared" si="8"/>
        <v>270000</v>
      </c>
      <c r="M30" s="38">
        <f t="shared" si="4"/>
        <v>23681.422099430831</v>
      </c>
      <c r="N30" s="21">
        <f t="shared" si="5"/>
        <v>722959.90565413819</v>
      </c>
      <c r="O30" s="22"/>
      <c r="P30" s="22"/>
    </row>
    <row r="31" spans="1:16">
      <c r="A31" s="22"/>
      <c r="B31" s="22"/>
      <c r="C31" s="22"/>
      <c r="D31" s="22"/>
      <c r="E31" s="6">
        <v>28</v>
      </c>
      <c r="F31" s="18">
        <f t="shared" si="6"/>
        <v>739275.54681298079</v>
      </c>
      <c r="G31" s="34">
        <f t="shared" si="1"/>
        <v>10850.162381687414</v>
      </c>
      <c r="H31" s="40">
        <f t="shared" si="0"/>
        <v>8.1893248698211334</v>
      </c>
      <c r="I31" s="14">
        <f t="shared" si="7"/>
        <v>280000</v>
      </c>
      <c r="J31" s="20">
        <f t="shared" si="2"/>
        <v>780265.04914379993</v>
      </c>
      <c r="K31" s="18">
        <f t="shared" si="3"/>
        <v>739275.54681298044</v>
      </c>
      <c r="L31" s="14">
        <f t="shared" si="8"/>
        <v>280000</v>
      </c>
      <c r="M31" s="38">
        <f t="shared" si="4"/>
        <v>26146.408885246889</v>
      </c>
      <c r="N31" s="21">
        <f t="shared" si="5"/>
        <v>780265.04914379958</v>
      </c>
      <c r="O31" s="22"/>
      <c r="P31" s="22"/>
    </row>
    <row r="32" spans="1:16">
      <c r="A32" s="22"/>
      <c r="B32" s="22"/>
      <c r="C32" s="22"/>
      <c r="D32" s="22"/>
      <c r="E32" s="6">
        <v>29</v>
      </c>
      <c r="F32" s="18">
        <f t="shared" si="6"/>
        <v>797081.29721044749</v>
      </c>
      <c r="G32" s="34">
        <f t="shared" si="1"/>
        <v>11698.562928833435</v>
      </c>
      <c r="H32" s="40">
        <f t="shared" si="0"/>
        <v>8.8296680698490864</v>
      </c>
      <c r="I32" s="14">
        <f t="shared" si="7"/>
        <v>290000</v>
      </c>
      <c r="J32" s="20">
        <f t="shared" si="2"/>
        <v>841275.86827492935</v>
      </c>
      <c r="K32" s="18">
        <f t="shared" si="3"/>
        <v>797081.29721044714</v>
      </c>
      <c r="L32" s="14">
        <f t="shared" si="8"/>
        <v>290000</v>
      </c>
      <c r="M32" s="38">
        <f t="shared" si="4"/>
        <v>28804.138974271355</v>
      </c>
      <c r="N32" s="21">
        <f t="shared" si="5"/>
        <v>841275.86827492912</v>
      </c>
      <c r="O32" s="22"/>
      <c r="P32" s="22"/>
    </row>
    <row r="33" spans="1:18">
      <c r="A33" s="26"/>
      <c r="B33" s="22"/>
      <c r="C33" s="22"/>
      <c r="D33" s="22"/>
      <c r="E33" s="6">
        <v>30</v>
      </c>
      <c r="F33" s="18">
        <f t="shared" si="6"/>
        <v>858625.09533173346</v>
      </c>
      <c r="G33" s="34">
        <f t="shared" si="1"/>
        <v>12601.825867910018</v>
      </c>
      <c r="H33" s="40">
        <f t="shared" si="0"/>
        <v>9.511419493537101</v>
      </c>
      <c r="I33" s="14">
        <f t="shared" si="7"/>
        <v>300000</v>
      </c>
      <c r="J33" s="20">
        <f t="shared" si="2"/>
        <v>906231.99305494921</v>
      </c>
      <c r="K33" s="18">
        <f t="shared" si="3"/>
        <v>858625.09533173312</v>
      </c>
      <c r="L33" s="14">
        <f t="shared" si="8"/>
        <v>300000</v>
      </c>
      <c r="M33" s="38">
        <f t="shared" si="4"/>
        <v>31667.076241826071</v>
      </c>
      <c r="N33" s="21">
        <f t="shared" si="5"/>
        <v>906231.99305494875</v>
      </c>
      <c r="O33" s="22"/>
      <c r="P33" s="22"/>
    </row>
    <row r="34" spans="1:18">
      <c r="A34" s="22"/>
      <c r="B34" s="22"/>
      <c r="C34" s="22"/>
      <c r="D34" s="22"/>
      <c r="E34" s="6">
        <v>31</v>
      </c>
      <c r="F34" s="18">
        <f t="shared" si="6"/>
        <v>924148.66454673663</v>
      </c>
      <c r="G34" s="34">
        <f t="shared" si="1"/>
        <v>13563.498912386316</v>
      </c>
      <c r="H34" s="40">
        <f t="shared" si="0"/>
        <v>10.237256831516483</v>
      </c>
      <c r="I34" s="14">
        <f t="shared" si="7"/>
        <v>310000</v>
      </c>
      <c r="J34" s="20">
        <f t="shared" si="2"/>
        <v>975388.54932686279</v>
      </c>
      <c r="K34" s="18">
        <f t="shared" si="3"/>
        <v>924148.66454673628</v>
      </c>
      <c r="L34" s="14">
        <f t="shared" si="8"/>
        <v>310000</v>
      </c>
      <c r="M34" s="38">
        <f t="shared" si="4"/>
        <v>34748.490548112532</v>
      </c>
      <c r="N34" s="21">
        <f t="shared" si="5"/>
        <v>975388.54932686232</v>
      </c>
      <c r="O34" s="22"/>
      <c r="P34" s="22"/>
    </row>
    <row r="35" spans="1:18">
      <c r="A35" s="22"/>
      <c r="B35" s="22"/>
      <c r="C35" s="22"/>
      <c r="D35" s="22"/>
      <c r="E35" s="6">
        <v>32</v>
      </c>
      <c r="F35" s="18">
        <f t="shared" si="6"/>
        <v>993909.35942962836</v>
      </c>
      <c r="G35" s="34">
        <f t="shared" si="1"/>
        <v>14587.359191008796</v>
      </c>
      <c r="H35" s="40">
        <f t="shared" si="0"/>
        <v>11.010030929081651</v>
      </c>
      <c r="I35" s="14">
        <f t="shared" si="7"/>
        <v>320000</v>
      </c>
      <c r="J35" s="20">
        <f t="shared" si="2"/>
        <v>1049017.1608178839</v>
      </c>
      <c r="K35" s="18">
        <f t="shared" si="3"/>
        <v>993909.35942962789</v>
      </c>
      <c r="L35" s="14">
        <f t="shared" si="8"/>
        <v>320000</v>
      </c>
      <c r="M35" s="38">
        <f t="shared" si="4"/>
        <v>38062.509857766127</v>
      </c>
      <c r="N35" s="21">
        <f t="shared" si="5"/>
        <v>1049017.1608178832</v>
      </c>
      <c r="O35" s="22"/>
      <c r="P35" s="22"/>
    </row>
    <row r="36" spans="1:18">
      <c r="A36" s="22"/>
      <c r="B36" s="22"/>
      <c r="C36" s="22"/>
      <c r="D36" s="22"/>
      <c r="E36" s="6">
        <v>33</v>
      </c>
      <c r="F36" s="18">
        <f t="shared" si="6"/>
        <v>1068181.1765611896</v>
      </c>
      <c r="G36" s="34">
        <f t="shared" si="1"/>
        <v>15677.428083094437</v>
      </c>
      <c r="H36" s="40">
        <f t="shared" si="0"/>
        <v>11.832776983357149</v>
      </c>
      <c r="I36" s="14">
        <f t="shared" si="7"/>
        <v>330000</v>
      </c>
      <c r="J36" s="20">
        <f t="shared" si="2"/>
        <v>1127407.0159862132</v>
      </c>
      <c r="K36" s="18">
        <f t="shared" si="3"/>
        <v>1068181.1765611889</v>
      </c>
      <c r="L36" s="14">
        <f t="shared" si="8"/>
        <v>330000</v>
      </c>
      <c r="M36" s="38">
        <f t="shared" si="4"/>
        <v>41624.175729756455</v>
      </c>
      <c r="N36" s="21">
        <f t="shared" si="5"/>
        <v>1127407.0159862123</v>
      </c>
      <c r="O36" s="22"/>
      <c r="P36" s="22"/>
    </row>
    <row r="37" spans="1:18">
      <c r="A37" s="22"/>
      <c r="B37" s="22"/>
      <c r="C37" s="22"/>
      <c r="D37" s="22"/>
      <c r="E37" s="6">
        <v>34</v>
      </c>
      <c r="F37" s="18">
        <f t="shared" si="6"/>
        <v>1147255.8306953604</v>
      </c>
      <c r="G37" s="34">
        <f t="shared" si="1"/>
        <v>16837.98701315813</v>
      </c>
      <c r="H37" s="40">
        <f t="shared" si="0"/>
        <v>12.708726464528228</v>
      </c>
      <c r="I37" s="14">
        <f t="shared" si="7"/>
        <v>340000</v>
      </c>
      <c r="J37" s="20">
        <f t="shared" si="2"/>
        <v>1210866.0038561802</v>
      </c>
      <c r="K37" s="18">
        <f t="shared" si="3"/>
        <v>1147255.8306953595</v>
      </c>
      <c r="L37" s="14">
        <f t="shared" si="8"/>
        <v>340000</v>
      </c>
      <c r="M37" s="38">
        <f t="shared" si="4"/>
        <v>45449.502395579337</v>
      </c>
      <c r="N37" s="21">
        <f t="shared" si="5"/>
        <v>1210866.0038561791</v>
      </c>
      <c r="O37" s="22"/>
      <c r="P37" s="22"/>
    </row>
    <row r="38" spans="1:18">
      <c r="A38" s="22"/>
      <c r="B38" s="22"/>
      <c r="C38" s="22"/>
      <c r="D38" s="22"/>
      <c r="E38" s="6">
        <v>35</v>
      </c>
      <c r="F38" s="18">
        <f t="shared" si="6"/>
        <v>1231443.9005168222</v>
      </c>
      <c r="G38" s="34">
        <f t="shared" si="1"/>
        <v>18073.59426691027</v>
      </c>
      <c r="H38" s="40">
        <f t="shared" si="0"/>
        <v>13.641319807974984</v>
      </c>
      <c r="I38" s="14">
        <f t="shared" si="7"/>
        <v>350000</v>
      </c>
      <c r="J38" s="20">
        <f t="shared" si="2"/>
        <v>1299721.923302928</v>
      </c>
      <c r="K38" s="18">
        <f t="shared" si="3"/>
        <v>1231443.9005168211</v>
      </c>
      <c r="L38" s="14">
        <f t="shared" si="8"/>
        <v>350000</v>
      </c>
      <c r="M38" s="38">
        <f t="shared" si="4"/>
        <v>49555.539657779838</v>
      </c>
      <c r="N38" s="21">
        <f t="shared" si="5"/>
        <v>1299721.9233029266</v>
      </c>
      <c r="O38" s="22"/>
      <c r="P38" s="22"/>
    </row>
    <row r="39" spans="1:18">
      <c r="A39" s="22"/>
      <c r="B39" s="22"/>
      <c r="C39" s="22"/>
      <c r="D39" s="22"/>
      <c r="E39" s="6">
        <v>36</v>
      </c>
      <c r="F39" s="18">
        <f t="shared" si="6"/>
        <v>1321076.0484897657</v>
      </c>
      <c r="G39" s="34">
        <f t="shared" si="1"/>
        <v>19389.102894672171</v>
      </c>
      <c r="H39" s="40">
        <f t="shared" si="0"/>
        <v>14.634219927145363</v>
      </c>
      <c r="I39" s="14">
        <f t="shared" si="7"/>
        <v>360000</v>
      </c>
      <c r="J39" s="20">
        <f t="shared" si="2"/>
        <v>1394323.7705363052</v>
      </c>
      <c r="K39" s="18">
        <f t="shared" si="3"/>
        <v>1321076.0484897643</v>
      </c>
      <c r="L39" s="14">
        <f t="shared" si="8"/>
        <v>360000</v>
      </c>
      <c r="M39" s="38">
        <f t="shared" si="4"/>
        <v>53960.439855850593</v>
      </c>
      <c r="N39" s="21">
        <f t="shared" si="5"/>
        <v>1394323.7705363038</v>
      </c>
      <c r="O39" s="22"/>
      <c r="P39" s="22"/>
    </row>
    <row r="40" spans="1:18">
      <c r="A40" s="22"/>
      <c r="B40" s="27"/>
      <c r="C40" s="22"/>
      <c r="D40" s="22"/>
      <c r="E40" s="6">
        <v>37</v>
      </c>
      <c r="F40" s="18">
        <f t="shared" si="6"/>
        <v>1416504.319588999</v>
      </c>
      <c r="G40" s="34">
        <f t="shared" si="1"/>
        <v>20789.679772527841</v>
      </c>
      <c r="H40" s="40">
        <f t="shared" si="0"/>
        <v>15.691326600247448</v>
      </c>
      <c r="I40" s="14">
        <f t="shared" si="7"/>
        <v>370000</v>
      </c>
      <c r="J40" s="20">
        <f t="shared" si="2"/>
        <v>1495043.109840771</v>
      </c>
      <c r="K40" s="18">
        <f t="shared" si="3"/>
        <v>1416504.3195889976</v>
      </c>
      <c r="L40" s="14">
        <f t="shared" si="8"/>
        <v>370000</v>
      </c>
      <c r="M40" s="38">
        <f t="shared" si="4"/>
        <v>58683.529162524974</v>
      </c>
      <c r="N40" s="21">
        <f t="shared" si="5"/>
        <v>1495043.1098407696</v>
      </c>
      <c r="O40" s="22"/>
      <c r="P40" s="22"/>
    </row>
    <row r="41" spans="1:18">
      <c r="A41" s="22"/>
      <c r="B41" s="22"/>
      <c r="C41" s="22"/>
      <c r="D41" s="22"/>
      <c r="E41" s="6">
        <v>38</v>
      </c>
      <c r="F41" s="18">
        <f t="shared" si="6"/>
        <v>1518103.5240143766</v>
      </c>
      <c r="G41" s="34">
        <f t="shared" si="1"/>
        <v>22280.825896078</v>
      </c>
      <c r="H41" s="40">
        <f t="shared" si="0"/>
        <v>16.816791787269299</v>
      </c>
      <c r="I41" s="14">
        <f t="shared" si="7"/>
        <v>380000</v>
      </c>
      <c r="J41" s="20">
        <f t="shared" si="2"/>
        <v>1602275.5329551157</v>
      </c>
      <c r="K41" s="18">
        <f t="shared" si="3"/>
        <v>1518103.5240143752</v>
      </c>
      <c r="L41" s="14">
        <f t="shared" si="8"/>
        <v>380000</v>
      </c>
      <c r="M41" s="38">
        <f t="shared" si="4"/>
        <v>63745.383490493012</v>
      </c>
      <c r="N41" s="21">
        <f t="shared" si="5"/>
        <v>1602275.5329551143</v>
      </c>
      <c r="O41" s="22"/>
      <c r="P41" s="22"/>
    </row>
    <row r="42" spans="1:18">
      <c r="A42" s="22"/>
      <c r="B42" s="22"/>
      <c r="C42" s="22"/>
      <c r="D42" s="22"/>
      <c r="E42" s="6">
        <v>39</v>
      </c>
      <c r="F42" s="18">
        <f t="shared" si="6"/>
        <v>1626272.7093193862</v>
      </c>
      <c r="G42" s="34">
        <f t="shared" si="1"/>
        <v>23868.3979865033</v>
      </c>
      <c r="H42" s="40">
        <f t="shared" si="0"/>
        <v>18.015035937485727</v>
      </c>
      <c r="I42" s="14">
        <f t="shared" si="7"/>
        <v>390000</v>
      </c>
      <c r="J42" s="20">
        <f t="shared" si="2"/>
        <v>1716442.2128239542</v>
      </c>
      <c r="K42" s="18">
        <f t="shared" si="3"/>
        <v>1626272.7093193848</v>
      </c>
      <c r="L42" s="14">
        <f t="shared" si="8"/>
        <v>390000</v>
      </c>
      <c r="M42" s="38">
        <f t="shared" si="4"/>
        <v>69167.909307676135</v>
      </c>
      <c r="N42" s="21">
        <f t="shared" si="5"/>
        <v>1716442.2128239528</v>
      </c>
      <c r="O42" s="22"/>
      <c r="P42" s="22"/>
    </row>
    <row r="43" spans="1:18" ht="15.75" thickBot="1">
      <c r="A43" s="26"/>
      <c r="B43" s="22"/>
      <c r="C43" s="22"/>
      <c r="D43" s="22"/>
      <c r="E43" s="7">
        <v>40</v>
      </c>
      <c r="F43" s="18">
        <f t="shared" si="6"/>
        <v>1741436.7277359213</v>
      </c>
      <c r="G43" s="34">
        <f t="shared" si="1"/>
        <v>25558.631493798181</v>
      </c>
      <c r="H43" s="40">
        <f t="shared" si="0"/>
        <v>19.290765351494997</v>
      </c>
      <c r="I43" s="14">
        <f t="shared" si="7"/>
        <v>400000</v>
      </c>
      <c r="J43" s="20">
        <f t="shared" si="2"/>
        <v>1837991.5578236033</v>
      </c>
      <c r="K43" s="18">
        <f t="shared" si="3"/>
        <v>1741436.7277359199</v>
      </c>
      <c r="L43" s="15">
        <f t="shared" si="8"/>
        <v>400000</v>
      </c>
      <c r="M43" s="38">
        <f t="shared" si="4"/>
        <v>74974.429678476023</v>
      </c>
      <c r="N43" s="21">
        <f t="shared" si="5"/>
        <v>1837991.5578236019</v>
      </c>
      <c r="O43" s="22"/>
      <c r="P43" s="22"/>
    </row>
    <row r="44" spans="1:18">
      <c r="A44" s="22"/>
      <c r="B44" s="22"/>
      <c r="C44" s="22"/>
      <c r="D44" s="22"/>
      <c r="E44" s="28"/>
      <c r="F44" s="29"/>
      <c r="G44" s="29"/>
      <c r="H44" s="29"/>
      <c r="I44" s="29"/>
      <c r="J44" s="29"/>
      <c r="K44" s="30"/>
      <c r="L44" s="30"/>
      <c r="M44" s="30"/>
      <c r="N44" s="22"/>
      <c r="O44" s="22"/>
      <c r="P44" s="22"/>
      <c r="Q44" s="22"/>
      <c r="R44" s="22"/>
    </row>
    <row r="45" spans="1:18">
      <c r="A45" s="2"/>
      <c r="B45" s="22"/>
      <c r="C45" s="22"/>
      <c r="D45" s="22"/>
      <c r="E45" s="28"/>
      <c r="F45" s="29"/>
      <c r="G45" s="29"/>
      <c r="H45" s="29"/>
      <c r="I45" s="29"/>
      <c r="J45" s="29"/>
      <c r="K45" s="22"/>
      <c r="L45" s="31"/>
      <c r="M45" s="31"/>
      <c r="N45" s="22"/>
      <c r="O45" s="22"/>
      <c r="P45" s="22"/>
      <c r="Q45" s="22"/>
      <c r="R45" s="22"/>
    </row>
    <row r="46" spans="1:18">
      <c r="A46" s="33"/>
      <c r="B46" s="22"/>
      <c r="C46" s="22"/>
      <c r="D46" s="22"/>
      <c r="E46" s="28"/>
      <c r="F46" s="32"/>
      <c r="G46" s="28"/>
      <c r="H46" s="28"/>
      <c r="I46" s="28"/>
      <c r="J46" s="28"/>
      <c r="K46" s="28"/>
      <c r="L46" s="28"/>
      <c r="M46" s="28"/>
      <c r="N46" s="22"/>
      <c r="O46" s="22"/>
      <c r="P46" s="22"/>
      <c r="Q46" s="22"/>
      <c r="R46" s="22"/>
    </row>
    <row r="47" spans="1:18">
      <c r="A47" s="22"/>
      <c r="B47" s="22"/>
      <c r="C47" s="22"/>
      <c r="D47" s="22"/>
      <c r="E47" s="22"/>
      <c r="F47" s="28"/>
      <c r="G47" s="28"/>
      <c r="H47" s="28"/>
      <c r="I47" s="28"/>
      <c r="J47" s="28"/>
      <c r="K47" s="28"/>
      <c r="L47" s="28"/>
      <c r="M47" s="28"/>
      <c r="N47" s="22"/>
      <c r="O47" s="22"/>
      <c r="P47" s="22"/>
      <c r="Q47" s="22"/>
      <c r="R47" s="22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8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8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22"/>
      <c r="B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8">
      <c r="A53" s="22"/>
      <c r="B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22"/>
      <c r="B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8">
      <c r="A55" s="26" t="e">
        <f>#REF!-#REF!</f>
        <v>#REF!</v>
      </c>
      <c r="B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</sheetData>
  <mergeCells count="3">
    <mergeCell ref="B3:C3"/>
    <mergeCell ref="F2:J2"/>
    <mergeCell ref="K2:N2"/>
  </mergeCells>
  <pageMargins left="0.7" right="0.7" top="0.75" bottom="0.75" header="0.3" footer="0.3"/>
  <pageSetup paperSize="9" scale="6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Neue Reform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Alfieri Andrea</dc:creator>
  <cp:lastModifiedBy>z0030wew</cp:lastModifiedBy>
  <cp:lastPrinted>2017-12-18T14:39:44Z</cp:lastPrinted>
  <dcterms:created xsi:type="dcterms:W3CDTF">2017-01-13T10:23:48Z</dcterms:created>
  <dcterms:modified xsi:type="dcterms:W3CDTF">2018-02-16T15:31:19Z</dcterms:modified>
</cp:coreProperties>
</file>