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556" yWindow="48" windowWidth="17988" windowHeight="12408"/>
  </bookViews>
  <sheets>
    <sheet name="Portfolio" sheetId="1" r:id="rId1"/>
    <sheet name="Securities" sheetId="3" r:id="rId2"/>
  </sheets>
  <definedNames>
    <definedName name="_xlnm._FilterDatabase" localSheetId="1" hidden="1">Securities!$B$4:$O$4</definedName>
    <definedName name="_xlnm.Print_Titles" localSheetId="0">Portfolio!$1:$9</definedName>
    <definedName name="_xlnm.Print_Titles" localSheetId="1">Securities!$1:$4</definedName>
  </definedNames>
  <calcPr calcId="152511"/>
</workbook>
</file>

<file path=xl/calcChain.xml><?xml version="1.0" encoding="utf-8"?>
<calcChain xmlns="http://schemas.openxmlformats.org/spreadsheetml/2006/main">
  <c r="K20" i="1" l="1"/>
  <c r="H19" i="1"/>
  <c r="H18" i="1"/>
  <c r="H17" i="1"/>
  <c r="H16" i="1"/>
  <c r="H15" i="1"/>
  <c r="H14" i="1"/>
  <c r="H13" i="1"/>
  <c r="H12" i="1"/>
  <c r="H11" i="1"/>
  <c r="H10" i="1"/>
  <c r="E17" i="1"/>
  <c r="E16" i="1"/>
  <c r="E15" i="1"/>
  <c r="E14" i="1"/>
  <c r="E13" i="1"/>
  <c r="E12" i="1"/>
  <c r="E11" i="1"/>
  <c r="E10" i="1"/>
  <c r="F3" i="1"/>
  <c r="E18" i="1" s="1"/>
  <c r="O3" i="3"/>
  <c r="O14" i="3"/>
  <c r="O13" i="3"/>
  <c r="O12" i="3"/>
  <c r="O11" i="3"/>
  <c r="O10" i="3"/>
  <c r="O9" i="3"/>
  <c r="O8" i="3"/>
  <c r="O7" i="3"/>
  <c r="O6" i="3"/>
  <c r="O5" i="3"/>
  <c r="E19" i="1" l="1"/>
  <c r="E20" i="1" s="1"/>
  <c r="H20" i="1"/>
  <c r="G18" i="1" l="1"/>
  <c r="I18" i="1" s="1"/>
  <c r="G14" i="1"/>
  <c r="I14" i="1" s="1"/>
  <c r="F16" i="1"/>
  <c r="J16" i="1" s="1"/>
  <c r="F12" i="1"/>
  <c r="J12" i="1" s="1"/>
  <c r="G17" i="1"/>
  <c r="I17" i="1" s="1"/>
  <c r="G13" i="1"/>
  <c r="I13" i="1" s="1"/>
  <c r="F19" i="1"/>
  <c r="J19" i="1" s="1"/>
  <c r="F15" i="1"/>
  <c r="J15" i="1" s="1"/>
  <c r="F11" i="1"/>
  <c r="J11" i="1" s="1"/>
  <c r="G16" i="1"/>
  <c r="I16" i="1" s="1"/>
  <c r="G12" i="1"/>
  <c r="I12" i="1" s="1"/>
  <c r="F18" i="1"/>
  <c r="J18" i="1" s="1"/>
  <c r="F14" i="1"/>
  <c r="J14" i="1" s="1"/>
  <c r="F10" i="1"/>
  <c r="G19" i="1"/>
  <c r="I19" i="1" s="1"/>
  <c r="G15" i="1"/>
  <c r="I15" i="1" s="1"/>
  <c r="G11" i="1"/>
  <c r="I11" i="1" s="1"/>
  <c r="F17" i="1"/>
  <c r="J17" i="1" s="1"/>
  <c r="F13" i="1"/>
  <c r="J13" i="1" s="1"/>
  <c r="G10" i="1"/>
  <c r="F20" i="1" l="1"/>
  <c r="J10" i="1"/>
  <c r="G20" i="1"/>
  <c r="I10" i="1"/>
</calcChain>
</file>

<file path=xl/sharedStrings.xml><?xml version="1.0" encoding="utf-8"?>
<sst xmlns="http://schemas.openxmlformats.org/spreadsheetml/2006/main" count="74" uniqueCount="57">
  <si>
    <t>Europa</t>
  </si>
  <si>
    <t>Pazifik</t>
  </si>
  <si>
    <t>Emerging Markets</t>
  </si>
  <si>
    <t>Frontier Markets</t>
  </si>
  <si>
    <t>REIT</t>
  </si>
  <si>
    <t>Tagesgeld</t>
  </si>
  <si>
    <t>Region</t>
  </si>
  <si>
    <t>North America</t>
  </si>
  <si>
    <t>World Small Caps</t>
  </si>
  <si>
    <t>Stocks</t>
  </si>
  <si>
    <t>Asset class</t>
  </si>
  <si>
    <t>Commodities</t>
  </si>
  <si>
    <t>TBD</t>
  </si>
  <si>
    <t>Cash</t>
  </si>
  <si>
    <t>Bonds</t>
  </si>
  <si>
    <t>Tagesgeldkonto</t>
  </si>
  <si>
    <t>Rebalancing</t>
  </si>
  <si>
    <t>Asset Allocation</t>
  </si>
  <si>
    <t>Amount</t>
  </si>
  <si>
    <t>Quotation</t>
  </si>
  <si>
    <t>Value</t>
  </si>
  <si>
    <t>ETF 1</t>
  </si>
  <si>
    <t>ETF 2</t>
  </si>
  <si>
    <t>ETF 3</t>
  </si>
  <si>
    <t>ETF 4</t>
  </si>
  <si>
    <t>ETF 5</t>
  </si>
  <si>
    <t>ETF 6</t>
  </si>
  <si>
    <t>ETF 7</t>
  </si>
  <si>
    <t>ETF 8</t>
  </si>
  <si>
    <t>ETF 9</t>
  </si>
  <si>
    <t>Security name</t>
  </si>
  <si>
    <t>ISIN</t>
  </si>
  <si>
    <t>Invest. Comp.</t>
  </si>
  <si>
    <t>Domicile</t>
  </si>
  <si>
    <t>Swap</t>
  </si>
  <si>
    <t>TER</t>
  </si>
  <si>
    <t>TD</t>
  </si>
  <si>
    <t>Risk cat.</t>
  </si>
  <si>
    <t>Securities in portfolio</t>
  </si>
  <si>
    <t>Acc/ dec.</t>
  </si>
  <si>
    <t>Total</t>
  </si>
  <si>
    <t>Risky part</t>
  </si>
  <si>
    <t>Risk-free part</t>
  </si>
  <si>
    <t>Real estate</t>
  </si>
  <si>
    <t>whereof stocks</t>
  </si>
  <si>
    <t>where of commodities</t>
  </si>
  <si>
    <t>whereof real estate</t>
  </si>
  <si>
    <t>Target</t>
  </si>
  <si>
    <t>EUR</t>
  </si>
  <si>
    <t>Actual</t>
  </si>
  <si>
    <t>Deviation</t>
  </si>
  <si>
    <t>(AC)</t>
  </si>
  <si>
    <t>% of AC</t>
  </si>
  <si>
    <t>% of portf.</t>
  </si>
  <si>
    <t>Threshold</t>
  </si>
  <si>
    <t>whereof cash</t>
  </si>
  <si>
    <t>Gewichtung ETF basierend auf: https://www.arero.de/wissenschaftlich/#c702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</si>
</sst>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>
    <font>
      <sz val="11"/>
      <name val="Arial"/>
    </font>
    <font>
      <sz val="11"/>
      <name val="Arial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2" fillId="5" borderId="9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2" fillId="5" borderId="10" xfId="0" applyFont="1" applyFill="1" applyBorder="1" applyAlignment="1">
      <alignment horizontal="left" indent="5"/>
    </xf>
    <xf numFmtId="0" fontId="2" fillId="5" borderId="10" xfId="0" applyFont="1" applyFill="1" applyBorder="1" applyAlignment="1">
      <alignment horizontal="left" indent="6"/>
    </xf>
    <xf numFmtId="0" fontId="2" fillId="5" borderId="10" xfId="0" applyFont="1" applyFill="1" applyBorder="1" applyAlignment="1">
      <alignment horizontal="left" indent="9"/>
    </xf>
    <xf numFmtId="0" fontId="5" fillId="3" borderId="1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0" fillId="0" borderId="22" xfId="0" applyBorder="1"/>
    <xf numFmtId="9" fontId="0" fillId="0" borderId="0" xfId="0" applyNumberFormat="1" applyBorder="1"/>
    <xf numFmtId="0" fontId="4" fillId="0" borderId="0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9" fontId="0" fillId="4" borderId="0" xfId="0" applyNumberFormat="1" applyFill="1" applyBorder="1"/>
    <xf numFmtId="0" fontId="2" fillId="5" borderId="4" xfId="0" applyFont="1" applyFill="1" applyBorder="1" applyAlignment="1">
      <alignment horizontal="center" vertical="center"/>
    </xf>
    <xf numFmtId="9" fontId="2" fillId="5" borderId="5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0" fontId="0" fillId="4" borderId="2" xfId="2" applyNumberFormat="1" applyFont="1" applyFill="1" applyBorder="1" applyAlignment="1">
      <alignment vertical="center"/>
    </xf>
    <xf numFmtId="10" fontId="0" fillId="0" borderId="2" xfId="0" applyNumberFormat="1" applyBorder="1" applyAlignment="1">
      <alignment vertical="center"/>
    </xf>
    <xf numFmtId="43" fontId="0" fillId="0" borderId="2" xfId="1" applyFont="1" applyBorder="1" applyAlignment="1">
      <alignment vertical="center"/>
    </xf>
    <xf numFmtId="43" fontId="0" fillId="0" borderId="2" xfId="0" applyNumberFormat="1" applyBorder="1" applyAlignment="1">
      <alignment vertical="center"/>
    </xf>
    <xf numFmtId="43" fontId="0" fillId="4" borderId="3" xfId="1" applyFont="1" applyFill="1" applyBorder="1" applyAlignment="1">
      <alignment vertical="center"/>
    </xf>
    <xf numFmtId="9" fontId="0" fillId="0" borderId="2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0" fontId="0" fillId="4" borderId="14" xfId="2" applyNumberFormat="1" applyFont="1" applyFill="1" applyBorder="1" applyAlignment="1">
      <alignment vertical="center"/>
    </xf>
    <xf numFmtId="10" fontId="0" fillId="0" borderId="14" xfId="0" applyNumberFormat="1" applyBorder="1" applyAlignment="1">
      <alignment vertical="center"/>
    </xf>
    <xf numFmtId="43" fontId="0" fillId="0" borderId="14" xfId="1" applyFont="1" applyBorder="1" applyAlignment="1">
      <alignment vertical="center"/>
    </xf>
    <xf numFmtId="43" fontId="0" fillId="0" borderId="14" xfId="0" applyNumberFormat="1" applyBorder="1" applyAlignment="1">
      <alignment vertical="center"/>
    </xf>
    <xf numFmtId="43" fontId="0" fillId="4" borderId="15" xfId="1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10" fontId="3" fillId="2" borderId="17" xfId="0" applyNumberFormat="1" applyFont="1" applyFill="1" applyBorder="1" applyAlignment="1">
      <alignment vertical="center"/>
    </xf>
    <xf numFmtId="43" fontId="3" fillId="2" borderId="17" xfId="0" applyNumberFormat="1" applyFont="1" applyFill="1" applyBorder="1" applyAlignment="1">
      <alignment vertical="center"/>
    </xf>
    <xf numFmtId="43" fontId="3" fillId="2" borderId="18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9" fontId="5" fillId="3" borderId="19" xfId="0" applyNumberFormat="1" applyFont="1" applyFill="1" applyBorder="1" applyAlignment="1">
      <alignment horizontal="center"/>
    </xf>
    <xf numFmtId="9" fontId="5" fillId="3" borderId="12" xfId="0" applyNumberFormat="1" applyFont="1" applyFill="1" applyBorder="1" applyAlignment="1">
      <alignment horizontal="center"/>
    </xf>
    <xf numFmtId="9" fontId="5" fillId="3" borderId="20" xfId="0" applyNumberFormat="1" applyFont="1" applyFill="1" applyBorder="1" applyAlignment="1">
      <alignment horizontal="center"/>
    </xf>
    <xf numFmtId="0" fontId="3" fillId="0" borderId="0" xfId="0" applyFont="1" applyBorder="1"/>
    <xf numFmtId="43" fontId="3" fillId="0" borderId="0" xfId="1" applyFont="1" applyBorder="1"/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43" fontId="0" fillId="0" borderId="0" xfId="1" applyFont="1" applyBorder="1"/>
    <xf numFmtId="0" fontId="2" fillId="5" borderId="19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43" fontId="0" fillId="0" borderId="22" xfId="1" applyFont="1" applyBorder="1"/>
    <xf numFmtId="10" fontId="0" fillId="0" borderId="0" xfId="2" applyNumberFormat="1" applyFont="1" applyBorder="1"/>
    <xf numFmtId="10" fontId="0" fillId="0" borderId="24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FFFFFF"/>
      <rgbColor rgb="00FFFFFF"/>
      <rgbColor rgb="00FFFFFF"/>
      <rgbColor rgb="005A5A5A"/>
      <rgbColor rgb="00FFFFFF"/>
      <rgbColor rgb="00FFFFFF"/>
      <rgbColor rgb="00FFFFFF"/>
      <rgbColor rgb="00DCEBFA"/>
      <rgbColor rgb="0000A5D7"/>
      <rgbColor rgb="00E6E6E6"/>
      <rgbColor rgb="0073BEE1"/>
      <rgbColor rgb="0000647D"/>
      <rgbColor rgb="00D2D2D2"/>
      <rgbColor rgb="00FFFFFF"/>
      <rgbColor rgb="0005415A"/>
      <rgbColor rgb="00FFFFFF"/>
      <rgbColor rgb="00000000"/>
      <rgbColor rgb="008C8C8C"/>
      <rgbColor rgb="00000000"/>
      <rgbColor rgb="00008CC8"/>
      <rgbColor rgb="00E6E6E6"/>
      <rgbColor rgb="00B4B4B4"/>
      <rgbColor rgb="00969696"/>
      <rgbColor rgb="00DCEBFA"/>
      <rgbColor rgb="00AFD7EB"/>
      <rgbColor rgb="0073BEE1"/>
      <rgbColor rgb="0000A5D7"/>
      <rgbColor rgb="00E6E6E6"/>
      <rgbColor rgb="005A5A5A"/>
      <rgbColor rgb="00464646"/>
      <rgbColor rgb="0005415A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3C87A0"/>
      <rgbColor rgb="0082AFBE"/>
      <rgbColor rgb="00FFFFFF"/>
      <rgbColor rgb="00FFFFFF"/>
      <rgbColor rgb="00FFFFFF"/>
      <rgbColor rgb="00AFD7EB"/>
      <rgbColor rgb="00464646"/>
      <rgbColor rgb="00FFFFFF"/>
      <rgbColor rgb="00008CC8"/>
      <rgbColor rgb="00A0BECD"/>
      <rgbColor rgb="00010000"/>
      <rgbColor rgb="008C8C8C"/>
      <rgbColor rgb="00000000"/>
      <rgbColor rgb="00FFFFFF"/>
      <rgbColor rgb="00B4B4B4"/>
      <rgbColor rgb="00969696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Horvath Farbschema">
      <a:dk1>
        <a:srgbClr val="000000"/>
      </a:dk1>
      <a:lt1>
        <a:srgbClr val="FFFFFF"/>
      </a:lt1>
      <a:dk2>
        <a:srgbClr val="000000"/>
      </a:dk2>
      <a:lt2>
        <a:srgbClr val="8C8C8C"/>
      </a:lt2>
      <a:accent1>
        <a:srgbClr val="008CC8"/>
      </a:accent1>
      <a:accent2>
        <a:srgbClr val="E6E6E6"/>
      </a:accent2>
      <a:accent3>
        <a:srgbClr val="B4B4B4"/>
      </a:accent3>
      <a:accent4>
        <a:srgbClr val="969696"/>
      </a:accent4>
      <a:accent5>
        <a:srgbClr val="787878"/>
      </a:accent5>
      <a:accent6>
        <a:srgbClr val="05415A"/>
      </a:accent6>
      <a:hlink>
        <a:srgbClr val="464646"/>
      </a:hlink>
      <a:folHlink>
        <a:srgbClr val="B4B4B4"/>
      </a:folHlink>
    </a:clrScheme>
    <a:fontScheme name="Horváth Standard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B23" sqref="B23"/>
    </sheetView>
  </sheetViews>
  <sheetFormatPr defaultColWidth="11.5" defaultRowHeight="13.8"/>
  <cols>
    <col min="1" max="1" width="3.69921875" customWidth="1"/>
    <col min="2" max="2" width="18.3984375" bestFit="1" customWidth="1"/>
    <col min="3" max="3" width="16.59765625" customWidth="1"/>
    <col min="4" max="5" width="11.69921875" customWidth="1"/>
    <col min="6" max="6" width="13.69921875" customWidth="1"/>
    <col min="7" max="7" width="11.69921875" customWidth="1"/>
    <col min="8" max="8" width="13.69921875" customWidth="1"/>
    <col min="9" max="9" width="11.69921875" customWidth="1"/>
    <col min="10" max="11" width="13.69921875" customWidth="1"/>
    <col min="12" max="12" width="3.69921875" customWidth="1"/>
  </cols>
  <sheetData>
    <row r="1" spans="1:12" ht="17.399999999999999">
      <c r="A1" s="9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>
      <c r="A3" s="12"/>
      <c r="B3" s="13" t="s">
        <v>41</v>
      </c>
      <c r="C3" s="20">
        <v>0.7</v>
      </c>
      <c r="D3" s="13"/>
      <c r="E3" s="13" t="s">
        <v>42</v>
      </c>
      <c r="F3" s="15">
        <f>1-C3</f>
        <v>0.30000000000000004</v>
      </c>
      <c r="G3" s="13"/>
      <c r="H3" s="16" t="s">
        <v>54</v>
      </c>
      <c r="I3" s="15">
        <v>0.05</v>
      </c>
      <c r="J3" s="13"/>
      <c r="K3" s="13"/>
      <c r="L3" s="14"/>
    </row>
    <row r="4" spans="1:12">
      <c r="A4" s="12"/>
      <c r="B4" s="13" t="s">
        <v>44</v>
      </c>
      <c r="C4" s="15">
        <v>0.8</v>
      </c>
      <c r="D4" s="13"/>
      <c r="E4" s="13" t="s">
        <v>55</v>
      </c>
      <c r="F4" s="15">
        <v>1</v>
      </c>
      <c r="G4" s="13"/>
      <c r="H4" s="13"/>
      <c r="I4" s="13"/>
      <c r="J4" s="13"/>
      <c r="K4" s="13"/>
      <c r="L4" s="14"/>
    </row>
    <row r="5" spans="1:12">
      <c r="A5" s="12"/>
      <c r="B5" s="13" t="s">
        <v>46</v>
      </c>
      <c r="C5" s="15">
        <v>0.1</v>
      </c>
      <c r="D5" s="13"/>
      <c r="E5" s="13"/>
      <c r="F5" s="13"/>
      <c r="G5" s="13"/>
      <c r="H5" s="13"/>
      <c r="I5" s="13"/>
      <c r="J5" s="13"/>
      <c r="K5" s="13"/>
      <c r="L5" s="14"/>
    </row>
    <row r="6" spans="1:12">
      <c r="A6" s="12"/>
      <c r="B6" s="13" t="s">
        <v>45</v>
      </c>
      <c r="C6" s="15">
        <v>0.1</v>
      </c>
      <c r="D6" s="13"/>
      <c r="E6" s="13"/>
      <c r="F6" s="13"/>
      <c r="G6" s="13"/>
      <c r="H6" s="13"/>
      <c r="I6" s="13"/>
      <c r="J6" s="13"/>
      <c r="K6" s="13"/>
      <c r="L6" s="14"/>
    </row>
    <row r="7" spans="1:12" ht="14.4" thickBo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</row>
    <row r="8" spans="1:12" ht="15" customHeight="1">
      <c r="A8" s="12"/>
      <c r="B8" s="21" t="s">
        <v>10</v>
      </c>
      <c r="C8" s="22" t="s">
        <v>6</v>
      </c>
      <c r="D8" s="8" t="s">
        <v>47</v>
      </c>
      <c r="E8" s="5"/>
      <c r="F8" s="4"/>
      <c r="G8" s="7" t="s">
        <v>49</v>
      </c>
      <c r="H8" s="4"/>
      <c r="I8" s="6" t="s">
        <v>50</v>
      </c>
      <c r="J8" s="4"/>
      <c r="K8" s="25" t="s">
        <v>16</v>
      </c>
      <c r="L8" s="14"/>
    </row>
    <row r="9" spans="1:12" ht="15" customHeight="1">
      <c r="A9" s="12"/>
      <c r="B9" s="23" t="s">
        <v>51</v>
      </c>
      <c r="C9" s="24"/>
      <c r="D9" s="24" t="s">
        <v>52</v>
      </c>
      <c r="E9" s="24" t="s">
        <v>53</v>
      </c>
      <c r="F9" s="24" t="s">
        <v>48</v>
      </c>
      <c r="G9" s="24" t="s">
        <v>53</v>
      </c>
      <c r="H9" s="24" t="s">
        <v>48</v>
      </c>
      <c r="I9" s="24" t="s">
        <v>53</v>
      </c>
      <c r="J9" s="24" t="s">
        <v>48</v>
      </c>
      <c r="K9" s="3"/>
      <c r="L9" s="14"/>
    </row>
    <row r="10" spans="1:12">
      <c r="A10" s="12"/>
      <c r="B10" s="46" t="s">
        <v>9</v>
      </c>
      <c r="C10" s="27" t="s">
        <v>7</v>
      </c>
      <c r="D10" s="28">
        <v>0.29199999999999998</v>
      </c>
      <c r="E10" s="29">
        <f>$C$3*$C$4*D10</f>
        <v>0.16351999999999997</v>
      </c>
      <c r="F10" s="30">
        <f>$H$20*E10</f>
        <v>3233.6079999999993</v>
      </c>
      <c r="G10" s="29">
        <f>H10/$H$20</f>
        <v>0.16434892541087232</v>
      </c>
      <c r="H10" s="31">
        <f>K10+(SUMIFS(Securities!$O$5:$O$200,Securities!$E$5:$E$200,$C10))</f>
        <v>3250</v>
      </c>
      <c r="I10" s="29">
        <f>G10-E10</f>
        <v>8.2892541087234428E-4</v>
      </c>
      <c r="J10" s="31">
        <f>H10-F10</f>
        <v>16.392000000000735</v>
      </c>
      <c r="K10" s="32"/>
      <c r="L10" s="14"/>
    </row>
    <row r="11" spans="1:12">
      <c r="A11" s="12"/>
      <c r="B11" s="26"/>
      <c r="C11" s="27" t="s">
        <v>0</v>
      </c>
      <c r="D11" s="28">
        <v>0.22800000000000001</v>
      </c>
      <c r="E11" s="29">
        <f t="shared" ref="E11:E15" si="0">$C$3*$C$4*D11</f>
        <v>0.12767999999999999</v>
      </c>
      <c r="F11" s="30">
        <f>$H$20*E11</f>
        <v>2524.8719999999998</v>
      </c>
      <c r="G11" s="29">
        <f>H11/$H$20</f>
        <v>0.1213653603034134</v>
      </c>
      <c r="H11" s="31">
        <f>K11+(SUMIFS(Securities!$O$5:$O$200,Securities!$E$5:$E$200,$C11))</f>
        <v>2400</v>
      </c>
      <c r="I11" s="29">
        <f t="shared" ref="I11:I19" si="1">G11-E11</f>
        <v>-6.3146396965865909E-3</v>
      </c>
      <c r="J11" s="31">
        <f t="shared" ref="J11:J19" si="2">H11-F11</f>
        <v>-124.87199999999984</v>
      </c>
      <c r="K11" s="32"/>
      <c r="L11" s="14"/>
    </row>
    <row r="12" spans="1:12">
      <c r="A12" s="12"/>
      <c r="B12" s="26"/>
      <c r="C12" s="27" t="s">
        <v>1</v>
      </c>
      <c r="D12" s="28">
        <v>0.1</v>
      </c>
      <c r="E12" s="29">
        <f t="shared" si="0"/>
        <v>5.5999999999999994E-2</v>
      </c>
      <c r="F12" s="30">
        <f>$H$20*E12</f>
        <v>1107.3999999999999</v>
      </c>
      <c r="G12" s="29">
        <f>H12/$H$20</f>
        <v>5.6890012642225034E-2</v>
      </c>
      <c r="H12" s="31">
        <f>K12+(SUMIFS(Securities!$O$5:$O$200,Securities!$E$5:$E$200,$C12))</f>
        <v>1125</v>
      </c>
      <c r="I12" s="29">
        <f t="shared" si="1"/>
        <v>8.9001264222503956E-4</v>
      </c>
      <c r="J12" s="31">
        <f t="shared" si="2"/>
        <v>17.600000000000136</v>
      </c>
      <c r="K12" s="32"/>
      <c r="L12" s="14"/>
    </row>
    <row r="13" spans="1:12">
      <c r="A13" s="12"/>
      <c r="B13" s="26"/>
      <c r="C13" s="27" t="s">
        <v>2</v>
      </c>
      <c r="D13" s="28">
        <v>0.24</v>
      </c>
      <c r="E13" s="29">
        <f t="shared" si="0"/>
        <v>0.13439999999999999</v>
      </c>
      <c r="F13" s="30">
        <f>$H$20*E13</f>
        <v>2657.7599999999998</v>
      </c>
      <c r="G13" s="29">
        <f>H13/$H$20</f>
        <v>0.13653603034134007</v>
      </c>
      <c r="H13" s="31">
        <f>K13+(SUMIFS(Securities!$O$5:$O$200,Securities!$E$5:$E$200,$C13))</f>
        <v>2700</v>
      </c>
      <c r="I13" s="29">
        <f t="shared" si="1"/>
        <v>2.1360303413400783E-3</v>
      </c>
      <c r="J13" s="31">
        <f t="shared" si="2"/>
        <v>42.240000000000236</v>
      </c>
      <c r="K13" s="32"/>
      <c r="L13" s="14"/>
    </row>
    <row r="14" spans="1:12">
      <c r="A14" s="12"/>
      <c r="B14" s="26"/>
      <c r="C14" s="27" t="s">
        <v>3</v>
      </c>
      <c r="D14" s="28">
        <v>0.04</v>
      </c>
      <c r="E14" s="29">
        <f t="shared" si="0"/>
        <v>2.24E-2</v>
      </c>
      <c r="F14" s="30">
        <f>$H$20*E14</f>
        <v>442.96</v>
      </c>
      <c r="G14" s="29">
        <f>H14/$H$20</f>
        <v>2.6548672566371681E-2</v>
      </c>
      <c r="H14" s="31">
        <f>K14+(SUMIFS(Securities!$O$5:$O$200,Securities!$E$5:$E$200,$C14))</f>
        <v>525</v>
      </c>
      <c r="I14" s="29">
        <f t="shared" si="1"/>
        <v>4.1486725663716813E-3</v>
      </c>
      <c r="J14" s="31">
        <f t="shared" si="2"/>
        <v>82.04000000000002</v>
      </c>
      <c r="K14" s="32"/>
      <c r="L14" s="14"/>
    </row>
    <row r="15" spans="1:12">
      <c r="A15" s="12"/>
      <c r="B15" s="26"/>
      <c r="C15" s="27" t="s">
        <v>8</v>
      </c>
      <c r="D15" s="28">
        <v>0.1</v>
      </c>
      <c r="E15" s="29">
        <f t="shared" si="0"/>
        <v>5.5999999999999994E-2</v>
      </c>
      <c r="F15" s="30">
        <f>$H$20*E15</f>
        <v>1107.3999999999999</v>
      </c>
      <c r="G15" s="29">
        <f>H15/$H$20</f>
        <v>4.5512010113780026E-2</v>
      </c>
      <c r="H15" s="31">
        <f>K15+(SUMIFS(Securities!$O$5:$O$200,Securities!$E$5:$E$200,$C15))</f>
        <v>900</v>
      </c>
      <c r="I15" s="29">
        <f t="shared" si="1"/>
        <v>-1.0487989886219969E-2</v>
      </c>
      <c r="J15" s="31">
        <f t="shared" si="2"/>
        <v>-207.39999999999986</v>
      </c>
      <c r="K15" s="32"/>
      <c r="L15" s="14"/>
    </row>
    <row r="16" spans="1:12">
      <c r="A16" s="12"/>
      <c r="B16" s="46" t="s">
        <v>43</v>
      </c>
      <c r="C16" s="33" t="s">
        <v>4</v>
      </c>
      <c r="D16" s="28">
        <v>1</v>
      </c>
      <c r="E16" s="29">
        <f>$C$3*$C$5*D16</f>
        <v>6.9999999999999993E-2</v>
      </c>
      <c r="F16" s="30">
        <f>$H$20*E16</f>
        <v>1384.2499999999998</v>
      </c>
      <c r="G16" s="29">
        <f>H16/$H$20</f>
        <v>6.447534766118837E-2</v>
      </c>
      <c r="H16" s="31">
        <f>K16+(SUMIFS(Securities!$O$5:$O$200,Securities!$E$5:$E$200,$C16))</f>
        <v>1275</v>
      </c>
      <c r="I16" s="29">
        <f t="shared" si="1"/>
        <v>-5.5246523388116225E-3</v>
      </c>
      <c r="J16" s="31">
        <f t="shared" si="2"/>
        <v>-109.24999999999977</v>
      </c>
      <c r="K16" s="32"/>
      <c r="L16" s="14"/>
    </row>
    <row r="17" spans="1:12">
      <c r="A17" s="12"/>
      <c r="B17" s="46" t="s">
        <v>11</v>
      </c>
      <c r="C17" s="33" t="s">
        <v>12</v>
      </c>
      <c r="D17" s="28">
        <v>1</v>
      </c>
      <c r="E17" s="29">
        <f>$C$3*$C$6*D17</f>
        <v>6.9999999999999993E-2</v>
      </c>
      <c r="F17" s="30">
        <f>$H$20*E17</f>
        <v>1384.2499999999998</v>
      </c>
      <c r="G17" s="29">
        <f>H17/$H$20</f>
        <v>7.0796460176991149E-2</v>
      </c>
      <c r="H17" s="31">
        <f>K17+(SUMIFS(Securities!$O$5:$O$200,Securities!$E$5:$E$200,$C17))</f>
        <v>1400</v>
      </c>
      <c r="I17" s="29">
        <f t="shared" si="1"/>
        <v>7.9646017699115668E-4</v>
      </c>
      <c r="J17" s="31">
        <f t="shared" si="2"/>
        <v>15.750000000000227</v>
      </c>
      <c r="K17" s="32"/>
      <c r="L17" s="14"/>
    </row>
    <row r="18" spans="1:12">
      <c r="A18" s="12"/>
      <c r="B18" s="46" t="s">
        <v>13</v>
      </c>
      <c r="C18" s="27" t="s">
        <v>14</v>
      </c>
      <c r="D18" s="28">
        <v>0.9</v>
      </c>
      <c r="E18" s="29">
        <f>$F$3*$F$4*D18</f>
        <v>0.27000000000000007</v>
      </c>
      <c r="F18" s="30">
        <f>$H$20*E18</f>
        <v>5339.2500000000018</v>
      </c>
      <c r="G18" s="29">
        <f>H18/$H$20</f>
        <v>0.2831858407079646</v>
      </c>
      <c r="H18" s="31">
        <f>K18+(SUMIFS(Securities!$O$5:$O$200,Securities!$E$5:$E$200,$C18))</f>
        <v>5600</v>
      </c>
      <c r="I18" s="29">
        <f t="shared" si="1"/>
        <v>1.3185840707964525E-2</v>
      </c>
      <c r="J18" s="31">
        <f t="shared" si="2"/>
        <v>260.74999999999818</v>
      </c>
      <c r="K18" s="32"/>
      <c r="L18" s="14"/>
    </row>
    <row r="19" spans="1:12" ht="14.4" thickBot="1">
      <c r="A19" s="12"/>
      <c r="B19" s="34"/>
      <c r="C19" s="35" t="s">
        <v>15</v>
      </c>
      <c r="D19" s="36">
        <v>0.1</v>
      </c>
      <c r="E19" s="37">
        <f>$F$3*$F$4*D19</f>
        <v>3.0000000000000006E-2</v>
      </c>
      <c r="F19" s="38">
        <f>$H$20*E19</f>
        <v>593.25000000000011</v>
      </c>
      <c r="G19" s="37">
        <f>H19/$H$20</f>
        <v>3.0341340075853349E-2</v>
      </c>
      <c r="H19" s="39">
        <f>K19+(SUMIFS(Securities!$O$5:$O$200,Securities!$E$5:$E$200,$C19))</f>
        <v>600</v>
      </c>
      <c r="I19" s="37">
        <f t="shared" si="1"/>
        <v>3.4134007585334344E-4</v>
      </c>
      <c r="J19" s="39">
        <f t="shared" si="2"/>
        <v>6.7499999999998863</v>
      </c>
      <c r="K19" s="40"/>
      <c r="L19" s="14"/>
    </row>
    <row r="20" spans="1:12" ht="15" thickTop="1" thickBot="1">
      <c r="A20" s="12"/>
      <c r="B20" s="41" t="s">
        <v>40</v>
      </c>
      <c r="C20" s="42"/>
      <c r="D20" s="42"/>
      <c r="E20" s="43">
        <f>SUM(E10:E19)</f>
        <v>0.99999999999999978</v>
      </c>
      <c r="F20" s="44">
        <f>SUM(F10:F19)</f>
        <v>19775</v>
      </c>
      <c r="G20" s="43">
        <f>SUM(G10:G19)</f>
        <v>1</v>
      </c>
      <c r="H20" s="44">
        <f>SUM(H10:H19)</f>
        <v>19775</v>
      </c>
      <c r="I20" s="43"/>
      <c r="J20" s="42"/>
      <c r="K20" s="45">
        <f>SUM(K10:K19)</f>
        <v>0</v>
      </c>
      <c r="L20" s="14"/>
    </row>
    <row r="21" spans="1:12" ht="14.4" thickBot="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3" spans="1:12">
      <c r="B23" s="2" t="s">
        <v>56</v>
      </c>
    </row>
  </sheetData>
  <mergeCells count="1">
    <mergeCell ref="A1:L1"/>
  </mergeCells>
  <phoneticPr fontId="0" type="noConversion"/>
  <conditionalFormatting sqref="I10:I19">
    <cfRule type="cellIs" dxfId="1" priority="1" operator="lessThan">
      <formula>$I$3*-1</formula>
    </cfRule>
    <cfRule type="cellIs" dxfId="0" priority="2" operator="greaterThan">
      <formula>$I$3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workbookViewId="0">
      <selection activeCell="B5" sqref="B5"/>
    </sheetView>
  </sheetViews>
  <sheetFormatPr defaultColWidth="11.5" defaultRowHeight="13.8"/>
  <cols>
    <col min="1" max="1" width="3.69921875" customWidth="1"/>
    <col min="2" max="2" width="38.8984375" customWidth="1"/>
    <col min="3" max="3" width="16.3984375" customWidth="1"/>
    <col min="4" max="4" width="11.3984375" customWidth="1"/>
    <col min="5" max="5" width="15.5" bestFit="1" customWidth="1"/>
    <col min="6" max="6" width="5.09765625" customWidth="1"/>
    <col min="7" max="7" width="8.5" customWidth="1"/>
    <col min="8" max="8" width="8.59765625" bestFit="1" customWidth="1"/>
    <col min="9" max="9" width="6.19921875" customWidth="1"/>
    <col min="10" max="10" width="5.69921875" bestFit="1" customWidth="1"/>
    <col min="11" max="12" width="6.19921875" customWidth="1"/>
    <col min="13" max="13" width="9.09765625" bestFit="1" customWidth="1"/>
    <col min="14" max="14" width="9.5" bestFit="1" customWidth="1"/>
    <col min="15" max="15" width="11.3984375" bestFit="1" customWidth="1"/>
    <col min="16" max="16" width="3.69921875" customWidth="1"/>
  </cols>
  <sheetData>
    <row r="1" spans="1:16" ht="17.399999999999999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</row>
    <row r="2" spans="1:16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ht="14.4" thickBo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50" t="s">
        <v>40</v>
      </c>
      <c r="O3" s="51">
        <f>SUBTOTAL(9,$O$5:$O$200)</f>
        <v>19775</v>
      </c>
      <c r="P3" s="14"/>
    </row>
    <row r="4" spans="1:16" s="1" customFormat="1" ht="30" customHeight="1">
      <c r="A4" s="52"/>
      <c r="B4" s="55" t="s">
        <v>30</v>
      </c>
      <c r="C4" s="56" t="s">
        <v>31</v>
      </c>
      <c r="D4" s="56" t="s">
        <v>10</v>
      </c>
      <c r="E4" s="56" t="s">
        <v>6</v>
      </c>
      <c r="F4" s="56" t="s">
        <v>37</v>
      </c>
      <c r="G4" s="56" t="s">
        <v>32</v>
      </c>
      <c r="H4" s="56" t="s">
        <v>33</v>
      </c>
      <c r="I4" s="56" t="s">
        <v>39</v>
      </c>
      <c r="J4" s="56" t="s">
        <v>34</v>
      </c>
      <c r="K4" s="56" t="s">
        <v>35</v>
      </c>
      <c r="L4" s="56" t="s">
        <v>36</v>
      </c>
      <c r="M4" s="56" t="s">
        <v>18</v>
      </c>
      <c r="N4" s="56" t="s">
        <v>19</v>
      </c>
      <c r="O4" s="57" t="s">
        <v>20</v>
      </c>
      <c r="P4" s="53"/>
    </row>
    <row r="5" spans="1:16">
      <c r="A5" s="12"/>
      <c r="B5" s="12" t="s">
        <v>21</v>
      </c>
      <c r="C5" s="13"/>
      <c r="D5" s="13"/>
      <c r="E5" s="13" t="s">
        <v>7</v>
      </c>
      <c r="F5" s="13"/>
      <c r="G5" s="13"/>
      <c r="H5" s="13"/>
      <c r="I5" s="13"/>
      <c r="J5" s="13"/>
      <c r="K5" s="59"/>
      <c r="L5" s="59"/>
      <c r="M5" s="54">
        <v>50</v>
      </c>
      <c r="N5" s="54">
        <v>65</v>
      </c>
      <c r="O5" s="58">
        <f>N5*M5</f>
        <v>3250</v>
      </c>
      <c r="P5" s="14"/>
    </row>
    <row r="6" spans="1:16">
      <c r="A6" s="12"/>
      <c r="B6" s="12" t="s">
        <v>22</v>
      </c>
      <c r="C6" s="13"/>
      <c r="D6" s="13"/>
      <c r="E6" s="13" t="s">
        <v>0</v>
      </c>
      <c r="F6" s="13"/>
      <c r="G6" s="13"/>
      <c r="H6" s="13"/>
      <c r="I6" s="13"/>
      <c r="J6" s="13"/>
      <c r="K6" s="59"/>
      <c r="L6" s="59"/>
      <c r="M6" s="54">
        <v>30</v>
      </c>
      <c r="N6" s="54">
        <v>80</v>
      </c>
      <c r="O6" s="58">
        <f t="shared" ref="O6:O14" si="0">N6*M6</f>
        <v>2400</v>
      </c>
      <c r="P6" s="14"/>
    </row>
    <row r="7" spans="1:16">
      <c r="A7" s="12"/>
      <c r="B7" s="12" t="s">
        <v>23</v>
      </c>
      <c r="C7" s="13"/>
      <c r="D7" s="13"/>
      <c r="E7" s="13" t="s">
        <v>1</v>
      </c>
      <c r="F7" s="13"/>
      <c r="G7" s="13"/>
      <c r="H7" s="13"/>
      <c r="I7" s="13"/>
      <c r="J7" s="13"/>
      <c r="K7" s="59"/>
      <c r="L7" s="59"/>
      <c r="M7" s="54">
        <v>45</v>
      </c>
      <c r="N7" s="54">
        <v>25</v>
      </c>
      <c r="O7" s="58">
        <f t="shared" si="0"/>
        <v>1125</v>
      </c>
      <c r="P7" s="14"/>
    </row>
    <row r="8" spans="1:16">
      <c r="A8" s="12"/>
      <c r="B8" s="12" t="s">
        <v>24</v>
      </c>
      <c r="C8" s="13"/>
      <c r="D8" s="13"/>
      <c r="E8" s="13" t="s">
        <v>2</v>
      </c>
      <c r="F8" s="13"/>
      <c r="G8" s="13"/>
      <c r="H8" s="13"/>
      <c r="I8" s="13"/>
      <c r="J8" s="13"/>
      <c r="K8" s="59"/>
      <c r="L8" s="59"/>
      <c r="M8" s="54">
        <v>30</v>
      </c>
      <c r="N8" s="54">
        <v>90</v>
      </c>
      <c r="O8" s="58">
        <f t="shared" si="0"/>
        <v>2700</v>
      </c>
      <c r="P8" s="14"/>
    </row>
    <row r="9" spans="1:16">
      <c r="A9" s="12"/>
      <c r="B9" s="12" t="s">
        <v>25</v>
      </c>
      <c r="C9" s="13"/>
      <c r="D9" s="13"/>
      <c r="E9" s="13" t="s">
        <v>3</v>
      </c>
      <c r="F9" s="13"/>
      <c r="G9" s="13"/>
      <c r="H9" s="13"/>
      <c r="I9" s="13"/>
      <c r="J9" s="13"/>
      <c r="K9" s="59"/>
      <c r="L9" s="59"/>
      <c r="M9" s="54">
        <v>15</v>
      </c>
      <c r="N9" s="54">
        <v>35</v>
      </c>
      <c r="O9" s="58">
        <f t="shared" si="0"/>
        <v>525</v>
      </c>
      <c r="P9" s="14"/>
    </row>
    <row r="10" spans="1:16">
      <c r="A10" s="12"/>
      <c r="B10" s="12" t="s">
        <v>26</v>
      </c>
      <c r="C10" s="13"/>
      <c r="D10" s="13"/>
      <c r="E10" s="13" t="s">
        <v>8</v>
      </c>
      <c r="F10" s="13"/>
      <c r="G10" s="13"/>
      <c r="H10" s="13"/>
      <c r="I10" s="13"/>
      <c r="J10" s="13"/>
      <c r="K10" s="59"/>
      <c r="L10" s="59"/>
      <c r="M10" s="54">
        <v>20</v>
      </c>
      <c r="N10" s="54">
        <v>45</v>
      </c>
      <c r="O10" s="58">
        <f t="shared" si="0"/>
        <v>900</v>
      </c>
      <c r="P10" s="14"/>
    </row>
    <row r="11" spans="1:16">
      <c r="A11" s="12"/>
      <c r="B11" s="12" t="s">
        <v>27</v>
      </c>
      <c r="C11" s="13"/>
      <c r="D11" s="13"/>
      <c r="E11" s="13" t="s">
        <v>4</v>
      </c>
      <c r="F11" s="13"/>
      <c r="G11" s="13"/>
      <c r="H11" s="13"/>
      <c r="I11" s="13"/>
      <c r="J11" s="13"/>
      <c r="K11" s="59"/>
      <c r="L11" s="59"/>
      <c r="M11" s="54">
        <v>85</v>
      </c>
      <c r="N11" s="54">
        <v>15</v>
      </c>
      <c r="O11" s="58">
        <f t="shared" si="0"/>
        <v>1275</v>
      </c>
      <c r="P11" s="14"/>
    </row>
    <row r="12" spans="1:16">
      <c r="A12" s="12"/>
      <c r="B12" s="12" t="s">
        <v>28</v>
      </c>
      <c r="C12" s="13"/>
      <c r="D12" s="13"/>
      <c r="E12" s="13" t="s">
        <v>12</v>
      </c>
      <c r="F12" s="13"/>
      <c r="G12" s="13"/>
      <c r="H12" s="13"/>
      <c r="I12" s="13"/>
      <c r="J12" s="13"/>
      <c r="K12" s="59"/>
      <c r="L12" s="59"/>
      <c r="M12" s="54">
        <v>140</v>
      </c>
      <c r="N12" s="54">
        <v>10</v>
      </c>
      <c r="O12" s="58">
        <f t="shared" si="0"/>
        <v>1400</v>
      </c>
      <c r="P12" s="14"/>
    </row>
    <row r="13" spans="1:16">
      <c r="A13" s="12"/>
      <c r="B13" s="12" t="s">
        <v>29</v>
      </c>
      <c r="C13" s="13"/>
      <c r="D13" s="13"/>
      <c r="E13" s="13" t="s">
        <v>14</v>
      </c>
      <c r="F13" s="13"/>
      <c r="G13" s="13"/>
      <c r="H13" s="13"/>
      <c r="I13" s="13"/>
      <c r="J13" s="13"/>
      <c r="K13" s="59"/>
      <c r="L13" s="59"/>
      <c r="M13" s="54">
        <v>40</v>
      </c>
      <c r="N13" s="54">
        <v>140</v>
      </c>
      <c r="O13" s="58">
        <f t="shared" si="0"/>
        <v>5600</v>
      </c>
      <c r="P13" s="14"/>
    </row>
    <row r="14" spans="1:16">
      <c r="A14" s="12"/>
      <c r="B14" s="12" t="s">
        <v>5</v>
      </c>
      <c r="C14" s="13"/>
      <c r="D14" s="13"/>
      <c r="E14" s="13" t="s">
        <v>15</v>
      </c>
      <c r="F14" s="13"/>
      <c r="G14" s="13"/>
      <c r="H14" s="13"/>
      <c r="I14" s="13"/>
      <c r="J14" s="13"/>
      <c r="K14" s="59"/>
      <c r="L14" s="59"/>
      <c r="M14" s="54">
        <v>1</v>
      </c>
      <c r="N14" s="54">
        <v>600</v>
      </c>
      <c r="O14" s="58">
        <f t="shared" si="0"/>
        <v>600</v>
      </c>
      <c r="P14" s="14"/>
    </row>
    <row r="15" spans="1:16">
      <c r="A15" s="12"/>
      <c r="B15" s="12"/>
      <c r="C15" s="13"/>
      <c r="D15" s="13"/>
      <c r="E15" s="13"/>
      <c r="F15" s="13"/>
      <c r="G15" s="13"/>
      <c r="H15" s="13"/>
      <c r="I15" s="13"/>
      <c r="J15" s="13"/>
      <c r="K15" s="59"/>
      <c r="L15" s="59"/>
      <c r="M15" s="13"/>
      <c r="N15" s="13"/>
      <c r="O15" s="14"/>
      <c r="P15" s="14"/>
    </row>
    <row r="16" spans="1:16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59"/>
      <c r="L16" s="59"/>
      <c r="M16" s="13"/>
      <c r="N16" s="13"/>
      <c r="O16" s="14"/>
      <c r="P16" s="14"/>
    </row>
    <row r="17" spans="1:16">
      <c r="A17" s="12"/>
      <c r="B17" s="12"/>
      <c r="C17" s="13"/>
      <c r="D17" s="13"/>
      <c r="E17" s="13"/>
      <c r="F17" s="13"/>
      <c r="G17" s="13"/>
      <c r="H17" s="13"/>
      <c r="I17" s="13"/>
      <c r="J17" s="13"/>
      <c r="K17" s="59"/>
      <c r="L17" s="59"/>
      <c r="M17" s="13"/>
      <c r="N17" s="13"/>
      <c r="O17" s="14"/>
      <c r="P17" s="14"/>
    </row>
    <row r="18" spans="1:16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59"/>
      <c r="L18" s="59"/>
      <c r="M18" s="13"/>
      <c r="N18" s="13"/>
      <c r="O18" s="14"/>
      <c r="P18" s="14"/>
    </row>
    <row r="19" spans="1:16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59"/>
      <c r="L19" s="59"/>
      <c r="M19" s="13"/>
      <c r="N19" s="13"/>
      <c r="O19" s="14"/>
      <c r="P19" s="14"/>
    </row>
    <row r="20" spans="1:16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59"/>
      <c r="L20" s="59"/>
      <c r="M20" s="13"/>
      <c r="N20" s="13"/>
      <c r="O20" s="14"/>
      <c r="P20" s="14"/>
    </row>
    <row r="21" spans="1:16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59"/>
      <c r="L21" s="59"/>
      <c r="M21" s="13"/>
      <c r="N21" s="13"/>
      <c r="O21" s="14"/>
      <c r="P21" s="14"/>
    </row>
    <row r="22" spans="1:16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59"/>
      <c r="L22" s="59"/>
      <c r="M22" s="13"/>
      <c r="N22" s="13"/>
      <c r="O22" s="14"/>
      <c r="P22" s="14"/>
    </row>
    <row r="23" spans="1:16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59"/>
      <c r="L23" s="59"/>
      <c r="M23" s="13"/>
      <c r="N23" s="13"/>
      <c r="O23" s="14"/>
      <c r="P23" s="14"/>
    </row>
    <row r="24" spans="1:16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59"/>
      <c r="L24" s="59"/>
      <c r="M24" s="13"/>
      <c r="N24" s="13"/>
      <c r="O24" s="14"/>
      <c r="P24" s="14"/>
    </row>
    <row r="25" spans="1:16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59"/>
      <c r="L25" s="59"/>
      <c r="M25" s="13"/>
      <c r="N25" s="13"/>
      <c r="O25" s="14"/>
      <c r="P25" s="14"/>
    </row>
    <row r="26" spans="1:16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59"/>
      <c r="L26" s="59"/>
      <c r="M26" s="13"/>
      <c r="N26" s="13"/>
      <c r="O26" s="14"/>
      <c r="P26" s="14"/>
    </row>
    <row r="27" spans="1:16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59"/>
      <c r="L27" s="59"/>
      <c r="M27" s="13"/>
      <c r="N27" s="13"/>
      <c r="O27" s="14"/>
      <c r="P27" s="14"/>
    </row>
    <row r="28" spans="1:16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59"/>
      <c r="L28" s="59"/>
      <c r="M28" s="13"/>
      <c r="N28" s="13"/>
      <c r="O28" s="14"/>
      <c r="P28" s="14"/>
    </row>
    <row r="29" spans="1:16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59"/>
      <c r="L29" s="59"/>
      <c r="M29" s="13"/>
      <c r="N29" s="13"/>
      <c r="O29" s="14"/>
      <c r="P29" s="14"/>
    </row>
    <row r="30" spans="1:16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59"/>
      <c r="L30" s="59"/>
      <c r="M30" s="13"/>
      <c r="N30" s="13"/>
      <c r="O30" s="14"/>
      <c r="P30" s="14"/>
    </row>
    <row r="31" spans="1:16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59"/>
      <c r="L31" s="59"/>
      <c r="M31" s="13"/>
      <c r="N31" s="13"/>
      <c r="O31" s="14"/>
      <c r="P31" s="14"/>
    </row>
    <row r="32" spans="1:16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59"/>
      <c r="L32" s="59"/>
      <c r="M32" s="13"/>
      <c r="N32" s="13"/>
      <c r="O32" s="14"/>
      <c r="P32" s="14"/>
    </row>
    <row r="33" spans="1:16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59"/>
      <c r="L33" s="59"/>
      <c r="M33" s="13"/>
      <c r="N33" s="13"/>
      <c r="O33" s="14"/>
      <c r="P33" s="14"/>
    </row>
    <row r="34" spans="1:16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59"/>
      <c r="L34" s="59"/>
      <c r="M34" s="13"/>
      <c r="N34" s="13"/>
      <c r="O34" s="14"/>
      <c r="P34" s="14"/>
    </row>
    <row r="35" spans="1:16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59"/>
      <c r="L35" s="59"/>
      <c r="M35" s="13"/>
      <c r="N35" s="13"/>
      <c r="O35" s="14"/>
      <c r="P35" s="14"/>
    </row>
    <row r="36" spans="1:16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59"/>
      <c r="L36" s="59"/>
      <c r="M36" s="13"/>
      <c r="N36" s="13"/>
      <c r="O36" s="14"/>
      <c r="P36" s="14"/>
    </row>
    <row r="37" spans="1:16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59"/>
      <c r="L37" s="59"/>
      <c r="M37" s="13"/>
      <c r="N37" s="13"/>
      <c r="O37" s="14"/>
      <c r="P37" s="14"/>
    </row>
    <row r="38" spans="1:16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59"/>
      <c r="L38" s="59"/>
      <c r="M38" s="13"/>
      <c r="N38" s="13"/>
      <c r="O38" s="14"/>
      <c r="P38" s="14"/>
    </row>
    <row r="39" spans="1:16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59"/>
      <c r="L39" s="59"/>
      <c r="M39" s="13"/>
      <c r="N39" s="13"/>
      <c r="O39" s="14"/>
      <c r="P39" s="14"/>
    </row>
    <row r="40" spans="1:16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59"/>
      <c r="L40" s="59"/>
      <c r="M40" s="13"/>
      <c r="N40" s="13"/>
      <c r="O40" s="14"/>
      <c r="P40" s="14"/>
    </row>
    <row r="41" spans="1:16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59"/>
      <c r="L41" s="59"/>
      <c r="M41" s="13"/>
      <c r="N41" s="13"/>
      <c r="O41" s="14"/>
      <c r="P41" s="14"/>
    </row>
    <row r="42" spans="1:16" ht="14.4" thickBot="1">
      <c r="A42" s="12"/>
      <c r="B42" s="17"/>
      <c r="C42" s="18"/>
      <c r="D42" s="18"/>
      <c r="E42" s="18"/>
      <c r="F42" s="18"/>
      <c r="G42" s="18"/>
      <c r="H42" s="18"/>
      <c r="I42" s="18"/>
      <c r="J42" s="18"/>
      <c r="K42" s="60"/>
      <c r="L42" s="60"/>
      <c r="M42" s="18"/>
      <c r="N42" s="18"/>
      <c r="O42" s="19"/>
      <c r="P42" s="14"/>
    </row>
    <row r="43" spans="1:16" ht="14.4" thickBot="1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9"/>
    </row>
  </sheetData>
  <autoFilter ref="B4:O4"/>
  <mergeCells count="1">
    <mergeCell ref="A1:P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Portfolio</vt:lpstr>
      <vt:lpstr>Securities</vt:lpstr>
      <vt:lpstr>Portfolio!Print_Titles</vt:lpstr>
      <vt:lpstr>Securities!Print_Titles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2014-02-25T16:38:32Z</dcterms:created>
  <dcterms:modified xsi:type="dcterms:W3CDTF">2018-04-18T13:36:20Z</dcterms:modified>
</cp:coreProperties>
</file>