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K39" i="1"/>
  <c r="J39"/>
  <c r="K38"/>
  <c r="J38"/>
  <c r="K37"/>
  <c r="J37"/>
  <c r="J36"/>
  <c r="K36"/>
  <c r="D39"/>
  <c r="D38"/>
  <c r="D37"/>
  <c r="D36"/>
  <c r="R23"/>
  <c r="Q21"/>
  <c r="P21"/>
  <c r="O21"/>
  <c r="N21"/>
  <c r="M21"/>
  <c r="L21"/>
  <c r="K21"/>
  <c r="J21"/>
  <c r="I21"/>
  <c r="H21"/>
  <c r="G21"/>
  <c r="F21"/>
  <c r="E21"/>
  <c r="R21" s="1"/>
  <c r="Q10"/>
  <c r="P10"/>
  <c r="O10"/>
  <c r="N10"/>
  <c r="M10"/>
  <c r="L10"/>
  <c r="K10"/>
  <c r="J10"/>
  <c r="I10"/>
  <c r="H10"/>
  <c r="G10"/>
  <c r="F10"/>
  <c r="E10"/>
  <c r="B34"/>
  <c r="A34"/>
  <c r="T31"/>
  <c r="M32"/>
  <c r="L32"/>
  <c r="E32"/>
  <c r="B32"/>
  <c r="A32"/>
  <c r="R27"/>
  <c r="R31"/>
  <c r="R25"/>
  <c r="Q25"/>
  <c r="P30"/>
  <c r="P32" s="1"/>
  <c r="O30"/>
  <c r="O32" s="1"/>
  <c r="N30"/>
  <c r="N32" s="1"/>
  <c r="M30"/>
  <c r="L30"/>
  <c r="K30"/>
  <c r="K32" s="1"/>
  <c r="J30"/>
  <c r="J32" s="1"/>
  <c r="I30"/>
  <c r="I32" s="1"/>
  <c r="H30"/>
  <c r="H32" s="1"/>
  <c r="G30"/>
  <c r="G32" s="1"/>
  <c r="F30"/>
  <c r="E30"/>
  <c r="R20"/>
  <c r="R19"/>
  <c r="R18"/>
  <c r="R17"/>
  <c r="R16"/>
  <c r="D20"/>
  <c r="D19"/>
  <c r="D18"/>
  <c r="D17"/>
  <c r="D16"/>
  <c r="Q20"/>
  <c r="P20"/>
  <c r="O20"/>
  <c r="N20"/>
  <c r="M20"/>
  <c r="L20"/>
  <c r="K20"/>
  <c r="J20"/>
  <c r="I20"/>
  <c r="H20"/>
  <c r="G20"/>
  <c r="F20"/>
  <c r="Q19"/>
  <c r="P19"/>
  <c r="O19"/>
  <c r="N19"/>
  <c r="M19"/>
  <c r="L19"/>
  <c r="K19"/>
  <c r="J19"/>
  <c r="I19"/>
  <c r="H19"/>
  <c r="G19"/>
  <c r="F19"/>
  <c r="Q18"/>
  <c r="P18"/>
  <c r="O18"/>
  <c r="N18"/>
  <c r="M18"/>
  <c r="L18"/>
  <c r="K18"/>
  <c r="J18"/>
  <c r="I18"/>
  <c r="H18"/>
  <c r="G18"/>
  <c r="F18"/>
  <c r="Q17"/>
  <c r="P17"/>
  <c r="O17"/>
  <c r="N17"/>
  <c r="M17"/>
  <c r="L17"/>
  <c r="K17"/>
  <c r="J17"/>
  <c r="I17"/>
  <c r="H17"/>
  <c r="G17"/>
  <c r="F17"/>
  <c r="Q16"/>
  <c r="P16"/>
  <c r="O16"/>
  <c r="N16"/>
  <c r="M16"/>
  <c r="L16"/>
  <c r="K16"/>
  <c r="J16"/>
  <c r="I16"/>
  <c r="H16"/>
  <c r="G16"/>
  <c r="F16"/>
  <c r="E20"/>
  <c r="E19"/>
  <c r="E18"/>
  <c r="E17"/>
  <c r="E16"/>
  <c r="R30" l="1"/>
  <c r="R32" s="1"/>
  <c r="T32" s="1"/>
  <c r="F32"/>
  <c r="Q12"/>
  <c r="T30" l="1"/>
  <c r="T34"/>
</calcChain>
</file>

<file path=xl/sharedStrings.xml><?xml version="1.0" encoding="utf-8"?>
<sst xmlns="http://schemas.openxmlformats.org/spreadsheetml/2006/main" count="32" uniqueCount="28">
  <si>
    <t>Amadeus</t>
  </si>
  <si>
    <t>Atoss</t>
  </si>
  <si>
    <t>BASF</t>
  </si>
  <si>
    <t>BMW Vz</t>
  </si>
  <si>
    <t>BMW St</t>
  </si>
  <si>
    <t>Bilfinger</t>
  </si>
  <si>
    <t>DATA Modul</t>
  </si>
  <si>
    <t>Doccheck</t>
  </si>
  <si>
    <t>Hugo Boss</t>
  </si>
  <si>
    <t>Leoni</t>
  </si>
  <si>
    <t>Nürn.Bet.</t>
  </si>
  <si>
    <t>RM</t>
  </si>
  <si>
    <t>WMF</t>
  </si>
  <si>
    <t>Summe Dividenden:</t>
  </si>
  <si>
    <t>Dividenden:</t>
  </si>
  <si>
    <t>Stk</t>
  </si>
  <si>
    <t>Kurs:</t>
  </si>
  <si>
    <t>Verkauf:</t>
  </si>
  <si>
    <t>Depot</t>
  </si>
  <si>
    <t>Bar</t>
  </si>
  <si>
    <t>DAX</t>
  </si>
  <si>
    <t>Kauf:</t>
  </si>
  <si>
    <t>CDAX</t>
  </si>
  <si>
    <t>Dep + Bar</t>
  </si>
  <si>
    <t>p.a.</t>
  </si>
  <si>
    <t>MDAX</t>
  </si>
  <si>
    <t>SDAX</t>
  </si>
  <si>
    <t>Gesamt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</si>
</sst>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10" fontId="0" fillId="0" borderId="0" xfId="1" applyNumberFormat="1" applyFont="1"/>
    <xf numFmtId="0" fontId="0" fillId="0" borderId="0" xfId="0" applyBorder="1"/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5" xfId="0" applyBorder="1"/>
    <xf numFmtId="0" fontId="0" fillId="0" borderId="4" xfId="0" applyBorder="1"/>
    <xf numFmtId="2" fontId="0" fillId="0" borderId="5" xfId="0" applyNumberFormat="1" applyBorder="1"/>
    <xf numFmtId="0" fontId="0" fillId="0" borderId="6" xfId="0" applyBorder="1"/>
    <xf numFmtId="2" fontId="0" fillId="0" borderId="7" xfId="0" applyNumberFormat="1" applyBorder="1"/>
    <xf numFmtId="0" fontId="0" fillId="0" borderId="7" xfId="0" applyBorder="1"/>
    <xf numFmtId="0" fontId="0" fillId="0" borderId="8" xfId="0" applyBorder="1"/>
    <xf numFmtId="4" fontId="0" fillId="0" borderId="4" xfId="0" applyNumberFormat="1" applyBorder="1"/>
    <xf numFmtId="4" fontId="0" fillId="0" borderId="5" xfId="0" applyNumberFormat="1" applyBorder="1"/>
    <xf numFmtId="10" fontId="0" fillId="0" borderId="7" xfId="1" applyNumberFormat="1" applyFont="1" applyBorder="1"/>
    <xf numFmtId="4" fontId="0" fillId="0" borderId="0" xfId="0" applyNumberFormat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11" xfId="0" applyBorder="1"/>
    <xf numFmtId="14" fontId="0" fillId="0" borderId="0" xfId="0" applyNumberFormat="1"/>
    <xf numFmtId="10" fontId="2" fillId="0" borderId="0" xfId="0" applyNumberFormat="1" applyFont="1"/>
    <xf numFmtId="10" fontId="2" fillId="0" borderId="8" xfId="1" applyNumberFormat="1" applyFont="1" applyBorder="1"/>
    <xf numFmtId="10" fontId="2" fillId="0" borderId="6" xfId="1" applyNumberFormat="1" applyFont="1" applyBorder="1"/>
    <xf numFmtId="10" fontId="2" fillId="0" borderId="0" xfId="1" applyNumberFormat="1" applyFont="1"/>
    <xf numFmtId="0" fontId="0" fillId="0" borderId="0" xfId="0" applyAlignment="1">
      <alignment horizontal="right"/>
    </xf>
    <xf numFmtId="4" fontId="0" fillId="0" borderId="0" xfId="0" applyNumberFormat="1"/>
    <xf numFmtId="10" fontId="0" fillId="0" borderId="0" xfId="0" applyNumberFormat="1"/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9"/>
  <sheetViews>
    <sheetView tabSelected="1" workbookViewId="0">
      <selection activeCell="H39" sqref="H39"/>
    </sheetView>
  </sheetViews>
  <sheetFormatPr baseColWidth="10" defaultRowHeight="15"/>
  <cols>
    <col min="3" max="3" width="2.42578125" customWidth="1"/>
    <col min="4" max="4" width="11.85546875" bestFit="1" customWidth="1"/>
    <col min="5" max="5" width="9.28515625" bestFit="1" customWidth="1"/>
    <col min="6" max="6" width="8.28515625" customWidth="1"/>
    <col min="7" max="7" width="10.140625" bestFit="1" customWidth="1"/>
    <col min="8" max="8" width="9.140625" bestFit="1" customWidth="1"/>
    <col min="9" max="17" width="8.28515625" customWidth="1"/>
  </cols>
  <sheetData>
    <row r="1" spans="4:18">
      <c r="D1" s="6"/>
      <c r="E1" s="7" t="s">
        <v>0</v>
      </c>
      <c r="F1" s="7" t="s">
        <v>1</v>
      </c>
      <c r="G1" s="7" t="s">
        <v>2</v>
      </c>
      <c r="H1" s="7" t="s">
        <v>4</v>
      </c>
      <c r="I1" s="7" t="s">
        <v>3</v>
      </c>
      <c r="J1" s="7" t="s">
        <v>5</v>
      </c>
      <c r="K1" s="7" t="s">
        <v>6</v>
      </c>
      <c r="L1" s="7" t="s">
        <v>7</v>
      </c>
      <c r="M1" s="7" t="s">
        <v>8</v>
      </c>
      <c r="N1" s="7" t="s">
        <v>9</v>
      </c>
      <c r="O1" s="7" t="s">
        <v>10</v>
      </c>
      <c r="P1" s="7" t="s">
        <v>11</v>
      </c>
      <c r="Q1" s="8" t="s">
        <v>12</v>
      </c>
    </row>
    <row r="2" spans="4:18">
      <c r="D2" s="9" t="s">
        <v>15</v>
      </c>
      <c r="E2" s="4">
        <v>85</v>
      </c>
      <c r="F2" s="4">
        <v>150</v>
      </c>
      <c r="G2" s="4">
        <v>45</v>
      </c>
      <c r="H2" s="4">
        <v>45</v>
      </c>
      <c r="I2" s="4">
        <v>65</v>
      </c>
      <c r="J2" s="4">
        <v>40</v>
      </c>
      <c r="K2" s="4">
        <v>200</v>
      </c>
      <c r="L2" s="4">
        <v>700</v>
      </c>
      <c r="M2" s="4">
        <v>35</v>
      </c>
      <c r="N2" s="4">
        <v>115</v>
      </c>
      <c r="O2" s="4">
        <v>50</v>
      </c>
      <c r="P2" s="4">
        <v>80</v>
      </c>
      <c r="Q2" s="10">
        <v>85</v>
      </c>
    </row>
    <row r="3" spans="4:18">
      <c r="D3" s="11">
        <v>2013</v>
      </c>
      <c r="E3" s="5">
        <v>2.95</v>
      </c>
      <c r="F3" s="5">
        <v>0.72</v>
      </c>
      <c r="G3" s="5">
        <v>2.6</v>
      </c>
      <c r="H3" s="5">
        <v>2.5</v>
      </c>
      <c r="I3" s="5">
        <v>2.5</v>
      </c>
      <c r="J3" s="5">
        <v>3</v>
      </c>
      <c r="K3" s="5">
        <v>0.6</v>
      </c>
      <c r="L3" s="5">
        <v>0.2</v>
      </c>
      <c r="M3" s="5">
        <v>3.12</v>
      </c>
      <c r="N3" s="5">
        <v>1.5</v>
      </c>
      <c r="O3" s="5">
        <v>2.9</v>
      </c>
      <c r="P3" s="5">
        <v>1.8</v>
      </c>
      <c r="Q3" s="12">
        <v>0.5</v>
      </c>
      <c r="R3" s="1"/>
    </row>
    <row r="4" spans="4:18">
      <c r="D4" s="11">
        <v>2014</v>
      </c>
      <c r="E4" s="5">
        <v>2.83</v>
      </c>
      <c r="F4" s="5">
        <v>0.72</v>
      </c>
      <c r="G4" s="5">
        <v>2.7</v>
      </c>
      <c r="H4" s="5">
        <v>2.6</v>
      </c>
      <c r="I4" s="5">
        <v>2.6</v>
      </c>
      <c r="J4" s="5">
        <v>3</v>
      </c>
      <c r="K4" s="5">
        <v>1.2</v>
      </c>
      <c r="L4" s="5">
        <v>0.2</v>
      </c>
      <c r="M4" s="5">
        <v>3.34</v>
      </c>
      <c r="N4" s="5">
        <v>1</v>
      </c>
      <c r="O4" s="5">
        <v>3</v>
      </c>
      <c r="P4" s="5">
        <v>0.4</v>
      </c>
      <c r="Q4" s="12"/>
    </row>
    <row r="5" spans="4:18">
      <c r="D5" s="11">
        <v>2015</v>
      </c>
      <c r="E5" s="5">
        <v>3.37</v>
      </c>
      <c r="F5" s="5">
        <v>0.88</v>
      </c>
      <c r="G5" s="5">
        <v>2.8</v>
      </c>
      <c r="H5" s="5">
        <v>2.9</v>
      </c>
      <c r="I5" s="5">
        <v>2.92</v>
      </c>
      <c r="J5" s="5">
        <v>2</v>
      </c>
      <c r="K5" s="5">
        <v>0.12</v>
      </c>
      <c r="L5" s="5">
        <v>0.35</v>
      </c>
      <c r="M5" s="5">
        <v>3.62</v>
      </c>
      <c r="N5" s="5">
        <v>1.2</v>
      </c>
      <c r="O5" s="5">
        <v>3</v>
      </c>
      <c r="P5" s="5">
        <v>0.3</v>
      </c>
      <c r="Q5" s="12"/>
    </row>
    <row r="6" spans="4:18">
      <c r="D6" s="11">
        <v>2016</v>
      </c>
      <c r="E6" s="5">
        <v>3.53</v>
      </c>
      <c r="F6" s="5">
        <v>0.95</v>
      </c>
      <c r="G6" s="5">
        <v>2.9</v>
      </c>
      <c r="H6" s="5">
        <v>3.2</v>
      </c>
      <c r="I6" s="5">
        <v>3.22</v>
      </c>
      <c r="J6" s="5">
        <v>0</v>
      </c>
      <c r="K6" s="5">
        <v>0.12</v>
      </c>
      <c r="L6" s="5">
        <v>0.4</v>
      </c>
      <c r="M6" s="5">
        <v>3.62</v>
      </c>
      <c r="N6" s="5">
        <v>1</v>
      </c>
      <c r="O6" s="5">
        <v>3</v>
      </c>
      <c r="P6" s="5">
        <v>1.1000000000000001</v>
      </c>
      <c r="Q6" s="12"/>
    </row>
    <row r="7" spans="4:18">
      <c r="D7" s="11">
        <v>2017</v>
      </c>
      <c r="E7" s="5">
        <v>3.66</v>
      </c>
      <c r="F7" s="5">
        <v>1.1599999999999999</v>
      </c>
      <c r="G7" s="5">
        <v>3</v>
      </c>
      <c r="H7" s="5">
        <v>3.5</v>
      </c>
      <c r="I7" s="5">
        <v>3.52</v>
      </c>
      <c r="J7" s="5">
        <v>1</v>
      </c>
      <c r="K7" s="5">
        <v>1.5</v>
      </c>
      <c r="L7" s="5">
        <v>0.4</v>
      </c>
      <c r="M7" s="5">
        <v>2.6</v>
      </c>
      <c r="N7" s="5">
        <v>0.5</v>
      </c>
      <c r="O7" s="5">
        <v>3</v>
      </c>
      <c r="P7" s="5">
        <v>1.45</v>
      </c>
      <c r="Q7" s="12"/>
    </row>
    <row r="8" spans="4:18">
      <c r="D8" s="11">
        <v>2018</v>
      </c>
      <c r="E8" s="5">
        <v>3.96</v>
      </c>
      <c r="F8" s="5">
        <v>1.17</v>
      </c>
      <c r="G8" s="5">
        <v>3.1</v>
      </c>
      <c r="H8" s="5">
        <v>4</v>
      </c>
      <c r="I8" s="5">
        <v>4.0199999999999996</v>
      </c>
      <c r="J8" s="5">
        <v>1</v>
      </c>
      <c r="K8" s="5">
        <v>1.5</v>
      </c>
      <c r="L8" s="5">
        <v>0.4</v>
      </c>
      <c r="M8" s="5">
        <v>2.65</v>
      </c>
      <c r="N8" s="5">
        <v>1.4</v>
      </c>
      <c r="O8" s="5">
        <v>3</v>
      </c>
      <c r="P8" s="5">
        <v>1.7</v>
      </c>
      <c r="Q8" s="12"/>
    </row>
    <row r="9" spans="4:18">
      <c r="D9" s="11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2"/>
    </row>
    <row r="10" spans="4:18" ht="15.75" thickBot="1">
      <c r="D10" s="13" t="s">
        <v>14</v>
      </c>
      <c r="E10" s="14">
        <f>SUM(E3:E8)*E2</f>
        <v>1725.5</v>
      </c>
      <c r="F10" s="14">
        <f t="shared" ref="F10:Q10" si="0">SUM(F3:F8)*F2</f>
        <v>840</v>
      </c>
      <c r="G10" s="14">
        <f t="shared" si="0"/>
        <v>769.50000000000011</v>
      </c>
      <c r="H10" s="14">
        <f t="shared" si="0"/>
        <v>841.5</v>
      </c>
      <c r="I10" s="14">
        <f t="shared" si="0"/>
        <v>1220.7</v>
      </c>
      <c r="J10" s="14">
        <f t="shared" si="0"/>
        <v>400</v>
      </c>
      <c r="K10" s="14">
        <f t="shared" si="0"/>
        <v>1008</v>
      </c>
      <c r="L10" s="14">
        <f t="shared" si="0"/>
        <v>1364.9999999999998</v>
      </c>
      <c r="M10" s="14">
        <f t="shared" si="0"/>
        <v>663.25</v>
      </c>
      <c r="N10" s="14">
        <f t="shared" si="0"/>
        <v>759</v>
      </c>
      <c r="O10" s="14">
        <f t="shared" si="0"/>
        <v>894.99999999999989</v>
      </c>
      <c r="P10" s="14">
        <f t="shared" si="0"/>
        <v>540</v>
      </c>
      <c r="Q10" s="14">
        <f t="shared" si="0"/>
        <v>42.5</v>
      </c>
    </row>
    <row r="12" spans="4:18">
      <c r="N12" s="30" t="s">
        <v>13</v>
      </c>
      <c r="O12" s="30"/>
      <c r="P12" s="30"/>
      <c r="Q12" s="1">
        <f>SUM(E10:Q10)</f>
        <v>11069.95</v>
      </c>
    </row>
    <row r="15" spans="4:18" ht="15.75" thickBot="1"/>
    <row r="16" spans="4:18">
      <c r="D16" s="6">
        <f>D3</f>
        <v>2013</v>
      </c>
      <c r="E16" s="7">
        <f>E3*E$2</f>
        <v>250.75000000000003</v>
      </c>
      <c r="F16" s="7">
        <f t="shared" ref="F16:Q16" si="1">F3*F$2</f>
        <v>108</v>
      </c>
      <c r="G16" s="7">
        <f t="shared" si="1"/>
        <v>117</v>
      </c>
      <c r="H16" s="7">
        <f t="shared" si="1"/>
        <v>112.5</v>
      </c>
      <c r="I16" s="7">
        <f t="shared" si="1"/>
        <v>162.5</v>
      </c>
      <c r="J16" s="7">
        <f t="shared" si="1"/>
        <v>120</v>
      </c>
      <c r="K16" s="7">
        <f t="shared" si="1"/>
        <v>120</v>
      </c>
      <c r="L16" s="7">
        <f t="shared" si="1"/>
        <v>140</v>
      </c>
      <c r="M16" s="7">
        <f t="shared" si="1"/>
        <v>109.2</v>
      </c>
      <c r="N16" s="7">
        <f t="shared" si="1"/>
        <v>172.5</v>
      </c>
      <c r="O16" s="7">
        <f t="shared" si="1"/>
        <v>145</v>
      </c>
      <c r="P16" s="7">
        <f t="shared" si="1"/>
        <v>144</v>
      </c>
      <c r="Q16" s="8">
        <f t="shared" si="1"/>
        <v>42.5</v>
      </c>
      <c r="R16">
        <f>SUM(E16:Q16)</f>
        <v>1743.95</v>
      </c>
    </row>
    <row r="17" spans="1:20">
      <c r="D17" s="11">
        <f t="shared" ref="D17:D20" si="2">D4</f>
        <v>2014</v>
      </c>
      <c r="E17" s="4">
        <f t="shared" ref="E17:Q21" si="3">E4*E$2</f>
        <v>240.55</v>
      </c>
      <c r="F17" s="4">
        <f t="shared" si="3"/>
        <v>108</v>
      </c>
      <c r="G17" s="4">
        <f t="shared" si="3"/>
        <v>121.50000000000001</v>
      </c>
      <c r="H17" s="4">
        <f t="shared" si="3"/>
        <v>117</v>
      </c>
      <c r="I17" s="4">
        <f t="shared" si="3"/>
        <v>169</v>
      </c>
      <c r="J17" s="4">
        <f t="shared" si="3"/>
        <v>120</v>
      </c>
      <c r="K17" s="4">
        <f t="shared" si="3"/>
        <v>240</v>
      </c>
      <c r="L17" s="4">
        <f t="shared" si="3"/>
        <v>140</v>
      </c>
      <c r="M17" s="4">
        <f t="shared" si="3"/>
        <v>116.89999999999999</v>
      </c>
      <c r="N17" s="4">
        <f t="shared" si="3"/>
        <v>115</v>
      </c>
      <c r="O17" s="4">
        <f t="shared" si="3"/>
        <v>150</v>
      </c>
      <c r="P17" s="4">
        <f t="shared" si="3"/>
        <v>32</v>
      </c>
      <c r="Q17" s="10">
        <f t="shared" si="3"/>
        <v>0</v>
      </c>
      <c r="R17">
        <f t="shared" ref="R17:R20" si="4">SUM(E17:Q17)</f>
        <v>1669.95</v>
      </c>
    </row>
    <row r="18" spans="1:20">
      <c r="D18" s="11">
        <f t="shared" si="2"/>
        <v>2015</v>
      </c>
      <c r="E18" s="4">
        <f t="shared" si="3"/>
        <v>286.45</v>
      </c>
      <c r="F18" s="4">
        <f t="shared" si="3"/>
        <v>132</v>
      </c>
      <c r="G18" s="4">
        <f t="shared" si="3"/>
        <v>125.99999999999999</v>
      </c>
      <c r="H18" s="4">
        <f t="shared" si="3"/>
        <v>130.5</v>
      </c>
      <c r="I18" s="4">
        <f t="shared" si="3"/>
        <v>189.79999999999998</v>
      </c>
      <c r="J18" s="4">
        <f t="shared" si="3"/>
        <v>80</v>
      </c>
      <c r="K18" s="4">
        <f t="shared" si="3"/>
        <v>24</v>
      </c>
      <c r="L18" s="4">
        <f t="shared" si="3"/>
        <v>244.99999999999997</v>
      </c>
      <c r="M18" s="4">
        <f t="shared" si="3"/>
        <v>126.7</v>
      </c>
      <c r="N18" s="4">
        <f t="shared" si="3"/>
        <v>138</v>
      </c>
      <c r="O18" s="4">
        <f t="shared" si="3"/>
        <v>150</v>
      </c>
      <c r="P18" s="4">
        <f t="shared" si="3"/>
        <v>24</v>
      </c>
      <c r="Q18" s="10">
        <f t="shared" si="3"/>
        <v>0</v>
      </c>
      <c r="R18">
        <f t="shared" si="4"/>
        <v>1652.4499999999998</v>
      </c>
    </row>
    <row r="19" spans="1:20">
      <c r="D19" s="11">
        <f t="shared" si="2"/>
        <v>2016</v>
      </c>
      <c r="E19" s="4">
        <f t="shared" si="3"/>
        <v>300.05</v>
      </c>
      <c r="F19" s="4">
        <f t="shared" si="3"/>
        <v>142.5</v>
      </c>
      <c r="G19" s="4">
        <f t="shared" si="3"/>
        <v>130.5</v>
      </c>
      <c r="H19" s="4">
        <f t="shared" si="3"/>
        <v>144</v>
      </c>
      <c r="I19" s="4">
        <f t="shared" si="3"/>
        <v>209.3</v>
      </c>
      <c r="J19" s="4">
        <f t="shared" si="3"/>
        <v>0</v>
      </c>
      <c r="K19" s="4">
        <f t="shared" si="3"/>
        <v>24</v>
      </c>
      <c r="L19" s="4">
        <f t="shared" si="3"/>
        <v>280</v>
      </c>
      <c r="M19" s="4">
        <f t="shared" si="3"/>
        <v>126.7</v>
      </c>
      <c r="N19" s="4">
        <f t="shared" si="3"/>
        <v>115</v>
      </c>
      <c r="O19" s="4">
        <f t="shared" si="3"/>
        <v>150</v>
      </c>
      <c r="P19" s="4">
        <f t="shared" si="3"/>
        <v>88</v>
      </c>
      <c r="Q19" s="10">
        <f t="shared" si="3"/>
        <v>0</v>
      </c>
      <c r="R19">
        <f t="shared" si="4"/>
        <v>1710.05</v>
      </c>
    </row>
    <row r="20" spans="1:20">
      <c r="D20" s="11">
        <f t="shared" si="2"/>
        <v>2017</v>
      </c>
      <c r="E20" s="4">
        <f t="shared" si="3"/>
        <v>311.10000000000002</v>
      </c>
      <c r="F20" s="4">
        <f t="shared" si="3"/>
        <v>174</v>
      </c>
      <c r="G20" s="4">
        <f t="shared" si="3"/>
        <v>135</v>
      </c>
      <c r="H20" s="4">
        <f t="shared" si="3"/>
        <v>157.5</v>
      </c>
      <c r="I20" s="4">
        <f t="shared" si="3"/>
        <v>228.8</v>
      </c>
      <c r="J20" s="4">
        <f t="shared" si="3"/>
        <v>40</v>
      </c>
      <c r="K20" s="4">
        <f t="shared" si="3"/>
        <v>300</v>
      </c>
      <c r="L20" s="4">
        <f t="shared" si="3"/>
        <v>280</v>
      </c>
      <c r="M20" s="4">
        <f t="shared" si="3"/>
        <v>91</v>
      </c>
      <c r="N20" s="4">
        <f t="shared" si="3"/>
        <v>57.5</v>
      </c>
      <c r="O20" s="4">
        <f t="shared" si="3"/>
        <v>150</v>
      </c>
      <c r="P20" s="4">
        <f t="shared" si="3"/>
        <v>116</v>
      </c>
      <c r="Q20" s="10">
        <f t="shared" si="3"/>
        <v>0</v>
      </c>
      <c r="R20">
        <f t="shared" si="4"/>
        <v>2040.9</v>
      </c>
    </row>
    <row r="21" spans="1:20" ht="15.75" thickBot="1">
      <c r="D21" s="13">
        <v>2018</v>
      </c>
      <c r="E21" s="15">
        <f t="shared" si="3"/>
        <v>336.6</v>
      </c>
      <c r="F21" s="15">
        <f t="shared" si="3"/>
        <v>175.5</v>
      </c>
      <c r="G21" s="15">
        <f t="shared" si="3"/>
        <v>139.5</v>
      </c>
      <c r="H21" s="15">
        <f t="shared" si="3"/>
        <v>180</v>
      </c>
      <c r="I21" s="15">
        <f t="shared" si="3"/>
        <v>261.29999999999995</v>
      </c>
      <c r="J21" s="15">
        <f t="shared" si="3"/>
        <v>40</v>
      </c>
      <c r="K21" s="15">
        <f t="shared" si="3"/>
        <v>300</v>
      </c>
      <c r="L21" s="15">
        <f t="shared" si="3"/>
        <v>280</v>
      </c>
      <c r="M21" s="15">
        <f t="shared" si="3"/>
        <v>92.75</v>
      </c>
      <c r="N21" s="15">
        <f t="shared" si="3"/>
        <v>161</v>
      </c>
      <c r="O21" s="15">
        <f t="shared" si="3"/>
        <v>150</v>
      </c>
      <c r="P21" s="15">
        <f t="shared" si="3"/>
        <v>136</v>
      </c>
      <c r="Q21" s="16">
        <f t="shared" si="3"/>
        <v>0</v>
      </c>
      <c r="R21">
        <f t="shared" ref="R21" si="5">SUM(E21:Q21)</f>
        <v>2252.65</v>
      </c>
    </row>
    <row r="23" spans="1:20">
      <c r="N23" s="30" t="s">
        <v>13</v>
      </c>
      <c r="O23" s="30"/>
      <c r="P23" s="30"/>
      <c r="Q23" s="30"/>
      <c r="R23">
        <f>SUM(R16:R21)</f>
        <v>11069.95</v>
      </c>
    </row>
    <row r="24" spans="1:20" ht="15.75" thickBot="1">
      <c r="N24" s="2"/>
      <c r="O24" s="2"/>
      <c r="P24" s="2"/>
      <c r="Q24" s="2"/>
    </row>
    <row r="25" spans="1:20" ht="15.75" thickBot="1">
      <c r="D25" s="21" t="s">
        <v>17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3"/>
      <c r="Q25" s="24">
        <f>58.37*Q2</f>
        <v>4961.45</v>
      </c>
      <c r="R25">
        <f>SUM(E25:Q25)</f>
        <v>4961.45</v>
      </c>
    </row>
    <row r="26" spans="1:20" ht="15.75" thickBot="1">
      <c r="A26" s="6" t="s">
        <v>20</v>
      </c>
      <c r="B26" s="8" t="s">
        <v>22</v>
      </c>
      <c r="C26" s="4"/>
    </row>
    <row r="27" spans="1:20">
      <c r="A27" s="17">
        <v>7363.85</v>
      </c>
      <c r="B27" s="10">
        <v>651.19000000000005</v>
      </c>
      <c r="C27" s="4"/>
      <c r="D27" s="6" t="s">
        <v>21</v>
      </c>
      <c r="E27" s="7">
        <v>2978.8</v>
      </c>
      <c r="F27" s="7">
        <v>2986.4</v>
      </c>
      <c r="G27" s="7">
        <v>2926.25</v>
      </c>
      <c r="H27" s="7">
        <v>2933.9</v>
      </c>
      <c r="I27" s="7">
        <v>2883.53</v>
      </c>
      <c r="J27" s="7">
        <v>3043.3</v>
      </c>
      <c r="K27" s="7">
        <v>2969.9</v>
      </c>
      <c r="L27" s="7">
        <v>2983.9</v>
      </c>
      <c r="M27" s="7">
        <v>2760.95</v>
      </c>
      <c r="N27" s="7">
        <v>2964.4</v>
      </c>
      <c r="O27" s="7">
        <v>3003.9</v>
      </c>
      <c r="P27" s="7">
        <v>2853.7</v>
      </c>
      <c r="Q27" s="8">
        <v>2976.68</v>
      </c>
      <c r="R27" s="1">
        <f>SUM(E27:Q27)</f>
        <v>38265.610000000008</v>
      </c>
    </row>
    <row r="28" spans="1:20">
      <c r="A28" s="11"/>
      <c r="B28" s="10"/>
      <c r="C28" s="4"/>
      <c r="D28" s="1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0"/>
    </row>
    <row r="29" spans="1:20">
      <c r="A29" s="17">
        <v>12917.6</v>
      </c>
      <c r="B29" s="18">
        <v>1209.51</v>
      </c>
      <c r="C29" s="20"/>
      <c r="D29" s="11" t="s">
        <v>16</v>
      </c>
      <c r="E29" s="4">
        <v>91.1</v>
      </c>
      <c r="F29" s="4">
        <v>87</v>
      </c>
      <c r="G29" s="4">
        <v>81.52</v>
      </c>
      <c r="H29" s="4">
        <v>78.459999999999994</v>
      </c>
      <c r="I29" s="4">
        <v>68.75</v>
      </c>
      <c r="J29" s="4">
        <v>43.66</v>
      </c>
      <c r="K29" s="4">
        <v>64.400000000000006</v>
      </c>
      <c r="L29" s="4">
        <v>9.0500000000000007</v>
      </c>
      <c r="M29" s="4">
        <v>78.08</v>
      </c>
      <c r="N29" s="4">
        <v>78.08</v>
      </c>
      <c r="O29" s="4">
        <v>70</v>
      </c>
      <c r="P29" s="4">
        <v>92.98</v>
      </c>
      <c r="Q29" s="10"/>
    </row>
    <row r="30" spans="1:20">
      <c r="A30" s="11"/>
      <c r="B30" s="10"/>
      <c r="C30" s="4"/>
      <c r="D30" s="11"/>
      <c r="E30" s="5">
        <f t="shared" ref="E30:P30" si="6">E29*E2</f>
        <v>7743.4999999999991</v>
      </c>
      <c r="F30" s="5">
        <f t="shared" si="6"/>
        <v>13050</v>
      </c>
      <c r="G30" s="5">
        <f t="shared" si="6"/>
        <v>3668.3999999999996</v>
      </c>
      <c r="H30" s="5">
        <f t="shared" si="6"/>
        <v>3530.7</v>
      </c>
      <c r="I30" s="5">
        <f t="shared" si="6"/>
        <v>4468.75</v>
      </c>
      <c r="J30" s="5">
        <f t="shared" si="6"/>
        <v>1746.3999999999999</v>
      </c>
      <c r="K30" s="5">
        <f t="shared" si="6"/>
        <v>12880.000000000002</v>
      </c>
      <c r="L30" s="5">
        <f t="shared" si="6"/>
        <v>6335.0000000000009</v>
      </c>
      <c r="M30" s="5">
        <f t="shared" si="6"/>
        <v>2732.7999999999997</v>
      </c>
      <c r="N30" s="5">
        <f t="shared" si="6"/>
        <v>8979.1999999999989</v>
      </c>
      <c r="O30" s="5">
        <f t="shared" si="6"/>
        <v>3500</v>
      </c>
      <c r="P30" s="5">
        <f t="shared" si="6"/>
        <v>7438.4000000000005</v>
      </c>
      <c r="Q30" s="12"/>
      <c r="R30" s="1">
        <f>SUM(E30:Q30)</f>
        <v>76073.149999999994</v>
      </c>
      <c r="S30" t="s">
        <v>18</v>
      </c>
      <c r="T30" s="3">
        <f>R30/R27-1</f>
        <v>0.9880291990641199</v>
      </c>
    </row>
    <row r="31" spans="1:20">
      <c r="A31" s="11"/>
      <c r="B31" s="10"/>
      <c r="C31" s="4"/>
      <c r="D31" s="1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0"/>
      <c r="R31">
        <f>R25+R23</f>
        <v>16031.400000000001</v>
      </c>
      <c r="S31" t="s">
        <v>19</v>
      </c>
      <c r="T31" s="3">
        <f>R31/R27</f>
        <v>0.41895059297369097</v>
      </c>
    </row>
    <row r="32" spans="1:20" ht="15.75" thickBot="1">
      <c r="A32" s="28">
        <f>A29/A27-1</f>
        <v>0.75419108211058061</v>
      </c>
      <c r="B32" s="27">
        <f>B29/B27-1</f>
        <v>0.85738417358988905</v>
      </c>
      <c r="C32" s="20"/>
      <c r="D32" s="13"/>
      <c r="E32" s="19">
        <f>E30/E27-1</f>
        <v>1.5995367261984685</v>
      </c>
      <c r="F32" s="19">
        <f t="shared" ref="F32:P32" si="7">F30/F27-1</f>
        <v>3.3698098044468257</v>
      </c>
      <c r="G32" s="19">
        <f t="shared" si="7"/>
        <v>0.25361811191798367</v>
      </c>
      <c r="H32" s="19">
        <f t="shared" si="7"/>
        <v>0.20341524932683441</v>
      </c>
      <c r="I32" s="19">
        <f t="shared" si="7"/>
        <v>0.54974978585275669</v>
      </c>
      <c r="J32" s="19">
        <f t="shared" si="7"/>
        <v>-0.42614924588440184</v>
      </c>
      <c r="K32" s="19">
        <f t="shared" si="7"/>
        <v>3.3368463584632488</v>
      </c>
      <c r="L32" s="19">
        <f t="shared" si="7"/>
        <v>1.1230604242769533</v>
      </c>
      <c r="M32" s="19">
        <f t="shared" si="7"/>
        <v>-1.0195765950125946E-2</v>
      </c>
      <c r="N32" s="19">
        <f t="shared" si="7"/>
        <v>2.0290109296990955</v>
      </c>
      <c r="O32" s="19">
        <f t="shared" si="7"/>
        <v>0.16515196910682772</v>
      </c>
      <c r="P32" s="19">
        <f t="shared" si="7"/>
        <v>1.6065809300206753</v>
      </c>
      <c r="Q32" s="16"/>
      <c r="R32" s="1">
        <f>R31+R30</f>
        <v>92104.549999999988</v>
      </c>
      <c r="S32" t="s">
        <v>23</v>
      </c>
      <c r="T32" s="29">
        <f>R32/R27-1</f>
        <v>1.4069797920378107</v>
      </c>
    </row>
    <row r="34" spans="1:21">
      <c r="A34" s="26">
        <f>RATE((S34-R34)/365,,-A27,A29)</f>
        <v>0.10433332547221261</v>
      </c>
      <c r="B34" s="26">
        <f>RATE((S34-R34)/365,,-B27,B29)</f>
        <v>0.11553668902248081</v>
      </c>
      <c r="R34" s="25">
        <v>41217</v>
      </c>
      <c r="S34" s="25">
        <v>43284</v>
      </c>
      <c r="T34" s="26">
        <f>RATE((S34-R34)/365,,-R27,R32)</f>
        <v>0.16778284481532035</v>
      </c>
      <c r="U34" t="s">
        <v>24</v>
      </c>
    </row>
    <row r="35" spans="1:21">
      <c r="G35" s="25"/>
      <c r="J35" t="s">
        <v>27</v>
      </c>
      <c r="K35" t="s">
        <v>24</v>
      </c>
    </row>
    <row r="36" spans="1:21">
      <c r="A36" t="s">
        <v>20</v>
      </c>
      <c r="D36" s="25">
        <f>R34</f>
        <v>41217</v>
      </c>
      <c r="E36">
        <v>7363.85</v>
      </c>
      <c r="G36" s="25">
        <v>43284</v>
      </c>
      <c r="H36" s="31">
        <v>12349.1</v>
      </c>
      <c r="J36" s="3">
        <f>H36/E36-1</f>
        <v>0.67698961820243486</v>
      </c>
      <c r="K36" s="32">
        <f>RATE((G36-D36)/365,,-E36,H36)</f>
        <v>9.5591278273747179E-2</v>
      </c>
    </row>
    <row r="37" spans="1:21">
      <c r="A37" t="s">
        <v>25</v>
      </c>
      <c r="D37" s="25">
        <f>R34</f>
        <v>41217</v>
      </c>
      <c r="E37" s="31">
        <v>11583.1</v>
      </c>
      <c r="G37" s="25">
        <v>43284</v>
      </c>
      <c r="H37" s="31">
        <v>25877.200000000001</v>
      </c>
      <c r="J37" s="3">
        <f>H37/E37-1</f>
        <v>1.234047880101182</v>
      </c>
      <c r="K37" s="32">
        <f>RATE((G37-D37)/365,,-E37,H37)</f>
        <v>0.15250891420410614</v>
      </c>
    </row>
    <row r="38" spans="1:21">
      <c r="A38" t="s">
        <v>26</v>
      </c>
      <c r="D38" s="25">
        <f>R34</f>
        <v>41217</v>
      </c>
      <c r="E38" s="31">
        <v>5025.8999999999996</v>
      </c>
      <c r="G38" s="25">
        <v>43284</v>
      </c>
      <c r="H38" s="31">
        <v>11906.17</v>
      </c>
      <c r="J38" s="3">
        <f>H38/E38-1</f>
        <v>1.368962772836706</v>
      </c>
      <c r="K38" s="32">
        <f>RATE((G38-D38)/365,,-E38,H38)</f>
        <v>0.16450444220669441</v>
      </c>
    </row>
    <row r="39" spans="1:21">
      <c r="A39" t="s">
        <v>22</v>
      </c>
      <c r="D39" s="25">
        <f>R34</f>
        <v>41217</v>
      </c>
      <c r="E39">
        <v>651.19000000000005</v>
      </c>
      <c r="G39" s="25">
        <v>43284</v>
      </c>
      <c r="H39" s="31">
        <v>1159.25</v>
      </c>
      <c r="J39" s="3">
        <f>H39/E39-1</f>
        <v>0.78020239868548336</v>
      </c>
      <c r="K39" s="32">
        <f>RATE((G39-D39)/365,,-E39,H39)</f>
        <v>0.10720742874030732</v>
      </c>
    </row>
  </sheetData>
  <mergeCells count="2">
    <mergeCell ref="N12:P12"/>
    <mergeCell ref="N23:Q2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2018-07-07T21:30:45Z</dcterms:modified>
</cp:coreProperties>
</file>