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84"/>
  </bookViews>
  <sheets>
    <sheet name="A" sheetId="1" r:id="rId1"/>
    <sheet name="T" sheetId="2" r:id="rId2"/>
    <sheet name="A alt" sheetId="3" r:id="rId3"/>
    <sheet name="T alt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D25" i="4"/>
  <c r="D19" i="4"/>
  <c r="D17" i="4"/>
  <c r="D11" i="4"/>
  <c r="D9" i="4"/>
  <c r="N7" i="4"/>
  <c r="D7" i="4"/>
  <c r="N6" i="4"/>
  <c r="D6" i="4"/>
  <c r="N5" i="4"/>
  <c r="D5" i="4"/>
  <c r="N4" i="4"/>
  <c r="N3" i="4"/>
  <c r="N2" i="4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3" i="3" s="1"/>
  <c r="B3" i="3"/>
  <c r="N2" i="2"/>
  <c r="F3" i="3" l="1"/>
  <c r="D32" i="4"/>
  <c r="D30" i="4"/>
  <c r="D28" i="4"/>
  <c r="D26" i="4"/>
  <c r="D24" i="4"/>
  <c r="D22" i="4"/>
  <c r="D20" i="4"/>
  <c r="D18" i="4"/>
  <c r="D16" i="4"/>
  <c r="D14" i="4"/>
  <c r="D12" i="4"/>
  <c r="D10" i="4"/>
  <c r="D8" i="4"/>
  <c r="D4" i="4"/>
  <c r="D15" i="4"/>
  <c r="D23" i="4"/>
  <c r="D31" i="4"/>
  <c r="D3" i="4"/>
  <c r="D13" i="4"/>
  <c r="D21" i="4"/>
  <c r="D29" i="4"/>
  <c r="N6" i="2"/>
  <c r="N7" i="2"/>
  <c r="N5" i="2"/>
  <c r="N4" i="2"/>
  <c r="N3" i="2"/>
  <c r="G3" i="3" l="1"/>
  <c r="H3" i="3" s="1"/>
  <c r="I3" i="3" s="1"/>
  <c r="G3" i="4"/>
  <c r="H3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F3" i="4"/>
  <c r="E3" i="4"/>
  <c r="C4" i="4" s="1"/>
  <c r="D3" i="2"/>
  <c r="F3" i="2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E3" i="1" s="1"/>
  <c r="F3" i="1" s="1"/>
  <c r="G3" i="1" s="1"/>
  <c r="B4" i="3" l="1"/>
  <c r="C4" i="3"/>
  <c r="E4" i="3" s="1"/>
  <c r="G4" i="4"/>
  <c r="H4" i="4" s="1"/>
  <c r="I4" i="4" s="1"/>
  <c r="F4" i="4"/>
  <c r="E4" i="4"/>
  <c r="C5" i="4" s="1"/>
  <c r="I3" i="4"/>
  <c r="K3" i="4" s="1"/>
  <c r="J3" i="4"/>
  <c r="J4" i="4" s="1"/>
  <c r="B3" i="1"/>
  <c r="G3" i="2"/>
  <c r="H3" i="2" s="1"/>
  <c r="H3" i="1"/>
  <c r="I3" i="1" s="1"/>
  <c r="E3" i="2"/>
  <c r="C4" i="2" s="1"/>
  <c r="B3" i="2"/>
  <c r="K4" i="4" l="1"/>
  <c r="F4" i="3"/>
  <c r="E5" i="4"/>
  <c r="C6" i="4" s="1"/>
  <c r="G5" i="4"/>
  <c r="H5" i="4" s="1"/>
  <c r="I5" i="4" s="1"/>
  <c r="F5" i="4"/>
  <c r="C4" i="1"/>
  <c r="E4" i="1" s="1"/>
  <c r="F4" i="1" s="1"/>
  <c r="G4" i="1" s="1"/>
  <c r="B4" i="1"/>
  <c r="I3" i="2"/>
  <c r="J3" i="2"/>
  <c r="K3" i="2" l="1"/>
  <c r="D4" i="2"/>
  <c r="G4" i="3"/>
  <c r="H4" i="3" s="1"/>
  <c r="I4" i="3" s="1"/>
  <c r="K5" i="4"/>
  <c r="F6" i="4"/>
  <c r="G6" i="4"/>
  <c r="H6" i="4" s="1"/>
  <c r="I6" i="4" s="1"/>
  <c r="E6" i="4"/>
  <c r="C7" i="4" s="1"/>
  <c r="J5" i="4"/>
  <c r="J6" i="4" s="1"/>
  <c r="H4" i="1"/>
  <c r="I4" i="1" s="1"/>
  <c r="G4" i="2" l="1"/>
  <c r="H4" i="2" s="1"/>
  <c r="B4" i="2"/>
  <c r="B5" i="3"/>
  <c r="C5" i="3"/>
  <c r="E5" i="3" s="1"/>
  <c r="K6" i="4"/>
  <c r="K7" i="4" s="1"/>
  <c r="G7" i="4"/>
  <c r="H7" i="4" s="1"/>
  <c r="I7" i="4" s="1"/>
  <c r="F7" i="4"/>
  <c r="E7" i="4"/>
  <c r="C8" i="4" s="1"/>
  <c r="C5" i="1"/>
  <c r="E5" i="1" s="1"/>
  <c r="F5" i="1" s="1"/>
  <c r="G5" i="1" s="1"/>
  <c r="B5" i="1"/>
  <c r="I4" i="2" l="1"/>
  <c r="J4" i="2"/>
  <c r="F8" i="4"/>
  <c r="E8" i="4"/>
  <c r="C9" i="4" s="1"/>
  <c r="G8" i="4"/>
  <c r="H8" i="4" s="1"/>
  <c r="I8" i="4" s="1"/>
  <c r="K8" i="4" s="1"/>
  <c r="J7" i="4"/>
  <c r="F5" i="3"/>
  <c r="H5" i="1"/>
  <c r="I5" i="1" s="1"/>
  <c r="E4" i="2"/>
  <c r="C5" i="2" s="1"/>
  <c r="F4" i="2"/>
  <c r="D5" i="2" l="1"/>
  <c r="B5" i="2" s="1"/>
  <c r="K4" i="2"/>
  <c r="F9" i="4"/>
  <c r="G9" i="4"/>
  <c r="H9" i="4" s="1"/>
  <c r="I9" i="4" s="1"/>
  <c r="K9" i="4" s="1"/>
  <c r="E9" i="4"/>
  <c r="C10" i="4" s="1"/>
  <c r="J8" i="4"/>
  <c r="G5" i="3"/>
  <c r="H5" i="3" s="1"/>
  <c r="I5" i="3" s="1"/>
  <c r="C6" i="1"/>
  <c r="E6" i="1" s="1"/>
  <c r="F6" i="1" s="1"/>
  <c r="G6" i="1" s="1"/>
  <c r="B6" i="1"/>
  <c r="G5" i="2" l="1"/>
  <c r="H5" i="2" s="1"/>
  <c r="B6" i="3"/>
  <c r="C6" i="3"/>
  <c r="E6" i="3" s="1"/>
  <c r="G10" i="4"/>
  <c r="H10" i="4" s="1"/>
  <c r="I10" i="4" s="1"/>
  <c r="K10" i="4" s="1"/>
  <c r="F10" i="4"/>
  <c r="E10" i="4"/>
  <c r="C11" i="4" s="1"/>
  <c r="J9" i="4"/>
  <c r="H6" i="1"/>
  <c r="I6" i="1" s="1"/>
  <c r="J5" i="2" l="1"/>
  <c r="I5" i="2"/>
  <c r="F6" i="3"/>
  <c r="J10" i="4"/>
  <c r="F11" i="4"/>
  <c r="G11" i="4"/>
  <c r="H11" i="4" s="1"/>
  <c r="I11" i="4" s="1"/>
  <c r="K11" i="4" s="1"/>
  <c r="E11" i="4"/>
  <c r="C12" i="4" s="1"/>
  <c r="C7" i="1"/>
  <c r="E7" i="1" s="1"/>
  <c r="F7" i="1" s="1"/>
  <c r="G7" i="1" s="1"/>
  <c r="B7" i="1"/>
  <c r="E5" i="2"/>
  <c r="C6" i="2" s="1"/>
  <c r="F5" i="2"/>
  <c r="K5" i="2" l="1"/>
  <c r="D6" i="2"/>
  <c r="B6" i="2" s="1"/>
  <c r="G12" i="4"/>
  <c r="H12" i="4" s="1"/>
  <c r="I12" i="4" s="1"/>
  <c r="K12" i="4" s="1"/>
  <c r="F12" i="4"/>
  <c r="E12" i="4"/>
  <c r="C13" i="4" s="1"/>
  <c r="G6" i="3"/>
  <c r="H6" i="3" s="1"/>
  <c r="I6" i="3" s="1"/>
  <c r="J11" i="4"/>
  <c r="H7" i="1"/>
  <c r="I7" i="1" s="1"/>
  <c r="G6" i="2" l="1"/>
  <c r="H6" i="2" s="1"/>
  <c r="B7" i="3"/>
  <c r="C7" i="3"/>
  <c r="E7" i="3" s="1"/>
  <c r="J12" i="4"/>
  <c r="F13" i="4"/>
  <c r="G13" i="4"/>
  <c r="H13" i="4" s="1"/>
  <c r="I13" i="4" s="1"/>
  <c r="K13" i="4" s="1"/>
  <c r="E13" i="4"/>
  <c r="C14" i="4" s="1"/>
  <c r="C8" i="1"/>
  <c r="E8" i="1" s="1"/>
  <c r="F8" i="1" s="1"/>
  <c r="B8" i="1"/>
  <c r="I6" i="2" l="1"/>
  <c r="J6" i="2"/>
  <c r="E14" i="4"/>
  <c r="C15" i="4" s="1"/>
  <c r="G14" i="4"/>
  <c r="H14" i="4" s="1"/>
  <c r="I14" i="4" s="1"/>
  <c r="K14" i="4" s="1"/>
  <c r="F14" i="4"/>
  <c r="J13" i="4"/>
  <c r="F7" i="3"/>
  <c r="G8" i="1"/>
  <c r="H8" i="1" s="1"/>
  <c r="I8" i="1" s="1"/>
  <c r="E6" i="2"/>
  <c r="C7" i="2" s="1"/>
  <c r="F6" i="2"/>
  <c r="K6" i="2" l="1"/>
  <c r="D7" i="2"/>
  <c r="B7" i="2" s="1"/>
  <c r="G7" i="3"/>
  <c r="H7" i="3" s="1"/>
  <c r="I7" i="3" s="1"/>
  <c r="F15" i="4"/>
  <c r="E15" i="4"/>
  <c r="C16" i="4" s="1"/>
  <c r="G15" i="4"/>
  <c r="H15" i="4" s="1"/>
  <c r="I15" i="4" s="1"/>
  <c r="K15" i="4" s="1"/>
  <c r="J14" i="4"/>
  <c r="C9" i="1"/>
  <c r="E9" i="1" s="1"/>
  <c r="F9" i="1" s="1"/>
  <c r="G9" i="1" s="1"/>
  <c r="H9" i="1" s="1"/>
  <c r="I9" i="1" s="1"/>
  <c r="B9" i="1"/>
  <c r="G7" i="2" l="1"/>
  <c r="H7" i="2" s="1"/>
  <c r="B8" i="3"/>
  <c r="C8" i="3"/>
  <c r="E8" i="3" s="1"/>
  <c r="J15" i="4"/>
  <c r="F16" i="4"/>
  <c r="E16" i="4"/>
  <c r="C17" i="4" s="1"/>
  <c r="G16" i="4"/>
  <c r="H16" i="4" s="1"/>
  <c r="I16" i="4" s="1"/>
  <c r="K16" i="4" s="1"/>
  <c r="C10" i="1"/>
  <c r="E10" i="1" s="1"/>
  <c r="F10" i="1" s="1"/>
  <c r="G10" i="1" s="1"/>
  <c r="B10" i="1"/>
  <c r="I7" i="2" l="1"/>
  <c r="J7" i="2"/>
  <c r="J16" i="4"/>
  <c r="F8" i="3"/>
  <c r="F17" i="4"/>
  <c r="G17" i="4"/>
  <c r="H17" i="4" s="1"/>
  <c r="I17" i="4" s="1"/>
  <c r="K17" i="4" s="1"/>
  <c r="E17" i="4"/>
  <c r="C18" i="4" s="1"/>
  <c r="H10" i="1"/>
  <c r="I10" i="1" s="1"/>
  <c r="E7" i="2"/>
  <c r="C8" i="2" s="1"/>
  <c r="F7" i="2"/>
  <c r="K7" i="2" l="1"/>
  <c r="D8" i="2"/>
  <c r="B8" i="2" s="1"/>
  <c r="G18" i="4"/>
  <c r="H18" i="4" s="1"/>
  <c r="I18" i="4" s="1"/>
  <c r="K18" i="4" s="1"/>
  <c r="F18" i="4"/>
  <c r="E18" i="4"/>
  <c r="C19" i="4" s="1"/>
  <c r="J17" i="4"/>
  <c r="G8" i="3"/>
  <c r="H8" i="3" s="1"/>
  <c r="I8" i="3" s="1"/>
  <c r="C11" i="1"/>
  <c r="E11" i="1" s="1"/>
  <c r="F11" i="1" s="1"/>
  <c r="G11" i="1" s="1"/>
  <c r="B11" i="1"/>
  <c r="G8" i="2" l="1"/>
  <c r="H8" i="2" s="1"/>
  <c r="B9" i="3"/>
  <c r="C9" i="3"/>
  <c r="E9" i="3" s="1"/>
  <c r="K19" i="4"/>
  <c r="F19" i="4"/>
  <c r="G19" i="4"/>
  <c r="H19" i="4" s="1"/>
  <c r="I19" i="4" s="1"/>
  <c r="E19" i="4"/>
  <c r="C20" i="4" s="1"/>
  <c r="J18" i="4"/>
  <c r="J19" i="4" s="1"/>
  <c r="H11" i="1"/>
  <c r="I11" i="1" s="1"/>
  <c r="C12" i="1" s="1"/>
  <c r="E12" i="1" s="1"/>
  <c r="F12" i="1" s="1"/>
  <c r="G12" i="1" s="1"/>
  <c r="I8" i="2" l="1"/>
  <c r="J8" i="2"/>
  <c r="G20" i="4"/>
  <c r="H20" i="4" s="1"/>
  <c r="I20" i="4" s="1"/>
  <c r="K20" i="4" s="1"/>
  <c r="F20" i="4"/>
  <c r="E20" i="4"/>
  <c r="C21" i="4" s="1"/>
  <c r="F9" i="3"/>
  <c r="J20" i="4"/>
  <c r="B12" i="1"/>
  <c r="H12" i="1"/>
  <c r="I12" i="1" s="1"/>
  <c r="C13" i="1" s="1"/>
  <c r="E13" i="1" s="1"/>
  <c r="F13" i="1" s="1"/>
  <c r="G13" i="1" s="1"/>
  <c r="E8" i="2"/>
  <c r="C9" i="2" s="1"/>
  <c r="F8" i="2"/>
  <c r="D9" i="2" l="1"/>
  <c r="B9" i="2" s="1"/>
  <c r="K8" i="2"/>
  <c r="F21" i="4"/>
  <c r="G21" i="4"/>
  <c r="H21" i="4" s="1"/>
  <c r="I21" i="4" s="1"/>
  <c r="K21" i="4" s="1"/>
  <c r="E21" i="4"/>
  <c r="C22" i="4" s="1"/>
  <c r="G9" i="3"/>
  <c r="H9" i="3" s="1"/>
  <c r="I9" i="3" s="1"/>
  <c r="H13" i="1"/>
  <c r="I13" i="1" s="1"/>
  <c r="C14" i="1" s="1"/>
  <c r="E14" i="1" s="1"/>
  <c r="F14" i="1" s="1"/>
  <c r="G14" i="1" s="1"/>
  <c r="B13" i="1"/>
  <c r="G9" i="2" l="1"/>
  <c r="H9" i="2" s="1"/>
  <c r="B10" i="3"/>
  <c r="C10" i="3"/>
  <c r="E10" i="3" s="1"/>
  <c r="K22" i="4"/>
  <c r="E22" i="4"/>
  <c r="C23" i="4" s="1"/>
  <c r="G22" i="4"/>
  <c r="H22" i="4" s="1"/>
  <c r="I22" i="4" s="1"/>
  <c r="F22" i="4"/>
  <c r="J21" i="4"/>
  <c r="J22" i="4" s="1"/>
  <c r="H14" i="1"/>
  <c r="I14" i="1" s="1"/>
  <c r="C15" i="1" s="1"/>
  <c r="E15" i="1" s="1"/>
  <c r="F15" i="1" s="1"/>
  <c r="B14" i="1"/>
  <c r="J9" i="2" l="1"/>
  <c r="I9" i="2"/>
  <c r="F23" i="4"/>
  <c r="E23" i="4"/>
  <c r="C24" i="4" s="1"/>
  <c r="G23" i="4"/>
  <c r="H23" i="4" s="1"/>
  <c r="I23" i="4" s="1"/>
  <c r="K23" i="4" s="1"/>
  <c r="F10" i="3"/>
  <c r="G15" i="1"/>
  <c r="H15" i="1" s="1"/>
  <c r="I15" i="1" s="1"/>
  <c r="C16" i="1" s="1"/>
  <c r="E16" i="1" s="1"/>
  <c r="F16" i="1" s="1"/>
  <c r="B15" i="1"/>
  <c r="E9" i="2"/>
  <c r="C10" i="2" s="1"/>
  <c r="F9" i="2"/>
  <c r="D10" i="2" l="1"/>
  <c r="B10" i="2" s="1"/>
  <c r="K9" i="2"/>
  <c r="F24" i="4"/>
  <c r="E24" i="4"/>
  <c r="C25" i="4" s="1"/>
  <c r="G24" i="4"/>
  <c r="H24" i="4" s="1"/>
  <c r="I24" i="4" s="1"/>
  <c r="K24" i="4" s="1"/>
  <c r="G10" i="3"/>
  <c r="H10" i="3" s="1"/>
  <c r="I10" i="3" s="1"/>
  <c r="J23" i="4"/>
  <c r="J24" i="4" s="1"/>
  <c r="G16" i="1"/>
  <c r="H16" i="1" s="1"/>
  <c r="I16" i="1" s="1"/>
  <c r="C17" i="1" s="1"/>
  <c r="E17" i="1" s="1"/>
  <c r="F17" i="1" s="1"/>
  <c r="B16" i="1"/>
  <c r="G10" i="2" l="1"/>
  <c r="H10" i="2" s="1"/>
  <c r="I10" i="2" s="1"/>
  <c r="D11" i="2" s="1"/>
  <c r="B11" i="2" s="1"/>
  <c r="B11" i="3"/>
  <c r="C11" i="3"/>
  <c r="E11" i="3" s="1"/>
  <c r="K25" i="4"/>
  <c r="F25" i="4"/>
  <c r="G25" i="4"/>
  <c r="H25" i="4" s="1"/>
  <c r="I25" i="4" s="1"/>
  <c r="E25" i="4"/>
  <c r="C26" i="4" s="1"/>
  <c r="J25" i="4"/>
  <c r="G17" i="1"/>
  <c r="H17" i="1" s="1"/>
  <c r="I17" i="1" s="1"/>
  <c r="C18" i="1" s="1"/>
  <c r="E18" i="1" s="1"/>
  <c r="F18" i="1" s="1"/>
  <c r="B17" i="1"/>
  <c r="K10" i="2" l="1"/>
  <c r="J10" i="2"/>
  <c r="G26" i="4"/>
  <c r="H26" i="4" s="1"/>
  <c r="I26" i="4" s="1"/>
  <c r="K26" i="4" s="1"/>
  <c r="F26" i="4"/>
  <c r="E26" i="4"/>
  <c r="C27" i="4" s="1"/>
  <c r="F11" i="3"/>
  <c r="J26" i="4"/>
  <c r="G18" i="1"/>
  <c r="H18" i="1" s="1"/>
  <c r="I18" i="1" s="1"/>
  <c r="C19" i="1" s="1"/>
  <c r="E19" i="1" s="1"/>
  <c r="F19" i="1" s="1"/>
  <c r="G19" i="1" s="1"/>
  <c r="H19" i="1" s="1"/>
  <c r="I19" i="1" s="1"/>
  <c r="C20" i="1" s="1"/>
  <c r="E20" i="1" s="1"/>
  <c r="F20" i="1" s="1"/>
  <c r="G20" i="1" s="1"/>
  <c r="H20" i="1" s="1"/>
  <c r="I20" i="1" s="1"/>
  <c r="C21" i="1" s="1"/>
  <c r="E21" i="1" s="1"/>
  <c r="F21" i="1" s="1"/>
  <c r="G21" i="1" s="1"/>
  <c r="H21" i="1" s="1"/>
  <c r="I21" i="1" s="1"/>
  <c r="C22" i="1" s="1"/>
  <c r="E22" i="1" s="1"/>
  <c r="F22" i="1" s="1"/>
  <c r="G22" i="1" s="1"/>
  <c r="H22" i="1" s="1"/>
  <c r="I22" i="1" s="1"/>
  <c r="C23" i="1" s="1"/>
  <c r="E23" i="1" s="1"/>
  <c r="F23" i="1" s="1"/>
  <c r="G23" i="1" s="1"/>
  <c r="B18" i="1"/>
  <c r="E10" i="2"/>
  <c r="C11" i="2" s="1"/>
  <c r="G11" i="2" s="1"/>
  <c r="H11" i="2" s="1"/>
  <c r="F10" i="2"/>
  <c r="F27" i="4" l="1"/>
  <c r="G27" i="4"/>
  <c r="H27" i="4" s="1"/>
  <c r="I27" i="4" s="1"/>
  <c r="K27" i="4" s="1"/>
  <c r="E27" i="4"/>
  <c r="C28" i="4" s="1"/>
  <c r="G11" i="3"/>
  <c r="H11" i="3" s="1"/>
  <c r="I11" i="3"/>
  <c r="B12" i="3" s="1"/>
  <c r="C12" i="3"/>
  <c r="E12" i="3" s="1"/>
  <c r="B19" i="1"/>
  <c r="B20" i="1" s="1"/>
  <c r="B21" i="1" s="1"/>
  <c r="B22" i="1" s="1"/>
  <c r="B23" i="1" s="1"/>
  <c r="H23" i="1"/>
  <c r="I23" i="1" s="1"/>
  <c r="C24" i="1" s="1"/>
  <c r="E24" i="1" s="1"/>
  <c r="F24" i="1" s="1"/>
  <c r="G24" i="1" s="1"/>
  <c r="I11" i="2"/>
  <c r="D12" i="2" s="1"/>
  <c r="J11" i="2"/>
  <c r="K11" i="2" l="1"/>
  <c r="B12" i="2"/>
  <c r="F12" i="3"/>
  <c r="F28" i="4"/>
  <c r="G28" i="4"/>
  <c r="H28" i="4" s="1"/>
  <c r="I28" i="4" s="1"/>
  <c r="K28" i="4" s="1"/>
  <c r="E28" i="4"/>
  <c r="C29" i="4" s="1"/>
  <c r="J27" i="4"/>
  <c r="J28" i="4" s="1"/>
  <c r="H24" i="1"/>
  <c r="I24" i="1" s="1"/>
  <c r="C25" i="1" s="1"/>
  <c r="E25" i="1" s="1"/>
  <c r="F25" i="1" s="1"/>
  <c r="G25" i="1" s="1"/>
  <c r="B24" i="1"/>
  <c r="F29" i="4" l="1"/>
  <c r="G29" i="4"/>
  <c r="H29" i="4" s="1"/>
  <c r="I29" i="4" s="1"/>
  <c r="K29" i="4" s="1"/>
  <c r="E29" i="4"/>
  <c r="C30" i="4" s="1"/>
  <c r="G12" i="3"/>
  <c r="H12" i="3" s="1"/>
  <c r="I12" i="3"/>
  <c r="H25" i="1"/>
  <c r="I25" i="1" s="1"/>
  <c r="C26" i="1" s="1"/>
  <c r="E26" i="1" s="1"/>
  <c r="F26" i="1" s="1"/>
  <c r="B25" i="1"/>
  <c r="E11" i="2"/>
  <c r="C12" i="2" s="1"/>
  <c r="G12" i="2" s="1"/>
  <c r="H12" i="2" s="1"/>
  <c r="F11" i="2"/>
  <c r="J29" i="4" l="1"/>
  <c r="J30" i="4" s="1"/>
  <c r="C13" i="3"/>
  <c r="E13" i="3" s="1"/>
  <c r="B13" i="3"/>
  <c r="G30" i="4"/>
  <c r="H30" i="4" s="1"/>
  <c r="I30" i="4" s="1"/>
  <c r="K30" i="4" s="1"/>
  <c r="E30" i="4"/>
  <c r="C31" i="4" s="1"/>
  <c r="F30" i="4"/>
  <c r="G26" i="1"/>
  <c r="H26" i="1" s="1"/>
  <c r="I26" i="1" s="1"/>
  <c r="C27" i="1" s="1"/>
  <c r="E27" i="1" s="1"/>
  <c r="F27" i="1" s="1"/>
  <c r="B26" i="1"/>
  <c r="I12" i="2"/>
  <c r="D13" i="2" s="1"/>
  <c r="J12" i="2"/>
  <c r="K12" i="2" l="1"/>
  <c r="B13" i="2"/>
  <c r="F13" i="3"/>
  <c r="F31" i="4"/>
  <c r="E31" i="4"/>
  <c r="C32" i="4" s="1"/>
  <c r="G31" i="4"/>
  <c r="H31" i="4" s="1"/>
  <c r="I31" i="4" s="1"/>
  <c r="K31" i="4" s="1"/>
  <c r="G27" i="1"/>
  <c r="H27" i="1" s="1"/>
  <c r="I27" i="1" s="1"/>
  <c r="C28" i="1" s="1"/>
  <c r="E28" i="1" s="1"/>
  <c r="F28" i="1" s="1"/>
  <c r="B27" i="1"/>
  <c r="G32" i="4" l="1"/>
  <c r="H32" i="4" s="1"/>
  <c r="I32" i="4" s="1"/>
  <c r="K32" i="4" s="1"/>
  <c r="F32" i="4"/>
  <c r="E32" i="4"/>
  <c r="A36" i="4" s="1"/>
  <c r="G13" i="3"/>
  <c r="H13" i="3" s="1"/>
  <c r="I13" i="3" s="1"/>
  <c r="J31" i="4"/>
  <c r="G28" i="1"/>
  <c r="H28" i="1" s="1"/>
  <c r="I28" i="1" s="1"/>
  <c r="C29" i="1" s="1"/>
  <c r="E29" i="1" s="1"/>
  <c r="F29" i="1" s="1"/>
  <c r="B28" i="1"/>
  <c r="E12" i="2"/>
  <c r="C13" i="2" s="1"/>
  <c r="G13" i="2" s="1"/>
  <c r="H13" i="2" s="1"/>
  <c r="F12" i="2"/>
  <c r="B14" i="3" l="1"/>
  <c r="C14" i="3"/>
  <c r="E14" i="3" s="1"/>
  <c r="J32" i="4"/>
  <c r="B36" i="4" s="1"/>
  <c r="C36" i="4" s="1"/>
  <c r="D36" i="4" s="1"/>
  <c r="M10" i="3" s="1"/>
  <c r="G29" i="1"/>
  <c r="H29" i="1" s="1"/>
  <c r="I29" i="1" s="1"/>
  <c r="C30" i="1" s="1"/>
  <c r="E30" i="1" s="1"/>
  <c r="F30" i="1" s="1"/>
  <c r="G30" i="1" s="1"/>
  <c r="H30" i="1" s="1"/>
  <c r="I30" i="1" s="1"/>
  <c r="C31" i="1" s="1"/>
  <c r="E31" i="1" s="1"/>
  <c r="F31" i="1" s="1"/>
  <c r="G31" i="1" s="1"/>
  <c r="H31" i="1" s="1"/>
  <c r="I31" i="1" s="1"/>
  <c r="C32" i="1" s="1"/>
  <c r="E32" i="1" s="1"/>
  <c r="B29" i="1"/>
  <c r="I13" i="2"/>
  <c r="D14" i="2" s="1"/>
  <c r="J13" i="2"/>
  <c r="E13" i="2"/>
  <c r="C14" i="2" s="1"/>
  <c r="F13" i="2"/>
  <c r="K13" i="2" l="1"/>
  <c r="B14" i="2"/>
  <c r="F14" i="3"/>
  <c r="F32" i="1"/>
  <c r="G32" i="1" s="1"/>
  <c r="H32" i="1" s="1"/>
  <c r="I32" i="1" s="1"/>
  <c r="B30" i="1"/>
  <c r="B31" i="1" s="1"/>
  <c r="B32" i="1" s="1"/>
  <c r="E14" i="2"/>
  <c r="C15" i="2" s="1"/>
  <c r="G14" i="2" l="1"/>
  <c r="H14" i="2" s="1"/>
  <c r="J14" i="2" s="1"/>
  <c r="F14" i="2"/>
  <c r="G14" i="3"/>
  <c r="H14" i="3" s="1"/>
  <c r="I14" i="3" s="1"/>
  <c r="A36" i="1"/>
  <c r="I14" i="2" l="1"/>
  <c r="D15" i="2" s="1"/>
  <c r="B15" i="3"/>
  <c r="C15" i="3"/>
  <c r="E15" i="3" s="1"/>
  <c r="B36" i="1"/>
  <c r="C36" i="1" s="1"/>
  <c r="D36" i="1" s="1"/>
  <c r="M9" i="1" s="1"/>
  <c r="K14" i="2" l="1"/>
  <c r="F15" i="3"/>
  <c r="G15" i="2" l="1"/>
  <c r="H15" i="2" s="1"/>
  <c r="E15" i="2"/>
  <c r="C16" i="2" s="1"/>
  <c r="B15" i="2"/>
  <c r="F15" i="2"/>
  <c r="G15" i="3"/>
  <c r="H15" i="3" s="1"/>
  <c r="I15" i="3" s="1"/>
  <c r="I15" i="2" l="1"/>
  <c r="D16" i="2" s="1"/>
  <c r="J15" i="2"/>
  <c r="B16" i="3"/>
  <c r="C16" i="3"/>
  <c r="E16" i="3" s="1"/>
  <c r="K15" i="2" l="1"/>
  <c r="F16" i="3"/>
  <c r="B16" i="2" l="1"/>
  <c r="G16" i="2"/>
  <c r="H16" i="2" s="1"/>
  <c r="F16" i="2"/>
  <c r="E16" i="2"/>
  <c r="C17" i="2" s="1"/>
  <c r="G16" i="3"/>
  <c r="H16" i="3" s="1"/>
  <c r="I16" i="3" s="1"/>
  <c r="I16" i="2" l="1"/>
  <c r="D17" i="2" s="1"/>
  <c r="J16" i="2"/>
  <c r="B17" i="3"/>
  <c r="C17" i="3"/>
  <c r="E17" i="3" s="1"/>
  <c r="K16" i="2" l="1"/>
  <c r="F17" i="3"/>
  <c r="E17" i="2" l="1"/>
  <c r="C18" i="2" s="1"/>
  <c r="F17" i="2"/>
  <c r="B17" i="2"/>
  <c r="G17" i="2"/>
  <c r="H17" i="2" s="1"/>
  <c r="G17" i="3"/>
  <c r="H17" i="3" s="1"/>
  <c r="I17" i="3" s="1"/>
  <c r="I17" i="2" l="1"/>
  <c r="D18" i="2" s="1"/>
  <c r="J17" i="2"/>
  <c r="C18" i="3"/>
  <c r="E18" i="3" s="1"/>
  <c r="B18" i="3"/>
  <c r="K17" i="2" l="1"/>
  <c r="F18" i="3"/>
  <c r="E18" i="2" l="1"/>
  <c r="C19" i="2" s="1"/>
  <c r="F18" i="2"/>
  <c r="B18" i="2"/>
  <c r="G18" i="2"/>
  <c r="H18" i="2" s="1"/>
  <c r="G18" i="3"/>
  <c r="H18" i="3" s="1"/>
  <c r="I18" i="3" s="1"/>
  <c r="I18" i="2" l="1"/>
  <c r="D19" i="2" s="1"/>
  <c r="J18" i="2"/>
  <c r="B19" i="3"/>
  <c r="C19" i="3"/>
  <c r="E19" i="3" s="1"/>
  <c r="K18" i="2" l="1"/>
  <c r="F19" i="3"/>
  <c r="B19" i="2" l="1"/>
  <c r="E19" i="2"/>
  <c r="C20" i="2" s="1"/>
  <c r="G19" i="2"/>
  <c r="H19" i="2" s="1"/>
  <c r="F19" i="2"/>
  <c r="G19" i="3"/>
  <c r="H19" i="3" s="1"/>
  <c r="I19" i="3" s="1"/>
  <c r="I19" i="2" l="1"/>
  <c r="D20" i="2" s="1"/>
  <c r="J19" i="2"/>
  <c r="B20" i="3"/>
  <c r="C20" i="3"/>
  <c r="E20" i="3" s="1"/>
  <c r="K19" i="2" l="1"/>
  <c r="F20" i="3"/>
  <c r="G20" i="2" l="1"/>
  <c r="H20" i="2" s="1"/>
  <c r="F20" i="2"/>
  <c r="B20" i="2"/>
  <c r="E20" i="2"/>
  <c r="C21" i="2" s="1"/>
  <c r="G20" i="3"/>
  <c r="H20" i="3" s="1"/>
  <c r="I20" i="3" s="1"/>
  <c r="I20" i="2" l="1"/>
  <c r="D21" i="2" s="1"/>
  <c r="J20" i="2"/>
  <c r="B21" i="3"/>
  <c r="C21" i="3"/>
  <c r="E21" i="3" s="1"/>
  <c r="K20" i="2" l="1"/>
  <c r="F21" i="3"/>
  <c r="B21" i="2" l="1"/>
  <c r="E21" i="2"/>
  <c r="C22" i="2" s="1"/>
  <c r="F21" i="2"/>
  <c r="G21" i="2"/>
  <c r="H21" i="2" s="1"/>
  <c r="G21" i="3"/>
  <c r="H21" i="3" s="1"/>
  <c r="I21" i="3" s="1"/>
  <c r="I21" i="2" l="1"/>
  <c r="D22" i="2" s="1"/>
  <c r="J21" i="2"/>
  <c r="B22" i="3"/>
  <c r="C22" i="3"/>
  <c r="E22" i="3" s="1"/>
  <c r="K21" i="2" l="1"/>
  <c r="F22" i="3"/>
  <c r="E22" i="2" l="1"/>
  <c r="C23" i="2" s="1"/>
  <c r="B22" i="2"/>
  <c r="G22" i="2"/>
  <c r="H22" i="2" s="1"/>
  <c r="F22" i="2"/>
  <c r="G22" i="3"/>
  <c r="H22" i="3" s="1"/>
  <c r="I22" i="3" s="1"/>
  <c r="I22" i="2" l="1"/>
  <c r="D23" i="2" s="1"/>
  <c r="J22" i="2"/>
  <c r="B23" i="3"/>
  <c r="C23" i="3"/>
  <c r="E23" i="3" s="1"/>
  <c r="K22" i="2" l="1"/>
  <c r="F23" i="3"/>
  <c r="F23" i="2" l="1"/>
  <c r="E23" i="2"/>
  <c r="C24" i="2" s="1"/>
  <c r="B23" i="2"/>
  <c r="G23" i="2"/>
  <c r="H23" i="2" s="1"/>
  <c r="G23" i="3"/>
  <c r="H23" i="3" s="1"/>
  <c r="I23" i="3" s="1"/>
  <c r="I23" i="2" l="1"/>
  <c r="D24" i="2" s="1"/>
  <c r="J23" i="2"/>
  <c r="B24" i="3"/>
  <c r="C24" i="3"/>
  <c r="E24" i="3" s="1"/>
  <c r="K23" i="2" l="1"/>
  <c r="F24" i="3"/>
  <c r="E24" i="2" l="1"/>
  <c r="C25" i="2" s="1"/>
  <c r="F24" i="2"/>
  <c r="G24" i="2"/>
  <c r="H24" i="2" s="1"/>
  <c r="B24" i="2"/>
  <c r="G24" i="3"/>
  <c r="H24" i="3" s="1"/>
  <c r="I24" i="3" s="1"/>
  <c r="I24" i="2" l="1"/>
  <c r="D25" i="2" s="1"/>
  <c r="J24" i="2"/>
  <c r="B25" i="3"/>
  <c r="C25" i="3"/>
  <c r="E25" i="3" s="1"/>
  <c r="K24" i="2" l="1"/>
  <c r="F25" i="3"/>
  <c r="F25" i="2" l="1"/>
  <c r="E25" i="2"/>
  <c r="C26" i="2" s="1"/>
  <c r="B25" i="2"/>
  <c r="G25" i="2"/>
  <c r="H25" i="2" s="1"/>
  <c r="G25" i="3"/>
  <c r="H25" i="3" s="1"/>
  <c r="I25" i="3" s="1"/>
  <c r="I25" i="2" l="1"/>
  <c r="D26" i="2" s="1"/>
  <c r="J25" i="2"/>
  <c r="B26" i="3"/>
  <c r="C26" i="3"/>
  <c r="E26" i="3" s="1"/>
  <c r="K25" i="2" l="1"/>
  <c r="F26" i="3"/>
  <c r="G26" i="2" l="1"/>
  <c r="H26" i="2" s="1"/>
  <c r="B26" i="2"/>
  <c r="E26" i="2"/>
  <c r="C27" i="2" s="1"/>
  <c r="F26" i="2"/>
  <c r="G26" i="3"/>
  <c r="H26" i="3" s="1"/>
  <c r="I26" i="3" s="1"/>
  <c r="I26" i="2" l="1"/>
  <c r="D27" i="2" s="1"/>
  <c r="J26" i="2"/>
  <c r="B27" i="3"/>
  <c r="C27" i="3"/>
  <c r="E27" i="3" s="1"/>
  <c r="K26" i="2" l="1"/>
  <c r="F27" i="3"/>
  <c r="B27" i="2" l="1"/>
  <c r="E27" i="2"/>
  <c r="C28" i="2" s="1"/>
  <c r="G27" i="2"/>
  <c r="H27" i="2" s="1"/>
  <c r="F27" i="2"/>
  <c r="G27" i="3"/>
  <c r="H27" i="3" s="1"/>
  <c r="I27" i="3" s="1"/>
  <c r="I27" i="2" l="1"/>
  <c r="D28" i="2" s="1"/>
  <c r="J27" i="2"/>
  <c r="B28" i="3"/>
  <c r="C28" i="3"/>
  <c r="E28" i="3" s="1"/>
  <c r="K27" i="2" l="1"/>
  <c r="F28" i="3"/>
  <c r="F28" i="2" l="1"/>
  <c r="E28" i="2"/>
  <c r="C29" i="2" s="1"/>
  <c r="B28" i="2"/>
  <c r="G28" i="2"/>
  <c r="H28" i="2" s="1"/>
  <c r="G28" i="3"/>
  <c r="H28" i="3" s="1"/>
  <c r="I28" i="3" s="1"/>
  <c r="I28" i="2" l="1"/>
  <c r="D29" i="2" s="1"/>
  <c r="J28" i="2"/>
  <c r="B29" i="3"/>
  <c r="C29" i="3"/>
  <c r="E29" i="3" s="1"/>
  <c r="K28" i="2" l="1"/>
  <c r="F29" i="3"/>
  <c r="E29" i="2" l="1"/>
  <c r="C30" i="2" s="1"/>
  <c r="B29" i="2"/>
  <c r="G29" i="2"/>
  <c r="H29" i="2" s="1"/>
  <c r="F29" i="2"/>
  <c r="G29" i="3"/>
  <c r="H29" i="3" s="1"/>
  <c r="I29" i="3" s="1"/>
  <c r="I29" i="2" l="1"/>
  <c r="D30" i="2" s="1"/>
  <c r="J29" i="2"/>
  <c r="B30" i="3"/>
  <c r="C30" i="3"/>
  <c r="E30" i="3" s="1"/>
  <c r="K29" i="2" l="1"/>
  <c r="F30" i="3"/>
  <c r="E30" i="2" l="1"/>
  <c r="C31" i="2" s="1"/>
  <c r="B30" i="2"/>
  <c r="G30" i="2"/>
  <c r="H30" i="2" s="1"/>
  <c r="F30" i="2"/>
  <c r="G30" i="3"/>
  <c r="H30" i="3" s="1"/>
  <c r="I30" i="3" s="1"/>
  <c r="I30" i="2" l="1"/>
  <c r="D31" i="2" s="1"/>
  <c r="J30" i="2"/>
  <c r="B31" i="3"/>
  <c r="C31" i="3"/>
  <c r="E31" i="3" s="1"/>
  <c r="K30" i="2" l="1"/>
  <c r="F31" i="3"/>
  <c r="E31" i="2" l="1"/>
  <c r="C32" i="2" s="1"/>
  <c r="F31" i="2"/>
  <c r="B31" i="2"/>
  <c r="G31" i="2"/>
  <c r="H31" i="2" s="1"/>
  <c r="G31" i="3"/>
  <c r="H31" i="3" s="1"/>
  <c r="I31" i="3" s="1"/>
  <c r="I31" i="2" l="1"/>
  <c r="D32" i="2" s="1"/>
  <c r="J31" i="2"/>
  <c r="B32" i="3"/>
  <c r="C32" i="3"/>
  <c r="E32" i="3" s="1"/>
  <c r="K31" i="2" l="1"/>
  <c r="F32" i="3"/>
  <c r="E32" i="2" l="1"/>
  <c r="A36" i="2" s="1"/>
  <c r="F32" i="2"/>
  <c r="B32" i="2"/>
  <c r="G32" i="2"/>
  <c r="H32" i="2" s="1"/>
  <c r="G32" i="3"/>
  <c r="H32" i="3" s="1"/>
  <c r="I32" i="3" s="1"/>
  <c r="A36" i="3"/>
  <c r="I32" i="2" l="1"/>
  <c r="K32" i="2" s="1"/>
  <c r="J32" i="2"/>
  <c r="B36" i="2" s="1"/>
  <c r="C36" i="2" s="1"/>
  <c r="B36" i="3"/>
  <c r="C36" i="3" s="1"/>
  <c r="D36" i="3" s="1"/>
  <c r="M9" i="3" s="1"/>
  <c r="M11" i="3" s="1"/>
  <c r="D36" i="2" l="1"/>
  <c r="M10" i="1" s="1"/>
  <c r="M11" i="1" s="1"/>
</calcChain>
</file>

<file path=xl/sharedStrings.xml><?xml version="1.0" encoding="utf-8"?>
<sst xmlns="http://schemas.openxmlformats.org/spreadsheetml/2006/main" count="84" uniqueCount="26">
  <si>
    <t>Jahr</t>
  </si>
  <si>
    <t>Einlage</t>
  </si>
  <si>
    <t>Depot inkl. Steigerung</t>
  </si>
  <si>
    <t>Sparrate p.a.</t>
  </si>
  <si>
    <t>Rendite p.a.</t>
  </si>
  <si>
    <t>Ausschüttungsrendite p.a.</t>
  </si>
  <si>
    <t>Ausschüttung</t>
  </si>
  <si>
    <t>Zu versteuern</t>
  </si>
  <si>
    <t>Wiederanlegbar</t>
  </si>
  <si>
    <t>Steuern</t>
  </si>
  <si>
    <t>Steuer</t>
  </si>
  <si>
    <t>Investiert</t>
  </si>
  <si>
    <t>Investiert
inkl. Ausschüttungen</t>
  </si>
  <si>
    <t>Depowert</t>
  </si>
  <si>
    <t>zu vst. Gewinn</t>
  </si>
  <si>
    <t>Verrechnungskonto</t>
  </si>
  <si>
    <t>Basiszins</t>
  </si>
  <si>
    <t>Steigerung</t>
  </si>
  <si>
    <t>Zu verrechnende
Vorabpauschale</t>
  </si>
  <si>
    <t>Vom Verrechnungskonto
abgebucht</t>
  </si>
  <si>
    <t>Basisertrag</t>
  </si>
  <si>
    <t>Zu versteuernde
Vorabpauschle</t>
  </si>
  <si>
    <t>Depotwert</t>
  </si>
  <si>
    <t>FB</t>
  </si>
  <si>
    <t>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</si>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</sst>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%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165" fontId="0" fillId="0" borderId="0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44" fontId="0" fillId="0" borderId="0" xfId="1" applyFont="1"/>
    <xf numFmtId="44" fontId="0" fillId="0" borderId="0" xfId="0" applyNumberFormat="1"/>
    <xf numFmtId="10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D33" sqref="D33"/>
    </sheetView>
  </sheetViews>
  <sheetFormatPr baseColWidth="10" defaultRowHeight="14.4" x14ac:dyDescent="0.3"/>
  <cols>
    <col min="1" max="1" width="12.77734375" bestFit="1" customWidth="1"/>
    <col min="2" max="2" width="16.109375" customWidth="1"/>
    <col min="3" max="3" width="15.5546875" customWidth="1"/>
    <col min="4" max="4" width="16.33203125" customWidth="1"/>
    <col min="5" max="5" width="20.88671875" bestFit="1" customWidth="1"/>
    <col min="6" max="6" width="15.88671875" customWidth="1"/>
    <col min="7" max="7" width="13.33203125" bestFit="1" customWidth="1"/>
    <col min="9" max="9" width="15.33203125" bestFit="1" customWidth="1"/>
    <col min="13" max="13" width="22.109375" bestFit="1" customWidth="1"/>
    <col min="14" max="14" width="11.77734375" bestFit="1" customWidth="1"/>
  </cols>
  <sheetData>
    <row r="1" spans="1:14" ht="15.75" thickBot="1" x14ac:dyDescent="0.3"/>
    <row r="2" spans="1:14" ht="43.8" thickBot="1" x14ac:dyDescent="0.35">
      <c r="A2" s="4" t="s">
        <v>0</v>
      </c>
      <c r="B2" s="7" t="s">
        <v>12</v>
      </c>
      <c r="C2" s="5" t="s">
        <v>22</v>
      </c>
      <c r="D2" s="5" t="s">
        <v>1</v>
      </c>
      <c r="E2" s="5" t="s">
        <v>2</v>
      </c>
      <c r="F2" s="5" t="s">
        <v>6</v>
      </c>
      <c r="G2" s="5" t="s">
        <v>7</v>
      </c>
      <c r="H2" s="5" t="s">
        <v>9</v>
      </c>
      <c r="I2" s="6" t="s">
        <v>8</v>
      </c>
      <c r="M2" t="s">
        <v>3</v>
      </c>
      <c r="N2" s="17">
        <v>12000</v>
      </c>
    </row>
    <row r="3" spans="1:14" x14ac:dyDescent="0.3">
      <c r="A3" s="13">
        <v>1</v>
      </c>
      <c r="B3" s="9">
        <f>D3</f>
        <v>12000</v>
      </c>
      <c r="C3" s="9">
        <v>0</v>
      </c>
      <c r="D3" s="9">
        <f t="shared" ref="D3:D32" si="0">$N$2</f>
        <v>12000</v>
      </c>
      <c r="E3" s="9">
        <f t="shared" ref="E3:E32" si="1">(C3+D3)*(1+$N$3)</f>
        <v>12720</v>
      </c>
      <c r="F3" s="9">
        <f t="shared" ref="F3:F32" si="2">E3*$N$4</f>
        <v>228.95999999999998</v>
      </c>
      <c r="G3" s="9">
        <f t="shared" ref="G3:G32" si="3">IF(F3*0.7&gt;$N$7,(F3*0.7-$N$7),0)</f>
        <v>0</v>
      </c>
      <c r="H3" s="9">
        <f t="shared" ref="H3:H32" si="4">G3*$N$5</f>
        <v>0</v>
      </c>
      <c r="I3" s="10">
        <f>F3-H3</f>
        <v>228.95999999999998</v>
      </c>
      <c r="M3" t="s">
        <v>4</v>
      </c>
      <c r="N3" s="19">
        <v>0.06</v>
      </c>
    </row>
    <row r="4" spans="1:14" x14ac:dyDescent="0.3">
      <c r="A4" s="13">
        <v>2</v>
      </c>
      <c r="B4" s="9">
        <f>B3+D4+I3</f>
        <v>24228.959999999999</v>
      </c>
      <c r="C4" s="9">
        <f>E3-F3+I3</f>
        <v>12720</v>
      </c>
      <c r="D4" s="9">
        <f t="shared" si="0"/>
        <v>12000</v>
      </c>
      <c r="E4" s="9">
        <f t="shared" si="1"/>
        <v>26203.200000000001</v>
      </c>
      <c r="F4" s="9">
        <f t="shared" si="2"/>
        <v>471.6576</v>
      </c>
      <c r="G4" s="9">
        <f t="shared" si="3"/>
        <v>0</v>
      </c>
      <c r="H4" s="9">
        <f t="shared" si="4"/>
        <v>0</v>
      </c>
      <c r="I4" s="10">
        <f t="shared" ref="I4:I32" si="5">F4-H4</f>
        <v>471.6576</v>
      </c>
      <c r="M4" t="s">
        <v>5</v>
      </c>
      <c r="N4" s="19">
        <v>1.7999999999999999E-2</v>
      </c>
    </row>
    <row r="5" spans="1:14" x14ac:dyDescent="0.3">
      <c r="A5" s="13">
        <v>3</v>
      </c>
      <c r="B5" s="9">
        <f t="shared" ref="B5:B31" si="6">B4+D5+I4</f>
        <v>36700.617599999998</v>
      </c>
      <c r="C5" s="9">
        <f>E4-F4+I4</f>
        <v>26203.200000000001</v>
      </c>
      <c r="D5" s="9">
        <f t="shared" si="0"/>
        <v>12000</v>
      </c>
      <c r="E5" s="9">
        <f t="shared" si="1"/>
        <v>40495.392</v>
      </c>
      <c r="F5" s="9">
        <f t="shared" si="2"/>
        <v>728.91705599999989</v>
      </c>
      <c r="G5" s="9">
        <f t="shared" si="3"/>
        <v>0</v>
      </c>
      <c r="H5" s="9">
        <f t="shared" si="4"/>
        <v>0</v>
      </c>
      <c r="I5" s="10">
        <f t="shared" si="5"/>
        <v>728.91705599999989</v>
      </c>
      <c r="M5" t="s">
        <v>10</v>
      </c>
      <c r="N5" s="1">
        <v>0.26374999999999998</v>
      </c>
    </row>
    <row r="6" spans="1:14" x14ac:dyDescent="0.3">
      <c r="A6" s="13">
        <v>4</v>
      </c>
      <c r="B6" s="9">
        <f t="shared" si="6"/>
        <v>49429.534655999996</v>
      </c>
      <c r="C6" s="9">
        <f t="shared" ref="C6:C32" si="7">E5-F5+I5</f>
        <v>40495.392</v>
      </c>
      <c r="D6" s="9">
        <f t="shared" si="0"/>
        <v>12000</v>
      </c>
      <c r="E6" s="9">
        <f t="shared" si="1"/>
        <v>55645.115519999999</v>
      </c>
      <c r="F6" s="9">
        <f t="shared" si="2"/>
        <v>1001.6120793599999</v>
      </c>
      <c r="G6" s="9">
        <f t="shared" si="3"/>
        <v>0</v>
      </c>
      <c r="H6" s="9">
        <f t="shared" si="4"/>
        <v>0</v>
      </c>
      <c r="I6" s="10">
        <f t="shared" si="5"/>
        <v>1001.6120793599999</v>
      </c>
      <c r="M6" t="s">
        <v>16</v>
      </c>
      <c r="N6" s="1">
        <v>8.6999999999999994E-3</v>
      </c>
    </row>
    <row r="7" spans="1:14" x14ac:dyDescent="0.3">
      <c r="A7" s="13">
        <v>5</v>
      </c>
      <c r="B7" s="9">
        <f t="shared" si="6"/>
        <v>62431.146735359995</v>
      </c>
      <c r="C7" s="9">
        <f t="shared" si="7"/>
        <v>55645.115519999999</v>
      </c>
      <c r="D7" s="9">
        <f t="shared" si="0"/>
        <v>12000</v>
      </c>
      <c r="E7" s="9">
        <f t="shared" si="1"/>
        <v>71703.822451200002</v>
      </c>
      <c r="F7" s="9">
        <f t="shared" si="2"/>
        <v>1290.6688041216</v>
      </c>
      <c r="G7" s="9">
        <f t="shared" si="3"/>
        <v>102.46816288511991</v>
      </c>
      <c r="H7" s="9">
        <f t="shared" si="4"/>
        <v>27.025977960950375</v>
      </c>
      <c r="I7" s="10">
        <f t="shared" si="5"/>
        <v>1263.6428261606497</v>
      </c>
      <c r="M7" t="s">
        <v>23</v>
      </c>
      <c r="N7" s="17">
        <v>801</v>
      </c>
    </row>
    <row r="8" spans="1:14" x14ac:dyDescent="0.3">
      <c r="A8" s="13">
        <v>6</v>
      </c>
      <c r="B8" s="9">
        <f t="shared" si="6"/>
        <v>75694.789561520651</v>
      </c>
      <c r="C8" s="9">
        <f t="shared" si="7"/>
        <v>71676.796473239054</v>
      </c>
      <c r="D8" s="9">
        <f t="shared" si="0"/>
        <v>12000</v>
      </c>
      <c r="E8" s="9">
        <f t="shared" si="1"/>
        <v>88697.404261633405</v>
      </c>
      <c r="F8" s="9">
        <f t="shared" si="2"/>
        <v>1596.5532767094012</v>
      </c>
      <c r="G8" s="9">
        <f t="shared" si="3"/>
        <v>316.58729369658067</v>
      </c>
      <c r="H8" s="9">
        <f t="shared" si="4"/>
        <v>83.499898712473154</v>
      </c>
      <c r="I8" s="10">
        <f t="shared" si="5"/>
        <v>1513.053377996928</v>
      </c>
    </row>
    <row r="9" spans="1:14" x14ac:dyDescent="0.3">
      <c r="A9" s="13">
        <v>7</v>
      </c>
      <c r="B9" s="9">
        <f t="shared" si="6"/>
        <v>89207.842939517577</v>
      </c>
      <c r="C9" s="9">
        <f>E8-F8+I8</f>
        <v>88613.904362920934</v>
      </c>
      <c r="D9" s="9">
        <f t="shared" si="0"/>
        <v>12000</v>
      </c>
      <c r="E9" s="9">
        <f t="shared" si="1"/>
        <v>106650.7386246962</v>
      </c>
      <c r="F9" s="9">
        <f t="shared" si="2"/>
        <v>1919.7132952445313</v>
      </c>
      <c r="G9" s="9">
        <f t="shared" si="3"/>
        <v>542.79930667117173</v>
      </c>
      <c r="H9" s="9">
        <f t="shared" si="4"/>
        <v>143.16331713452155</v>
      </c>
      <c r="I9" s="10">
        <f t="shared" si="5"/>
        <v>1776.5499781100098</v>
      </c>
      <c r="M9" s="18">
        <f>+D36</f>
        <v>877161.47988894803</v>
      </c>
      <c r="N9" t="s">
        <v>24</v>
      </c>
    </row>
    <row r="10" spans="1:14" x14ac:dyDescent="0.3">
      <c r="A10" s="13">
        <v>8</v>
      </c>
      <c r="B10" s="9">
        <f t="shared" si="6"/>
        <v>102984.39291762759</v>
      </c>
      <c r="C10" s="9">
        <f t="shared" si="7"/>
        <v>106507.57530756168</v>
      </c>
      <c r="D10" s="9">
        <f t="shared" si="0"/>
        <v>12000</v>
      </c>
      <c r="E10" s="9">
        <f t="shared" si="1"/>
        <v>125618.02982601539</v>
      </c>
      <c r="F10" s="9">
        <f t="shared" si="2"/>
        <v>2261.1245368682771</v>
      </c>
      <c r="G10" s="9">
        <f t="shared" si="3"/>
        <v>781.7871758077938</v>
      </c>
      <c r="H10" s="9">
        <f t="shared" si="4"/>
        <v>206.19636761930559</v>
      </c>
      <c r="I10" s="10">
        <f t="shared" si="5"/>
        <v>2054.9281692489717</v>
      </c>
      <c r="M10" s="18">
        <f>+T!D36</f>
        <v>882894.43397615908</v>
      </c>
      <c r="N10" t="s">
        <v>25</v>
      </c>
    </row>
    <row r="11" spans="1:14" x14ac:dyDescent="0.3">
      <c r="A11" s="13">
        <v>9</v>
      </c>
      <c r="B11" s="9">
        <f t="shared" si="6"/>
        <v>117039.32108687656</v>
      </c>
      <c r="C11" s="9">
        <f t="shared" si="7"/>
        <v>125411.8334583961</v>
      </c>
      <c r="D11" s="9">
        <f t="shared" si="0"/>
        <v>12000</v>
      </c>
      <c r="E11" s="9">
        <f t="shared" si="1"/>
        <v>145656.54346589986</v>
      </c>
      <c r="F11" s="9">
        <f t="shared" si="2"/>
        <v>2621.817782386197</v>
      </c>
      <c r="G11" s="9">
        <f t="shared" si="3"/>
        <v>1034.2724476703377</v>
      </c>
      <c r="H11" s="9">
        <f t="shared" si="4"/>
        <v>272.78935807305152</v>
      </c>
      <c r="I11" s="10">
        <f t="shared" si="5"/>
        <v>2349.0284243131455</v>
      </c>
      <c r="M11" s="18">
        <f>+M10-M9</f>
        <v>5732.954087211052</v>
      </c>
    </row>
    <row r="12" spans="1:14" x14ac:dyDescent="0.3">
      <c r="A12" s="13">
        <v>10</v>
      </c>
      <c r="B12" s="9">
        <f t="shared" si="6"/>
        <v>131388.34951118971</v>
      </c>
      <c r="C12" s="9">
        <f t="shared" si="7"/>
        <v>145383.7541078268</v>
      </c>
      <c r="D12" s="9">
        <f t="shared" si="0"/>
        <v>12000</v>
      </c>
      <c r="E12" s="9">
        <f t="shared" si="1"/>
        <v>166826.77935429642</v>
      </c>
      <c r="F12" s="9">
        <f t="shared" si="2"/>
        <v>3002.8820283773352</v>
      </c>
      <c r="G12" s="9">
        <f t="shared" si="3"/>
        <v>1301.0174198641344</v>
      </c>
      <c r="H12" s="9">
        <f t="shared" si="4"/>
        <v>343.14334448916543</v>
      </c>
      <c r="I12" s="10">
        <f t="shared" si="5"/>
        <v>2659.7386838881698</v>
      </c>
    </row>
    <row r="13" spans="1:14" x14ac:dyDescent="0.3">
      <c r="A13" s="13">
        <v>11</v>
      </c>
      <c r="B13" s="9">
        <f t="shared" si="6"/>
        <v>146048.08819507787</v>
      </c>
      <c r="C13" s="9">
        <f t="shared" si="7"/>
        <v>166483.63600980726</v>
      </c>
      <c r="D13" s="9">
        <f t="shared" si="0"/>
        <v>12000</v>
      </c>
      <c r="E13" s="9">
        <f t="shared" si="1"/>
        <v>189192.65417039572</v>
      </c>
      <c r="F13" s="9">
        <f t="shared" si="2"/>
        <v>3405.4677750671226</v>
      </c>
      <c r="G13" s="9">
        <f t="shared" si="3"/>
        <v>1582.8274425469858</v>
      </c>
      <c r="H13" s="9">
        <f t="shared" si="4"/>
        <v>417.47073797176751</v>
      </c>
      <c r="I13" s="10">
        <f t="shared" si="5"/>
        <v>2987.9970370953552</v>
      </c>
    </row>
    <row r="14" spans="1:14" x14ac:dyDescent="0.3">
      <c r="A14" s="13">
        <v>12</v>
      </c>
      <c r="B14" s="9">
        <f t="shared" si="6"/>
        <v>161036.08523217324</v>
      </c>
      <c r="C14" s="9">
        <f t="shared" si="7"/>
        <v>188775.18343242398</v>
      </c>
      <c r="D14" s="9">
        <f t="shared" si="0"/>
        <v>12000</v>
      </c>
      <c r="E14" s="9">
        <f t="shared" si="1"/>
        <v>212821.69443836942</v>
      </c>
      <c r="F14" s="9">
        <f t="shared" si="2"/>
        <v>3830.7904998906492</v>
      </c>
      <c r="G14" s="9">
        <f t="shared" si="3"/>
        <v>1880.5533499234543</v>
      </c>
      <c r="H14" s="9">
        <f t="shared" si="4"/>
        <v>495.99594604231106</v>
      </c>
      <c r="I14" s="10">
        <f t="shared" si="5"/>
        <v>3334.7945538483382</v>
      </c>
    </row>
    <row r="15" spans="1:14" x14ac:dyDescent="0.3">
      <c r="A15" s="13">
        <v>13</v>
      </c>
      <c r="B15" s="9">
        <f t="shared" si="6"/>
        <v>176370.87978602157</v>
      </c>
      <c r="C15" s="9">
        <f t="shared" si="7"/>
        <v>212325.69849232709</v>
      </c>
      <c r="D15" s="9">
        <f t="shared" si="0"/>
        <v>12000</v>
      </c>
      <c r="E15" s="9">
        <f t="shared" si="1"/>
        <v>237785.24040186673</v>
      </c>
      <c r="F15" s="9">
        <f t="shared" si="2"/>
        <v>4280.1343272336007</v>
      </c>
      <c r="G15" s="9">
        <f t="shared" si="3"/>
        <v>2195.0940290635203</v>
      </c>
      <c r="H15" s="9">
        <f t="shared" si="4"/>
        <v>578.95605016550348</v>
      </c>
      <c r="I15" s="10">
        <f t="shared" si="5"/>
        <v>3701.1782770680975</v>
      </c>
    </row>
    <row r="16" spans="1:14" x14ac:dyDescent="0.3">
      <c r="A16" s="13">
        <v>14</v>
      </c>
      <c r="B16" s="9">
        <f t="shared" si="6"/>
        <v>192072.05806308967</v>
      </c>
      <c r="C16" s="9">
        <f t="shared" si="7"/>
        <v>237206.28435170124</v>
      </c>
      <c r="D16" s="9">
        <f t="shared" si="0"/>
        <v>12000</v>
      </c>
      <c r="E16" s="9">
        <f t="shared" si="1"/>
        <v>264158.66141280334</v>
      </c>
      <c r="F16" s="9">
        <f t="shared" si="2"/>
        <v>4754.8559054304596</v>
      </c>
      <c r="G16" s="9">
        <f t="shared" si="3"/>
        <v>2527.3991338013216</v>
      </c>
      <c r="H16" s="9">
        <f t="shared" si="4"/>
        <v>666.60152154009847</v>
      </c>
      <c r="I16" s="10">
        <f t="shared" si="5"/>
        <v>4088.2543838903612</v>
      </c>
    </row>
    <row r="17" spans="1:9" x14ac:dyDescent="0.3">
      <c r="A17" s="13">
        <v>15</v>
      </c>
      <c r="B17" s="9">
        <f t="shared" si="6"/>
        <v>208160.31244698004</v>
      </c>
      <c r="C17" s="9">
        <f t="shared" si="7"/>
        <v>263492.05989126326</v>
      </c>
      <c r="D17" s="9">
        <f t="shared" si="0"/>
        <v>12000</v>
      </c>
      <c r="E17" s="9">
        <f t="shared" si="1"/>
        <v>292021.58348473907</v>
      </c>
      <c r="F17" s="9">
        <f t="shared" si="2"/>
        <v>5256.3885027253027</v>
      </c>
      <c r="G17" s="9">
        <f t="shared" si="3"/>
        <v>2878.4719519077116</v>
      </c>
      <c r="H17" s="9">
        <f t="shared" si="4"/>
        <v>759.19697731565884</v>
      </c>
      <c r="I17" s="10">
        <f t="shared" si="5"/>
        <v>4497.1915254096439</v>
      </c>
    </row>
    <row r="18" spans="1:9" x14ac:dyDescent="0.3">
      <c r="A18" s="13">
        <v>16</v>
      </c>
      <c r="B18" s="9">
        <f t="shared" si="6"/>
        <v>224657.50397238968</v>
      </c>
      <c r="C18" s="9">
        <f t="shared" si="7"/>
        <v>291262.38650742342</v>
      </c>
      <c r="D18" s="9">
        <f t="shared" si="0"/>
        <v>12000</v>
      </c>
      <c r="E18" s="9">
        <f t="shared" si="1"/>
        <v>321458.12969786883</v>
      </c>
      <c r="F18" s="9">
        <f t="shared" si="2"/>
        <v>5786.2463345616388</v>
      </c>
      <c r="G18" s="9">
        <f t="shared" si="3"/>
        <v>3249.372434193147</v>
      </c>
      <c r="H18" s="9">
        <f t="shared" si="4"/>
        <v>857.02197951844244</v>
      </c>
      <c r="I18" s="10">
        <f t="shared" si="5"/>
        <v>4929.2243550431967</v>
      </c>
    </row>
    <row r="19" spans="1:9" x14ac:dyDescent="0.3">
      <c r="A19" s="13">
        <v>17</v>
      </c>
      <c r="B19" s="9">
        <f t="shared" si="6"/>
        <v>241586.72832743288</v>
      </c>
      <c r="C19" s="9">
        <f t="shared" si="7"/>
        <v>320601.10771835042</v>
      </c>
      <c r="D19" s="9">
        <f t="shared" si="0"/>
        <v>12000</v>
      </c>
      <c r="E19" s="9">
        <f t="shared" si="1"/>
        <v>352557.17418145144</v>
      </c>
      <c r="F19" s="9">
        <f t="shared" si="2"/>
        <v>6346.0291352661252</v>
      </c>
      <c r="G19" s="9">
        <f t="shared" si="3"/>
        <v>3641.2203946862874</v>
      </c>
      <c r="H19" s="9">
        <f t="shared" si="4"/>
        <v>960.3718790985082</v>
      </c>
      <c r="I19" s="10">
        <f t="shared" si="5"/>
        <v>5385.6572561676167</v>
      </c>
    </row>
    <row r="20" spans="1:9" x14ac:dyDescent="0.3">
      <c r="A20" s="13">
        <v>18</v>
      </c>
      <c r="B20" s="9">
        <f t="shared" si="6"/>
        <v>258972.3855836005</v>
      </c>
      <c r="C20" s="9">
        <f t="shared" si="7"/>
        <v>351596.80230235291</v>
      </c>
      <c r="D20" s="9">
        <f t="shared" si="0"/>
        <v>12000</v>
      </c>
      <c r="E20" s="9">
        <f t="shared" si="1"/>
        <v>385412.61044049409</v>
      </c>
      <c r="F20" s="9">
        <f t="shared" si="2"/>
        <v>6937.4269879288931</v>
      </c>
      <c r="G20" s="9">
        <f t="shared" si="3"/>
        <v>4055.1988915502252</v>
      </c>
      <c r="H20" s="9">
        <f t="shared" si="4"/>
        <v>1069.5587076463719</v>
      </c>
      <c r="I20" s="10">
        <f t="shared" si="5"/>
        <v>5867.8682802825215</v>
      </c>
    </row>
    <row r="21" spans="1:9" x14ac:dyDescent="0.3">
      <c r="A21" s="13">
        <v>19</v>
      </c>
      <c r="B21" s="9">
        <f t="shared" si="6"/>
        <v>276840.25386388303</v>
      </c>
      <c r="C21" s="9">
        <f t="shared" si="7"/>
        <v>384343.0517328477</v>
      </c>
      <c r="D21" s="9">
        <f t="shared" si="0"/>
        <v>12000</v>
      </c>
      <c r="E21" s="9">
        <f t="shared" si="1"/>
        <v>420123.63483681856</v>
      </c>
      <c r="F21" s="9">
        <f t="shared" si="2"/>
        <v>7562.2254270627336</v>
      </c>
      <c r="G21" s="9">
        <f t="shared" si="3"/>
        <v>4492.5577989439134</v>
      </c>
      <c r="H21" s="9">
        <f t="shared" si="4"/>
        <v>1184.9121194714571</v>
      </c>
      <c r="I21" s="10">
        <f t="shared" si="5"/>
        <v>6377.3133075912765</v>
      </c>
    </row>
    <row r="22" spans="1:9" x14ac:dyDescent="0.3">
      <c r="A22" s="13">
        <v>20</v>
      </c>
      <c r="B22" s="9">
        <f t="shared" si="6"/>
        <v>295217.56717147428</v>
      </c>
      <c r="C22" s="9">
        <f t="shared" si="7"/>
        <v>418938.72271734709</v>
      </c>
      <c r="D22" s="9">
        <f t="shared" si="0"/>
        <v>12000</v>
      </c>
      <c r="E22" s="9">
        <f t="shared" si="1"/>
        <v>456795.04608038795</v>
      </c>
      <c r="F22" s="9">
        <f t="shared" si="2"/>
        <v>8222.3108294469821</v>
      </c>
      <c r="G22" s="9">
        <f t="shared" si="3"/>
        <v>4954.6175806128867</v>
      </c>
      <c r="H22" s="9">
        <f t="shared" si="4"/>
        <v>1306.7803868866488</v>
      </c>
      <c r="I22" s="10">
        <f t="shared" si="5"/>
        <v>6915.5304425603335</v>
      </c>
    </row>
    <row r="23" spans="1:9" x14ac:dyDescent="0.3">
      <c r="A23" s="13">
        <v>21</v>
      </c>
      <c r="B23" s="9">
        <f t="shared" si="6"/>
        <v>314133.0976140346</v>
      </c>
      <c r="C23" s="9">
        <f t="shared" si="7"/>
        <v>455488.26569350128</v>
      </c>
      <c r="D23" s="9">
        <f t="shared" si="0"/>
        <v>12000</v>
      </c>
      <c r="E23" s="9">
        <f t="shared" si="1"/>
        <v>495537.5616351114</v>
      </c>
      <c r="F23" s="9">
        <f t="shared" si="2"/>
        <v>8919.6761094320045</v>
      </c>
      <c r="G23" s="9">
        <f t="shared" si="3"/>
        <v>5442.7732766024028</v>
      </c>
      <c r="H23" s="9">
        <f t="shared" si="4"/>
        <v>1435.5314517038837</v>
      </c>
      <c r="I23" s="10">
        <f t="shared" si="5"/>
        <v>7484.1446577281204</v>
      </c>
    </row>
    <row r="24" spans="1:9" x14ac:dyDescent="0.3">
      <c r="A24" s="13">
        <v>22</v>
      </c>
      <c r="B24" s="9">
        <f t="shared" si="6"/>
        <v>333617.24227176275</v>
      </c>
      <c r="C24" s="9">
        <f t="shared" si="7"/>
        <v>494102.03018340754</v>
      </c>
      <c r="D24" s="9">
        <f t="shared" si="0"/>
        <v>12000</v>
      </c>
      <c r="E24" s="9">
        <f t="shared" si="1"/>
        <v>536468.15199441207</v>
      </c>
      <c r="F24" s="9">
        <f t="shared" si="2"/>
        <v>9656.4267358994166</v>
      </c>
      <c r="G24" s="9">
        <f t="shared" si="3"/>
        <v>5958.4987151295909</v>
      </c>
      <c r="H24" s="9">
        <f t="shared" si="4"/>
        <v>1571.5540361154294</v>
      </c>
      <c r="I24" s="10">
        <f t="shared" si="5"/>
        <v>8084.8726997839876</v>
      </c>
    </row>
    <row r="25" spans="1:9" x14ac:dyDescent="0.3">
      <c r="A25" s="13">
        <v>23</v>
      </c>
      <c r="B25" s="9">
        <f t="shared" si="6"/>
        <v>353702.11497154675</v>
      </c>
      <c r="C25" s="9">
        <f t="shared" si="7"/>
        <v>534896.59795829665</v>
      </c>
      <c r="D25" s="9">
        <f t="shared" si="0"/>
        <v>12000</v>
      </c>
      <c r="E25" s="9">
        <f t="shared" si="1"/>
        <v>579710.39383579453</v>
      </c>
      <c r="F25" s="9">
        <f t="shared" si="2"/>
        <v>10434.787089044301</v>
      </c>
      <c r="G25" s="9">
        <f t="shared" si="3"/>
        <v>6503.3509623310101</v>
      </c>
      <c r="H25" s="9">
        <f t="shared" si="4"/>
        <v>1715.2588163148039</v>
      </c>
      <c r="I25" s="10">
        <f t="shared" si="5"/>
        <v>8719.528272729498</v>
      </c>
    </row>
    <row r="26" spans="1:9" x14ac:dyDescent="0.3">
      <c r="A26" s="13">
        <v>24</v>
      </c>
      <c r="B26" s="9">
        <f t="shared" si="6"/>
        <v>374421.64324427623</v>
      </c>
      <c r="C26" s="9">
        <f t="shared" si="7"/>
        <v>577995.13501947967</v>
      </c>
      <c r="D26" s="9">
        <f t="shared" si="0"/>
        <v>12000</v>
      </c>
      <c r="E26" s="9">
        <f t="shared" si="1"/>
        <v>625394.84312064853</v>
      </c>
      <c r="F26" s="9">
        <f t="shared" si="2"/>
        <v>11257.107176171672</v>
      </c>
      <c r="G26" s="9">
        <f t="shared" si="3"/>
        <v>7078.9750233201703</v>
      </c>
      <c r="H26" s="9">
        <f t="shared" si="4"/>
        <v>1867.0796624006948</v>
      </c>
      <c r="I26" s="10">
        <f t="shared" si="5"/>
        <v>9390.0275137709777</v>
      </c>
    </row>
    <row r="27" spans="1:9" x14ac:dyDescent="0.3">
      <c r="A27" s="13">
        <v>25</v>
      </c>
      <c r="B27" s="9">
        <f t="shared" si="6"/>
        <v>395811.6707580472</v>
      </c>
      <c r="C27" s="9">
        <f t="shared" si="7"/>
        <v>623527.76345824788</v>
      </c>
      <c r="D27" s="9">
        <f t="shared" si="0"/>
        <v>12000</v>
      </c>
      <c r="E27" s="9">
        <f t="shared" si="1"/>
        <v>673659.42926574277</v>
      </c>
      <c r="F27" s="9">
        <f t="shared" si="2"/>
        <v>12125.869726783369</v>
      </c>
      <c r="G27" s="9">
        <f t="shared" si="3"/>
        <v>7687.1088087483568</v>
      </c>
      <c r="H27" s="9">
        <f t="shared" si="4"/>
        <v>2027.474948307379</v>
      </c>
      <c r="I27" s="10">
        <f t="shared" si="5"/>
        <v>10098.394778475989</v>
      </c>
    </row>
    <row r="28" spans="1:9" x14ac:dyDescent="0.3">
      <c r="A28" s="13">
        <v>26</v>
      </c>
      <c r="B28" s="9">
        <f t="shared" si="6"/>
        <v>417910.06553652318</v>
      </c>
      <c r="C28" s="9">
        <f t="shared" si="7"/>
        <v>671631.95431743539</v>
      </c>
      <c r="D28" s="9">
        <f t="shared" si="0"/>
        <v>12000</v>
      </c>
      <c r="E28" s="9">
        <f t="shared" si="1"/>
        <v>724649.8715764815</v>
      </c>
      <c r="F28" s="9">
        <f t="shared" si="2"/>
        <v>13043.697688376666</v>
      </c>
      <c r="G28" s="9">
        <f t="shared" si="3"/>
        <v>8329.5883818636648</v>
      </c>
      <c r="H28" s="9">
        <f t="shared" si="4"/>
        <v>2196.9289357165417</v>
      </c>
      <c r="I28" s="10">
        <f t="shared" si="5"/>
        <v>10846.768752660124</v>
      </c>
    </row>
    <row r="29" spans="1:9" x14ac:dyDescent="0.3">
      <c r="A29" s="13">
        <v>27</v>
      </c>
      <c r="B29" s="9">
        <f t="shared" si="6"/>
        <v>440756.83428918332</v>
      </c>
      <c r="C29" s="9">
        <f t="shared" si="7"/>
        <v>722452.94264076499</v>
      </c>
      <c r="D29" s="9">
        <f t="shared" si="0"/>
        <v>12000</v>
      </c>
      <c r="E29" s="9">
        <f t="shared" si="1"/>
        <v>778520.11919921089</v>
      </c>
      <c r="F29" s="9">
        <f t="shared" si="2"/>
        <v>14013.362145585796</v>
      </c>
      <c r="G29" s="9">
        <f t="shared" si="3"/>
        <v>9008.3535019100564</v>
      </c>
      <c r="H29" s="9">
        <f t="shared" si="4"/>
        <v>2375.953236128777</v>
      </c>
      <c r="I29" s="10">
        <f t="shared" si="5"/>
        <v>11637.408909457019</v>
      </c>
    </row>
    <row r="30" spans="1:9" x14ac:dyDescent="0.3">
      <c r="A30" s="13">
        <v>28</v>
      </c>
      <c r="B30" s="9">
        <f t="shared" si="6"/>
        <v>464394.24319864035</v>
      </c>
      <c r="C30" s="9">
        <f t="shared" si="7"/>
        <v>776144.16596308211</v>
      </c>
      <c r="D30" s="9">
        <f t="shared" si="0"/>
        <v>12000</v>
      </c>
      <c r="E30" s="9">
        <f t="shared" si="1"/>
        <v>835432.81592086703</v>
      </c>
      <c r="F30" s="9">
        <f t="shared" si="2"/>
        <v>15037.790686575605</v>
      </c>
      <c r="G30" s="9">
        <f t="shared" si="3"/>
        <v>9725.4534806029224</v>
      </c>
      <c r="H30" s="9">
        <f t="shared" si="4"/>
        <v>2565.0883555090204</v>
      </c>
      <c r="I30" s="10">
        <f t="shared" si="5"/>
        <v>12472.702331066585</v>
      </c>
    </row>
    <row r="31" spans="1:9" x14ac:dyDescent="0.3">
      <c r="A31" s="13">
        <v>29</v>
      </c>
      <c r="B31" s="9">
        <f t="shared" si="6"/>
        <v>488866.94552970695</v>
      </c>
      <c r="C31" s="9">
        <f t="shared" si="7"/>
        <v>832867.72756535804</v>
      </c>
      <c r="D31" s="9">
        <f t="shared" si="0"/>
        <v>12000</v>
      </c>
      <c r="E31" s="9">
        <f t="shared" si="1"/>
        <v>895559.79121927952</v>
      </c>
      <c r="F31" s="9">
        <f t="shared" si="2"/>
        <v>16120.07624194703</v>
      </c>
      <c r="G31" s="9">
        <f t="shared" si="3"/>
        <v>10483.05336936292</v>
      </c>
      <c r="H31" s="9">
        <f t="shared" si="4"/>
        <v>2764.9053261694703</v>
      </c>
      <c r="I31" s="10">
        <f t="shared" si="5"/>
        <v>13355.17091577756</v>
      </c>
    </row>
    <row r="32" spans="1:9" ht="15" thickBot="1" x14ac:dyDescent="0.35">
      <c r="A32" s="14">
        <v>30</v>
      </c>
      <c r="B32" s="11">
        <f>B31+D32+I31</f>
        <v>514222.11644548451</v>
      </c>
      <c r="C32" s="11">
        <f t="shared" si="7"/>
        <v>892794.88589311007</v>
      </c>
      <c r="D32" s="11">
        <f t="shared" si="0"/>
        <v>12000</v>
      </c>
      <c r="E32" s="11">
        <f t="shared" si="1"/>
        <v>959082.57904669677</v>
      </c>
      <c r="F32" s="11">
        <f t="shared" si="2"/>
        <v>17263.486422840542</v>
      </c>
      <c r="G32" s="11">
        <f t="shared" si="3"/>
        <v>11283.44049598838</v>
      </c>
      <c r="H32" s="11">
        <f t="shared" si="4"/>
        <v>2976.0074308169351</v>
      </c>
      <c r="I32" s="12">
        <f t="shared" si="5"/>
        <v>14287.478992023607</v>
      </c>
    </row>
    <row r="33" spans="1:4" x14ac:dyDescent="0.3">
      <c r="D33" s="18"/>
    </row>
    <row r="35" spans="1:4" ht="15" x14ac:dyDescent="0.25">
      <c r="A35" t="s">
        <v>13</v>
      </c>
      <c r="B35" t="s">
        <v>14</v>
      </c>
      <c r="C35" t="s">
        <v>10</v>
      </c>
      <c r="D35" t="s">
        <v>15</v>
      </c>
    </row>
    <row r="36" spans="1:4" ht="15" x14ac:dyDescent="0.25">
      <c r="A36" s="17">
        <f>E32-F32</f>
        <v>941819.09262385627</v>
      </c>
      <c r="B36" s="17">
        <f>A36-B32</f>
        <v>427596.97617837175</v>
      </c>
      <c r="C36" s="17">
        <f>B36*0.7*N5</f>
        <v>78945.091726931874</v>
      </c>
      <c r="D36" s="17">
        <f>A36-C36+I32</f>
        <v>877161.47988894803</v>
      </c>
    </row>
  </sheetData>
  <conditionalFormatting sqref="M9:M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pane xSplit="1" ySplit="2" topLeftCell="D3" activePane="bottomRight" state="frozen"/>
      <selection activeCell="M11" sqref="M11"/>
      <selection pane="topRight" activeCell="M11" sqref="M11"/>
      <selection pane="bottomLeft" activeCell="M11" sqref="M11"/>
      <selection pane="bottomRight" activeCell="D4" sqref="D4"/>
    </sheetView>
  </sheetViews>
  <sheetFormatPr baseColWidth="10" defaultRowHeight="14.4" x14ac:dyDescent="0.3"/>
  <cols>
    <col min="1" max="1" width="12.77734375" bestFit="1" customWidth="1"/>
    <col min="2" max="2" width="16.109375" customWidth="1"/>
    <col min="3" max="3" width="15.5546875" customWidth="1"/>
    <col min="4" max="4" width="16.33203125" customWidth="1"/>
    <col min="5" max="5" width="20.88671875" bestFit="1" customWidth="1"/>
    <col min="6" max="6" width="15.88671875" customWidth="1"/>
    <col min="7" max="7" width="15.109375" bestFit="1" customWidth="1"/>
    <col min="8" max="8" width="20.88671875" customWidth="1"/>
    <col min="9" max="9" width="15.33203125" bestFit="1" customWidth="1"/>
    <col min="10" max="10" width="23" customWidth="1"/>
    <col min="11" max="11" width="25.44140625" customWidth="1"/>
    <col min="14" max="14" width="11.77734375" bestFit="1" customWidth="1"/>
  </cols>
  <sheetData>
    <row r="1" spans="1:14" ht="15.75" thickBot="1" x14ac:dyDescent="0.3"/>
    <row r="2" spans="1:14" ht="30.75" thickBot="1" x14ac:dyDescent="0.3">
      <c r="A2" s="4" t="s">
        <v>0</v>
      </c>
      <c r="B2" s="7" t="s">
        <v>11</v>
      </c>
      <c r="C2" s="5" t="s">
        <v>22</v>
      </c>
      <c r="D2" s="5" t="s">
        <v>1</v>
      </c>
      <c r="E2" s="5" t="s">
        <v>2</v>
      </c>
      <c r="F2" s="5" t="s">
        <v>17</v>
      </c>
      <c r="G2" s="5" t="s">
        <v>20</v>
      </c>
      <c r="H2" s="7" t="s">
        <v>21</v>
      </c>
      <c r="I2" s="6" t="s">
        <v>10</v>
      </c>
      <c r="J2" s="8" t="s">
        <v>18</v>
      </c>
      <c r="K2" s="8" t="s">
        <v>19</v>
      </c>
      <c r="M2" t="s">
        <v>3</v>
      </c>
      <c r="N2" s="17">
        <f>A!N2</f>
        <v>12000</v>
      </c>
    </row>
    <row r="3" spans="1:14" x14ac:dyDescent="0.3">
      <c r="A3" s="2">
        <v>1</v>
      </c>
      <c r="B3" s="9">
        <f>D3</f>
        <v>12000</v>
      </c>
      <c r="C3" s="9">
        <v>0</v>
      </c>
      <c r="D3" s="9">
        <f t="shared" ref="D3" si="0">$N$2</f>
        <v>12000</v>
      </c>
      <c r="E3" s="9">
        <f t="shared" ref="E3:E32" si="1">(C3+D3)*(1+$N$3)</f>
        <v>12720</v>
      </c>
      <c r="F3" s="9">
        <f>(C3+D3)*($N$3)</f>
        <v>720</v>
      </c>
      <c r="G3" s="9">
        <f>(C3+D3)*$N$6*0.7</f>
        <v>73.079999999999984</v>
      </c>
      <c r="H3" s="9">
        <f>IF(G3*0.7&gt;$N$7,G3*0.7-$N$7,0)</f>
        <v>0</v>
      </c>
      <c r="I3" s="10">
        <f>H3*$N$5</f>
        <v>0</v>
      </c>
      <c r="J3" s="15">
        <f>-H3</f>
        <v>0</v>
      </c>
      <c r="K3" s="15">
        <f>-I3</f>
        <v>0</v>
      </c>
      <c r="M3" t="s">
        <v>4</v>
      </c>
      <c r="N3" s="1">
        <f>A!N3</f>
        <v>0.06</v>
      </c>
    </row>
    <row r="4" spans="1:14" x14ac:dyDescent="0.3">
      <c r="A4" s="2">
        <v>2</v>
      </c>
      <c r="B4" s="9">
        <f>B3+D4</f>
        <v>24000</v>
      </c>
      <c r="C4" s="9">
        <f>E3</f>
        <v>12720</v>
      </c>
      <c r="D4" s="9">
        <f>$N$2-I3</f>
        <v>12000</v>
      </c>
      <c r="E4" s="9">
        <f t="shared" si="1"/>
        <v>26203.200000000001</v>
      </c>
      <c r="F4" s="9">
        <f t="shared" ref="F4:F32" si="2">(C4+D4)*($N$3)</f>
        <v>1483.2</v>
      </c>
      <c r="G4" s="9">
        <f t="shared" ref="G4:G32" si="3">(C4+D4)*$N$6*0.7</f>
        <v>150.54479999999998</v>
      </c>
      <c r="H4" s="9">
        <f t="shared" ref="H4:H32" si="4">IF(G4*0.7&gt;$N$7,G4*0.7-$N$7,0)</f>
        <v>0</v>
      </c>
      <c r="I4" s="10">
        <f t="shared" ref="I4:I32" si="5">H4*$N$5</f>
        <v>0</v>
      </c>
      <c r="J4" s="15">
        <f>J3-H4</f>
        <v>0</v>
      </c>
      <c r="K4" s="15">
        <f>K3-I4</f>
        <v>0</v>
      </c>
      <c r="M4" t="s">
        <v>5</v>
      </c>
      <c r="N4" s="1">
        <f>A!N4</f>
        <v>1.7999999999999999E-2</v>
      </c>
    </row>
    <row r="5" spans="1:14" x14ac:dyDescent="0.3">
      <c r="A5" s="2">
        <v>3</v>
      </c>
      <c r="B5" s="9">
        <f t="shared" ref="B5:B32" si="6">B4+D5</f>
        <v>36000</v>
      </c>
      <c r="C5" s="9">
        <f t="shared" ref="C5:C32" si="7">E4</f>
        <v>26203.200000000001</v>
      </c>
      <c r="D5" s="9">
        <f t="shared" ref="D5:D32" si="8">$N$2-I4</f>
        <v>12000</v>
      </c>
      <c r="E5" s="9">
        <f t="shared" si="1"/>
        <v>40495.392</v>
      </c>
      <c r="F5" s="9">
        <f t="shared" si="2"/>
        <v>2292.1919999999996</v>
      </c>
      <c r="G5" s="9">
        <f t="shared" si="3"/>
        <v>232.65748799999994</v>
      </c>
      <c r="H5" s="9">
        <f t="shared" si="4"/>
        <v>0</v>
      </c>
      <c r="I5" s="10">
        <f t="shared" si="5"/>
        <v>0</v>
      </c>
      <c r="J5" s="15">
        <f t="shared" ref="J5:J32" si="9">J4-H5</f>
        <v>0</v>
      </c>
      <c r="K5" s="15">
        <f t="shared" ref="K5:K32" si="10">K4-I5</f>
        <v>0</v>
      </c>
      <c r="M5" t="s">
        <v>10</v>
      </c>
      <c r="N5" s="1">
        <f>A!N5</f>
        <v>0.26374999999999998</v>
      </c>
    </row>
    <row r="6" spans="1:14" x14ac:dyDescent="0.3">
      <c r="A6" s="2">
        <v>4</v>
      </c>
      <c r="B6" s="9">
        <f t="shared" si="6"/>
        <v>48000</v>
      </c>
      <c r="C6" s="9">
        <f t="shared" si="7"/>
        <v>40495.392</v>
      </c>
      <c r="D6" s="9">
        <f t="shared" si="8"/>
        <v>12000</v>
      </c>
      <c r="E6" s="9">
        <f t="shared" si="1"/>
        <v>55645.115519999999</v>
      </c>
      <c r="F6" s="9">
        <f t="shared" si="2"/>
        <v>3149.72352</v>
      </c>
      <c r="G6" s="9">
        <f t="shared" si="3"/>
        <v>319.69693727999993</v>
      </c>
      <c r="H6" s="9">
        <f t="shared" si="4"/>
        <v>0</v>
      </c>
      <c r="I6" s="10">
        <f t="shared" si="5"/>
        <v>0</v>
      </c>
      <c r="J6" s="15">
        <f t="shared" si="9"/>
        <v>0</v>
      </c>
      <c r="K6" s="15">
        <f t="shared" si="10"/>
        <v>0</v>
      </c>
      <c r="M6" t="s">
        <v>16</v>
      </c>
      <c r="N6" s="1">
        <f>A!N6</f>
        <v>8.6999999999999994E-3</v>
      </c>
    </row>
    <row r="7" spans="1:14" x14ac:dyDescent="0.3">
      <c r="A7" s="2">
        <v>5</v>
      </c>
      <c r="B7" s="9">
        <f t="shared" si="6"/>
        <v>60000</v>
      </c>
      <c r="C7" s="9">
        <f t="shared" si="7"/>
        <v>55645.115519999999</v>
      </c>
      <c r="D7" s="9">
        <f t="shared" si="8"/>
        <v>12000</v>
      </c>
      <c r="E7" s="9">
        <f t="shared" si="1"/>
        <v>71703.822451200002</v>
      </c>
      <c r="F7" s="9">
        <f t="shared" si="2"/>
        <v>4058.7069311999994</v>
      </c>
      <c r="G7" s="9">
        <f t="shared" si="3"/>
        <v>411.9587535167999</v>
      </c>
      <c r="H7" s="9">
        <f t="shared" si="4"/>
        <v>0</v>
      </c>
      <c r="I7" s="10">
        <f t="shared" si="5"/>
        <v>0</v>
      </c>
      <c r="J7" s="15">
        <f t="shared" si="9"/>
        <v>0</v>
      </c>
      <c r="K7" s="15">
        <f t="shared" si="10"/>
        <v>0</v>
      </c>
      <c r="M7" t="s">
        <v>23</v>
      </c>
      <c r="N7" s="17">
        <f>A!N7</f>
        <v>801</v>
      </c>
    </row>
    <row r="8" spans="1:14" x14ac:dyDescent="0.3">
      <c r="A8" s="2">
        <v>6</v>
      </c>
      <c r="B8" s="9">
        <f t="shared" si="6"/>
        <v>72000</v>
      </c>
      <c r="C8" s="9">
        <f t="shared" si="7"/>
        <v>71703.822451200002</v>
      </c>
      <c r="D8" s="9">
        <f t="shared" si="8"/>
        <v>12000</v>
      </c>
      <c r="E8" s="9">
        <f t="shared" si="1"/>
        <v>88726.051798272005</v>
      </c>
      <c r="F8" s="9">
        <f t="shared" si="2"/>
        <v>5022.2293470719997</v>
      </c>
      <c r="G8" s="9">
        <f t="shared" si="3"/>
        <v>509.75627872780791</v>
      </c>
      <c r="H8" s="9">
        <f t="shared" si="4"/>
        <v>0</v>
      </c>
      <c r="I8" s="10">
        <f t="shared" si="5"/>
        <v>0</v>
      </c>
      <c r="J8" s="15">
        <f t="shared" si="9"/>
        <v>0</v>
      </c>
      <c r="K8" s="15">
        <f t="shared" si="10"/>
        <v>0</v>
      </c>
    </row>
    <row r="9" spans="1:14" x14ac:dyDescent="0.3">
      <c r="A9" s="2">
        <v>7</v>
      </c>
      <c r="B9" s="9">
        <f t="shared" si="6"/>
        <v>84000</v>
      </c>
      <c r="C9" s="9">
        <f t="shared" si="7"/>
        <v>88726.051798272005</v>
      </c>
      <c r="D9" s="9">
        <f t="shared" si="8"/>
        <v>12000</v>
      </c>
      <c r="E9" s="9">
        <f t="shared" si="1"/>
        <v>106769.61490616832</v>
      </c>
      <c r="F9" s="9">
        <f t="shared" si="2"/>
        <v>6043.5631078963197</v>
      </c>
      <c r="G9" s="9">
        <f t="shared" si="3"/>
        <v>613.42165545147634</v>
      </c>
      <c r="H9" s="9">
        <f t="shared" si="4"/>
        <v>0</v>
      </c>
      <c r="I9" s="10">
        <f t="shared" si="5"/>
        <v>0</v>
      </c>
      <c r="J9" s="15">
        <f t="shared" si="9"/>
        <v>0</v>
      </c>
      <c r="K9" s="15">
        <f t="shared" si="10"/>
        <v>0</v>
      </c>
    </row>
    <row r="10" spans="1:14" x14ac:dyDescent="0.3">
      <c r="A10" s="2">
        <v>8</v>
      </c>
      <c r="B10" s="9">
        <f t="shared" si="6"/>
        <v>96000</v>
      </c>
      <c r="C10" s="9">
        <f t="shared" si="7"/>
        <v>106769.61490616832</v>
      </c>
      <c r="D10" s="9">
        <f t="shared" si="8"/>
        <v>12000</v>
      </c>
      <c r="E10" s="9">
        <f t="shared" si="1"/>
        <v>125895.79180053843</v>
      </c>
      <c r="F10" s="9">
        <f t="shared" si="2"/>
        <v>7126.176894370099</v>
      </c>
      <c r="G10" s="9">
        <f t="shared" si="3"/>
        <v>723.306954778565</v>
      </c>
      <c r="H10" s="9">
        <f t="shared" si="4"/>
        <v>0</v>
      </c>
      <c r="I10" s="10">
        <f t="shared" si="5"/>
        <v>0</v>
      </c>
      <c r="J10" s="15">
        <f t="shared" si="9"/>
        <v>0</v>
      </c>
      <c r="K10" s="15">
        <f t="shared" si="10"/>
        <v>0</v>
      </c>
    </row>
    <row r="11" spans="1:14" x14ac:dyDescent="0.3">
      <c r="A11" s="2">
        <v>9</v>
      </c>
      <c r="B11" s="9">
        <f t="shared" si="6"/>
        <v>108000</v>
      </c>
      <c r="C11" s="9">
        <f t="shared" si="7"/>
        <v>125895.79180053843</v>
      </c>
      <c r="D11" s="9">
        <f t="shared" si="8"/>
        <v>12000</v>
      </c>
      <c r="E11" s="9">
        <f t="shared" si="1"/>
        <v>146169.53930857073</v>
      </c>
      <c r="F11" s="9">
        <f t="shared" si="2"/>
        <v>8273.7475080323056</v>
      </c>
      <c r="G11" s="9">
        <f t="shared" si="3"/>
        <v>839.78537206527903</v>
      </c>
      <c r="H11" s="9">
        <f t="shared" si="4"/>
        <v>0</v>
      </c>
      <c r="I11" s="10">
        <f t="shared" si="5"/>
        <v>0</v>
      </c>
      <c r="J11" s="15">
        <f t="shared" si="9"/>
        <v>0</v>
      </c>
      <c r="K11" s="15">
        <f t="shared" si="10"/>
        <v>0</v>
      </c>
    </row>
    <row r="12" spans="1:14" x14ac:dyDescent="0.3">
      <c r="A12" s="2">
        <v>10</v>
      </c>
      <c r="B12" s="9">
        <f t="shared" si="6"/>
        <v>120000</v>
      </c>
      <c r="C12" s="9">
        <f t="shared" si="7"/>
        <v>146169.53930857073</v>
      </c>
      <c r="D12" s="9">
        <f t="shared" si="8"/>
        <v>12000</v>
      </c>
      <c r="E12" s="9">
        <f t="shared" si="1"/>
        <v>167659.71166708498</v>
      </c>
      <c r="F12" s="9">
        <f t="shared" si="2"/>
        <v>9490.1723585142445</v>
      </c>
      <c r="G12" s="9">
        <f t="shared" si="3"/>
        <v>963.25249438919559</v>
      </c>
      <c r="H12" s="9">
        <f t="shared" si="4"/>
        <v>0</v>
      </c>
      <c r="I12" s="10">
        <f t="shared" si="5"/>
        <v>0</v>
      </c>
      <c r="J12" s="15">
        <f t="shared" si="9"/>
        <v>0</v>
      </c>
      <c r="K12" s="15">
        <f t="shared" si="10"/>
        <v>0</v>
      </c>
    </row>
    <row r="13" spans="1:14" x14ac:dyDescent="0.3">
      <c r="A13" s="2">
        <v>11</v>
      </c>
      <c r="B13" s="9">
        <f t="shared" si="6"/>
        <v>132000</v>
      </c>
      <c r="C13" s="9">
        <f t="shared" si="7"/>
        <v>167659.71166708498</v>
      </c>
      <c r="D13" s="9">
        <f t="shared" si="8"/>
        <v>12000</v>
      </c>
      <c r="E13" s="9">
        <f t="shared" si="1"/>
        <v>190439.29436711009</v>
      </c>
      <c r="F13" s="9">
        <f t="shared" si="2"/>
        <v>10779.582700025099</v>
      </c>
      <c r="G13" s="9">
        <f t="shared" si="3"/>
        <v>1094.1276440525473</v>
      </c>
      <c r="H13" s="9">
        <f t="shared" si="4"/>
        <v>0</v>
      </c>
      <c r="I13" s="10">
        <f t="shared" si="5"/>
        <v>0</v>
      </c>
      <c r="J13" s="15">
        <f t="shared" si="9"/>
        <v>0</v>
      </c>
      <c r="K13" s="15">
        <f t="shared" si="10"/>
        <v>0</v>
      </c>
    </row>
    <row r="14" spans="1:14" x14ac:dyDescent="0.3">
      <c r="A14" s="2">
        <v>12</v>
      </c>
      <c r="B14" s="9">
        <f t="shared" si="6"/>
        <v>144000</v>
      </c>
      <c r="C14" s="9">
        <f t="shared" si="7"/>
        <v>190439.29436711009</v>
      </c>
      <c r="D14" s="9">
        <f t="shared" si="8"/>
        <v>12000</v>
      </c>
      <c r="E14" s="9">
        <f t="shared" si="1"/>
        <v>214585.65202913672</v>
      </c>
      <c r="F14" s="9">
        <f t="shared" si="2"/>
        <v>12146.357662026605</v>
      </c>
      <c r="G14" s="9">
        <f t="shared" si="3"/>
        <v>1232.8553026957004</v>
      </c>
      <c r="H14" s="9">
        <f t="shared" si="4"/>
        <v>61.998711886990236</v>
      </c>
      <c r="I14" s="10">
        <f t="shared" si="5"/>
        <v>16.352160260193674</v>
      </c>
      <c r="J14" s="15">
        <f t="shared" si="9"/>
        <v>-61.998711886990236</v>
      </c>
      <c r="K14" s="15">
        <f t="shared" si="10"/>
        <v>-16.352160260193674</v>
      </c>
    </row>
    <row r="15" spans="1:14" x14ac:dyDescent="0.3">
      <c r="A15" s="2">
        <v>13</v>
      </c>
      <c r="B15" s="9">
        <f t="shared" si="6"/>
        <v>155983.6478397398</v>
      </c>
      <c r="C15" s="9">
        <f t="shared" si="7"/>
        <v>214585.65202913672</v>
      </c>
      <c r="D15" s="9">
        <f t="shared" si="8"/>
        <v>11983.647839739806</v>
      </c>
      <c r="E15" s="9">
        <f t="shared" si="1"/>
        <v>240163.45786100911</v>
      </c>
      <c r="F15" s="9">
        <f t="shared" si="2"/>
        <v>13594.15799213259</v>
      </c>
      <c r="G15" s="9">
        <f t="shared" si="3"/>
        <v>1379.8070362014578</v>
      </c>
      <c r="H15" s="9">
        <f t="shared" si="4"/>
        <v>164.86492534102035</v>
      </c>
      <c r="I15" s="10">
        <f t="shared" si="5"/>
        <v>43.483124058694116</v>
      </c>
      <c r="J15" s="15">
        <f t="shared" si="9"/>
        <v>-226.86363722801059</v>
      </c>
      <c r="K15" s="15">
        <f t="shared" si="10"/>
        <v>-59.835284318887787</v>
      </c>
    </row>
    <row r="16" spans="1:14" x14ac:dyDescent="0.3">
      <c r="A16" s="2">
        <v>14</v>
      </c>
      <c r="B16" s="9">
        <f t="shared" si="6"/>
        <v>167940.16471568111</v>
      </c>
      <c r="C16" s="9">
        <f t="shared" si="7"/>
        <v>240163.45786100911</v>
      </c>
      <c r="D16" s="9">
        <f t="shared" si="8"/>
        <v>11956.516875941306</v>
      </c>
      <c r="E16" s="9">
        <f t="shared" si="1"/>
        <v>267247.17322116747</v>
      </c>
      <c r="F16" s="9">
        <f t="shared" si="2"/>
        <v>15127.198484217024</v>
      </c>
      <c r="G16" s="9">
        <f t="shared" si="3"/>
        <v>1535.4106461480278</v>
      </c>
      <c r="H16" s="9">
        <f t="shared" si="4"/>
        <v>273.78745230361938</v>
      </c>
      <c r="I16" s="10">
        <f t="shared" si="5"/>
        <v>72.211440545079611</v>
      </c>
      <c r="J16" s="15">
        <f t="shared" si="9"/>
        <v>-500.65108953162996</v>
      </c>
      <c r="K16" s="15">
        <f t="shared" si="10"/>
        <v>-132.0467248639674</v>
      </c>
    </row>
    <row r="17" spans="1:11" x14ac:dyDescent="0.3">
      <c r="A17" s="2">
        <v>15</v>
      </c>
      <c r="B17" s="9">
        <f t="shared" si="6"/>
        <v>179867.95327513604</v>
      </c>
      <c r="C17" s="9">
        <f t="shared" si="7"/>
        <v>267247.17322116747</v>
      </c>
      <c r="D17" s="9">
        <f t="shared" si="8"/>
        <v>11927.788559454921</v>
      </c>
      <c r="E17" s="9">
        <f t="shared" si="1"/>
        <v>295925.45948745974</v>
      </c>
      <c r="F17" s="9">
        <f t="shared" si="2"/>
        <v>16750.497706837341</v>
      </c>
      <c r="G17" s="9">
        <f t="shared" si="3"/>
        <v>1700.17551724399</v>
      </c>
      <c r="H17" s="9">
        <f t="shared" si="4"/>
        <v>389.12286207079296</v>
      </c>
      <c r="I17" s="10">
        <f t="shared" si="5"/>
        <v>102.63115487117163</v>
      </c>
      <c r="J17" s="15">
        <f t="shared" si="9"/>
        <v>-889.77395160242293</v>
      </c>
      <c r="K17" s="15">
        <f t="shared" si="10"/>
        <v>-234.67787973513902</v>
      </c>
    </row>
    <row r="18" spans="1:11" x14ac:dyDescent="0.3">
      <c r="A18" s="2">
        <v>16</v>
      </c>
      <c r="B18" s="9">
        <f t="shared" si="6"/>
        <v>191765.32212026487</v>
      </c>
      <c r="C18" s="9">
        <f t="shared" si="7"/>
        <v>295925.45948745974</v>
      </c>
      <c r="D18" s="9">
        <f t="shared" si="8"/>
        <v>11897.368845128829</v>
      </c>
      <c r="E18" s="9">
        <f t="shared" si="1"/>
        <v>326292.19803254388</v>
      </c>
      <c r="F18" s="9">
        <f t="shared" si="2"/>
        <v>18469.36969995531</v>
      </c>
      <c r="G18" s="9">
        <f t="shared" si="3"/>
        <v>1874.641024545464</v>
      </c>
      <c r="H18" s="9">
        <f t="shared" si="4"/>
        <v>511.24871718182476</v>
      </c>
      <c r="I18" s="10">
        <f t="shared" si="5"/>
        <v>134.84184915670627</v>
      </c>
      <c r="J18" s="15">
        <f t="shared" si="9"/>
        <v>-1401.0226687842478</v>
      </c>
      <c r="K18" s="15">
        <f t="shared" si="10"/>
        <v>-369.51972889184526</v>
      </c>
    </row>
    <row r="19" spans="1:11" x14ac:dyDescent="0.3">
      <c r="A19" s="2">
        <v>17</v>
      </c>
      <c r="B19" s="9">
        <f t="shared" si="6"/>
        <v>203630.48027110816</v>
      </c>
      <c r="C19" s="9">
        <f t="shared" si="7"/>
        <v>326292.19803254388</v>
      </c>
      <c r="D19" s="9">
        <f t="shared" si="8"/>
        <v>11865.158150843294</v>
      </c>
      <c r="E19" s="9">
        <f t="shared" si="1"/>
        <v>358446.79755439039</v>
      </c>
      <c r="F19" s="9">
        <f t="shared" si="2"/>
        <v>20289.441371003228</v>
      </c>
      <c r="G19" s="9">
        <f t="shared" si="3"/>
        <v>2059.3782991568273</v>
      </c>
      <c r="H19" s="9">
        <f t="shared" si="4"/>
        <v>640.56480940977895</v>
      </c>
      <c r="I19" s="10">
        <f t="shared" si="5"/>
        <v>168.94896848182918</v>
      </c>
      <c r="J19" s="15">
        <f t="shared" si="9"/>
        <v>-2041.5874781940267</v>
      </c>
      <c r="K19" s="15">
        <f t="shared" si="10"/>
        <v>-538.46869737367444</v>
      </c>
    </row>
    <row r="20" spans="1:11" x14ac:dyDescent="0.3">
      <c r="A20" s="2">
        <v>18</v>
      </c>
      <c r="B20" s="9">
        <f t="shared" si="6"/>
        <v>215461.53130262633</v>
      </c>
      <c r="C20" s="9">
        <f t="shared" si="7"/>
        <v>358446.79755439039</v>
      </c>
      <c r="D20" s="9">
        <f t="shared" si="8"/>
        <v>11831.051031518171</v>
      </c>
      <c r="E20" s="9">
        <f t="shared" si="1"/>
        <v>392494.51950106304</v>
      </c>
      <c r="F20" s="9">
        <f t="shared" si="2"/>
        <v>22216.670915154511</v>
      </c>
      <c r="G20" s="9">
        <f t="shared" si="3"/>
        <v>2254.9920978881828</v>
      </c>
      <c r="H20" s="9">
        <f t="shared" si="4"/>
        <v>777.49446852172787</v>
      </c>
      <c r="I20" s="10">
        <f t="shared" si="5"/>
        <v>205.0641660726057</v>
      </c>
      <c r="J20" s="15">
        <f t="shared" si="9"/>
        <v>-2819.0819467157544</v>
      </c>
      <c r="K20" s="15">
        <f t="shared" si="10"/>
        <v>-743.53286344628009</v>
      </c>
    </row>
    <row r="21" spans="1:11" x14ac:dyDescent="0.3">
      <c r="A21" s="2">
        <v>19</v>
      </c>
      <c r="B21" s="9">
        <f t="shared" si="6"/>
        <v>227256.46713655372</v>
      </c>
      <c r="C21" s="9">
        <f t="shared" si="7"/>
        <v>392494.51950106304</v>
      </c>
      <c r="D21" s="9">
        <f t="shared" si="8"/>
        <v>11794.935833927395</v>
      </c>
      <c r="E21" s="9">
        <f t="shared" si="1"/>
        <v>428546.8226550899</v>
      </c>
      <c r="F21" s="9">
        <f t="shared" si="2"/>
        <v>24257.367320099427</v>
      </c>
      <c r="G21" s="9">
        <f t="shared" si="3"/>
        <v>2462.1227829900913</v>
      </c>
      <c r="H21" s="9">
        <f t="shared" si="4"/>
        <v>922.48594809306383</v>
      </c>
      <c r="I21" s="10">
        <f t="shared" si="5"/>
        <v>243.30566880954558</v>
      </c>
      <c r="J21" s="15">
        <f t="shared" si="9"/>
        <v>-3741.567894808818</v>
      </c>
      <c r="K21" s="15">
        <f t="shared" si="10"/>
        <v>-986.83853225582561</v>
      </c>
    </row>
    <row r="22" spans="1:11" x14ac:dyDescent="0.3">
      <c r="A22" s="2">
        <v>20</v>
      </c>
      <c r="B22" s="9">
        <f t="shared" si="6"/>
        <v>239013.16146774418</v>
      </c>
      <c r="C22" s="9">
        <f t="shared" si="7"/>
        <v>428546.8226550899</v>
      </c>
      <c r="D22" s="9">
        <f t="shared" si="8"/>
        <v>11756.694331190454</v>
      </c>
      <c r="E22" s="9">
        <f t="shared" si="1"/>
        <v>466721.72800545715</v>
      </c>
      <c r="F22" s="9">
        <f t="shared" si="2"/>
        <v>26418.211019176819</v>
      </c>
      <c r="G22" s="9">
        <f t="shared" si="3"/>
        <v>2681.4484184464468</v>
      </c>
      <c r="H22" s="9">
        <f t="shared" si="4"/>
        <v>1076.0138929125126</v>
      </c>
      <c r="I22" s="10">
        <f t="shared" si="5"/>
        <v>283.79866425567519</v>
      </c>
      <c r="J22" s="15">
        <f t="shared" si="9"/>
        <v>-4817.5817877213303</v>
      </c>
      <c r="K22" s="15">
        <f t="shared" si="10"/>
        <v>-1270.6371965115009</v>
      </c>
    </row>
    <row r="23" spans="1:11" x14ac:dyDescent="0.3">
      <c r="A23" s="2">
        <v>21</v>
      </c>
      <c r="B23" s="9">
        <f t="shared" si="6"/>
        <v>250729.3628034885</v>
      </c>
      <c r="C23" s="9">
        <f t="shared" si="7"/>
        <v>466721.72800545715</v>
      </c>
      <c r="D23" s="9">
        <f t="shared" si="8"/>
        <v>11716.201335744325</v>
      </c>
      <c r="E23" s="9">
        <f t="shared" si="1"/>
        <v>507144.20510167361</v>
      </c>
      <c r="F23" s="9">
        <f t="shared" si="2"/>
        <v>28706.27576047209</v>
      </c>
      <c r="G23" s="9">
        <f t="shared" si="3"/>
        <v>2913.686989687917</v>
      </c>
      <c r="H23" s="9">
        <f t="shared" si="4"/>
        <v>1238.5808927815417</v>
      </c>
      <c r="I23" s="10">
        <f t="shared" si="5"/>
        <v>326.67571047113159</v>
      </c>
      <c r="J23" s="15">
        <f t="shared" si="9"/>
        <v>-6056.1626805028718</v>
      </c>
      <c r="K23" s="15">
        <f t="shared" si="10"/>
        <v>-1597.3129069826325</v>
      </c>
    </row>
    <row r="24" spans="1:11" x14ac:dyDescent="0.3">
      <c r="A24" s="2">
        <v>22</v>
      </c>
      <c r="B24" s="9">
        <f t="shared" si="6"/>
        <v>262402.68709301739</v>
      </c>
      <c r="C24" s="9">
        <f t="shared" si="7"/>
        <v>507144.20510167361</v>
      </c>
      <c r="D24" s="9">
        <f t="shared" si="8"/>
        <v>11673.324289528868</v>
      </c>
      <c r="E24" s="9">
        <f t="shared" si="1"/>
        <v>549946.58115467464</v>
      </c>
      <c r="F24" s="9">
        <f t="shared" si="2"/>
        <v>31129.051763472147</v>
      </c>
      <c r="G24" s="9">
        <f t="shared" si="3"/>
        <v>3159.5987539924231</v>
      </c>
      <c r="H24" s="9">
        <f t="shared" si="4"/>
        <v>1410.7191277946959</v>
      </c>
      <c r="I24" s="10">
        <f t="shared" si="5"/>
        <v>372.07716995585099</v>
      </c>
      <c r="J24" s="15">
        <f t="shared" si="9"/>
        <v>-7466.8818082975677</v>
      </c>
      <c r="K24" s="15">
        <f t="shared" si="10"/>
        <v>-1969.3900769384836</v>
      </c>
    </row>
    <row r="25" spans="1:11" x14ac:dyDescent="0.3">
      <c r="A25" s="2">
        <v>23</v>
      </c>
      <c r="B25" s="9">
        <f t="shared" si="6"/>
        <v>274030.60992306157</v>
      </c>
      <c r="C25" s="9">
        <f t="shared" si="7"/>
        <v>549946.58115467464</v>
      </c>
      <c r="D25" s="9">
        <f t="shared" si="8"/>
        <v>11627.922830044148</v>
      </c>
      <c r="E25" s="9">
        <f t="shared" si="1"/>
        <v>595268.97422380198</v>
      </c>
      <c r="F25" s="9">
        <f t="shared" si="2"/>
        <v>33694.47023908313</v>
      </c>
      <c r="G25" s="9">
        <f t="shared" si="3"/>
        <v>3419.9887292669373</v>
      </c>
      <c r="H25" s="9">
        <f t="shared" si="4"/>
        <v>1592.9921104868558</v>
      </c>
      <c r="I25" s="10">
        <f t="shared" si="5"/>
        <v>420.15166914090821</v>
      </c>
      <c r="J25" s="15">
        <f t="shared" si="9"/>
        <v>-9059.8739187844239</v>
      </c>
      <c r="K25" s="15">
        <f t="shared" si="10"/>
        <v>-2389.5417460793919</v>
      </c>
    </row>
    <row r="26" spans="1:11" x14ac:dyDescent="0.3">
      <c r="A26" s="2">
        <v>24</v>
      </c>
      <c r="B26" s="9">
        <f t="shared" si="6"/>
        <v>285610.45825392066</v>
      </c>
      <c r="C26" s="9">
        <f t="shared" si="7"/>
        <v>595268.97422380198</v>
      </c>
      <c r="D26" s="9">
        <f t="shared" si="8"/>
        <v>11579.848330859091</v>
      </c>
      <c r="E26" s="9">
        <f t="shared" si="1"/>
        <v>643259.75190794072</v>
      </c>
      <c r="F26" s="9">
        <f t="shared" si="2"/>
        <v>36410.929353279666</v>
      </c>
      <c r="G26" s="9">
        <f t="shared" si="3"/>
        <v>3695.7093293578855</v>
      </c>
      <c r="H26" s="9">
        <f t="shared" si="4"/>
        <v>1785.9965305505198</v>
      </c>
      <c r="I26" s="10">
        <f t="shared" si="5"/>
        <v>471.05658493269954</v>
      </c>
      <c r="J26" s="15">
        <f t="shared" si="9"/>
        <v>-10845.870449334943</v>
      </c>
      <c r="K26" s="15">
        <f t="shared" si="10"/>
        <v>-2860.5983310120914</v>
      </c>
    </row>
    <row r="27" spans="1:11" x14ac:dyDescent="0.3">
      <c r="A27" s="2">
        <v>25</v>
      </c>
      <c r="B27" s="9">
        <f t="shared" si="6"/>
        <v>297139.40166898794</v>
      </c>
      <c r="C27" s="9">
        <f t="shared" si="7"/>
        <v>643259.75190794072</v>
      </c>
      <c r="D27" s="9">
        <f t="shared" si="8"/>
        <v>11528.943415067301</v>
      </c>
      <c r="E27" s="9">
        <f t="shared" si="1"/>
        <v>694076.01704238856</v>
      </c>
      <c r="F27" s="9">
        <f t="shared" si="2"/>
        <v>39287.321719380481</v>
      </c>
      <c r="G27" s="9">
        <f t="shared" si="3"/>
        <v>3987.6631545171181</v>
      </c>
      <c r="H27" s="9">
        <f t="shared" si="4"/>
        <v>1990.3642081619823</v>
      </c>
      <c r="I27" s="10">
        <f t="shared" si="5"/>
        <v>524.95855990272275</v>
      </c>
      <c r="J27" s="15">
        <f t="shared" si="9"/>
        <v>-12836.234657496925</v>
      </c>
      <c r="K27" s="15">
        <f t="shared" si="10"/>
        <v>-3385.5568909148142</v>
      </c>
    </row>
    <row r="28" spans="1:11" x14ac:dyDescent="0.3">
      <c r="A28" s="2">
        <v>26</v>
      </c>
      <c r="B28" s="9">
        <f t="shared" si="6"/>
        <v>308614.4431090852</v>
      </c>
      <c r="C28" s="9">
        <f t="shared" si="7"/>
        <v>694076.01704238856</v>
      </c>
      <c r="D28" s="9">
        <f t="shared" si="8"/>
        <v>11475.041440097277</v>
      </c>
      <c r="E28" s="9">
        <f t="shared" si="1"/>
        <v>747884.12199143507</v>
      </c>
      <c r="F28" s="9">
        <f t="shared" si="2"/>
        <v>42333.063508949148</v>
      </c>
      <c r="G28" s="9">
        <f t="shared" si="3"/>
        <v>4296.805946158338</v>
      </c>
      <c r="H28" s="9">
        <f t="shared" si="4"/>
        <v>2206.7641623108366</v>
      </c>
      <c r="I28" s="10">
        <f t="shared" si="5"/>
        <v>582.03404780948313</v>
      </c>
      <c r="J28" s="15">
        <f t="shared" si="9"/>
        <v>-15042.998819807763</v>
      </c>
      <c r="K28" s="15">
        <f t="shared" si="10"/>
        <v>-3967.5909387242973</v>
      </c>
    </row>
    <row r="29" spans="1:11" x14ac:dyDescent="0.3">
      <c r="A29" s="2">
        <v>27</v>
      </c>
      <c r="B29" s="9">
        <f t="shared" si="6"/>
        <v>320032.40906127571</v>
      </c>
      <c r="C29" s="9">
        <f t="shared" si="7"/>
        <v>747884.12199143507</v>
      </c>
      <c r="D29" s="9">
        <f t="shared" si="8"/>
        <v>11417.965952190516</v>
      </c>
      <c r="E29" s="9">
        <f t="shared" si="1"/>
        <v>804860.21322024323</v>
      </c>
      <c r="F29" s="9">
        <f t="shared" si="2"/>
        <v>45558.125276617538</v>
      </c>
      <c r="G29" s="9">
        <f t="shared" si="3"/>
        <v>4624.1497155766792</v>
      </c>
      <c r="H29" s="9">
        <f t="shared" si="4"/>
        <v>2435.9048009036751</v>
      </c>
      <c r="I29" s="10">
        <f t="shared" si="5"/>
        <v>642.4698912383443</v>
      </c>
      <c r="J29" s="15">
        <f t="shared" si="9"/>
        <v>-17478.903620711437</v>
      </c>
      <c r="K29" s="15">
        <f t="shared" si="10"/>
        <v>-4610.0608299626419</v>
      </c>
    </row>
    <row r="30" spans="1:11" x14ac:dyDescent="0.3">
      <c r="A30" s="2">
        <v>28</v>
      </c>
      <c r="B30" s="9">
        <f t="shared" si="6"/>
        <v>331389.9391700374</v>
      </c>
      <c r="C30" s="9">
        <f t="shared" si="7"/>
        <v>804860.21322024323</v>
      </c>
      <c r="D30" s="9">
        <f t="shared" si="8"/>
        <v>11357.530108761655</v>
      </c>
      <c r="E30" s="9">
        <f t="shared" si="1"/>
        <v>865190.80792874517</v>
      </c>
      <c r="F30" s="9">
        <f t="shared" si="2"/>
        <v>48973.06459974029</v>
      </c>
      <c r="G30" s="9">
        <f t="shared" si="3"/>
        <v>4970.7660568736392</v>
      </c>
      <c r="H30" s="9">
        <f t="shared" si="4"/>
        <v>2678.5362398115471</v>
      </c>
      <c r="I30" s="10">
        <f t="shared" si="5"/>
        <v>706.46393325029555</v>
      </c>
      <c r="J30" s="15">
        <f t="shared" si="9"/>
        <v>-20157.439860522984</v>
      </c>
      <c r="K30" s="15">
        <f t="shared" si="10"/>
        <v>-5316.5247632129376</v>
      </c>
    </row>
    <row r="31" spans="1:11" x14ac:dyDescent="0.3">
      <c r="A31" s="2">
        <v>29</v>
      </c>
      <c r="B31" s="9">
        <f t="shared" si="6"/>
        <v>342683.47523678711</v>
      </c>
      <c r="C31" s="9">
        <f t="shared" si="7"/>
        <v>865190.80792874517</v>
      </c>
      <c r="D31" s="9">
        <f t="shared" si="8"/>
        <v>11293.536066749704</v>
      </c>
      <c r="E31" s="9">
        <f t="shared" si="1"/>
        <v>929073.40463522461</v>
      </c>
      <c r="F31" s="9">
        <f t="shared" si="2"/>
        <v>52589.060639729694</v>
      </c>
      <c r="G31" s="9">
        <f t="shared" si="3"/>
        <v>5337.7896549325633</v>
      </c>
      <c r="H31" s="9">
        <f t="shared" si="4"/>
        <v>2935.4527584527941</v>
      </c>
      <c r="I31" s="10">
        <f t="shared" si="5"/>
        <v>774.22566504192446</v>
      </c>
      <c r="J31" s="15">
        <f t="shared" si="9"/>
        <v>-23092.892618975777</v>
      </c>
      <c r="K31" s="15">
        <f t="shared" si="10"/>
        <v>-6090.7504282548616</v>
      </c>
    </row>
    <row r="32" spans="1:11" ht="15" thickBot="1" x14ac:dyDescent="0.35">
      <c r="A32" s="3">
        <v>30</v>
      </c>
      <c r="B32" s="11">
        <f t="shared" si="6"/>
        <v>353909.24957174517</v>
      </c>
      <c r="C32" s="11">
        <f t="shared" si="7"/>
        <v>929073.40463522461</v>
      </c>
      <c r="D32" s="11">
        <f t="shared" si="8"/>
        <v>11225.774334958076</v>
      </c>
      <c r="E32" s="11">
        <f t="shared" si="1"/>
        <v>996717.12970839371</v>
      </c>
      <c r="F32" s="11">
        <f t="shared" si="2"/>
        <v>56417.950738210959</v>
      </c>
      <c r="G32" s="11">
        <f t="shared" si="3"/>
        <v>5726.4219999284114</v>
      </c>
      <c r="H32" s="11">
        <f t="shared" si="4"/>
        <v>3207.4953999498875</v>
      </c>
      <c r="I32" s="12">
        <f t="shared" si="5"/>
        <v>845.97691173678277</v>
      </c>
      <c r="J32" s="16">
        <f t="shared" si="9"/>
        <v>-26300.388018925663</v>
      </c>
      <c r="K32" s="16">
        <f t="shared" si="10"/>
        <v>-6936.7273399916448</v>
      </c>
    </row>
    <row r="35" spans="1:4" ht="15" x14ac:dyDescent="0.25">
      <c r="A35" t="s">
        <v>13</v>
      </c>
      <c r="B35" t="s">
        <v>14</v>
      </c>
      <c r="C35" t="s">
        <v>10</v>
      </c>
      <c r="D35" t="s">
        <v>15</v>
      </c>
    </row>
    <row r="36" spans="1:4" ht="15" x14ac:dyDescent="0.25">
      <c r="A36" s="17">
        <f>E32</f>
        <v>996717.12970839371</v>
      </c>
      <c r="B36" s="17">
        <f>A36-B32+J32</f>
        <v>616507.49211772287</v>
      </c>
      <c r="C36" s="17">
        <f>B36*0.7*N5</f>
        <v>113822.69573223458</v>
      </c>
      <c r="D36" s="17">
        <f>A36-C36</f>
        <v>882894.43397615908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F1" workbookViewId="0">
      <selection activeCell="M11" sqref="M11"/>
    </sheetView>
  </sheetViews>
  <sheetFormatPr baseColWidth="10" defaultRowHeight="14.4" x14ac:dyDescent="0.3"/>
  <cols>
    <col min="1" max="1" width="12.77734375" bestFit="1" customWidth="1"/>
    <col min="2" max="2" width="16.109375" customWidth="1"/>
    <col min="3" max="3" width="15.5546875" customWidth="1"/>
    <col min="4" max="4" width="16.33203125" customWidth="1"/>
    <col min="5" max="5" width="20.88671875" bestFit="1" customWidth="1"/>
    <col min="6" max="6" width="15.88671875" customWidth="1"/>
    <col min="7" max="7" width="13.33203125" bestFit="1" customWidth="1"/>
    <col min="9" max="9" width="15.33203125" bestFit="1" customWidth="1"/>
    <col min="13" max="13" width="22.109375" bestFit="1" customWidth="1"/>
  </cols>
  <sheetData>
    <row r="1" spans="1:14" ht="15" thickBot="1" x14ac:dyDescent="0.35"/>
    <row r="2" spans="1:14" ht="43.8" thickBot="1" x14ac:dyDescent="0.35">
      <c r="A2" s="4" t="s">
        <v>0</v>
      </c>
      <c r="B2" s="7" t="s">
        <v>12</v>
      </c>
      <c r="C2" s="5" t="s">
        <v>22</v>
      </c>
      <c r="D2" s="5" t="s">
        <v>1</v>
      </c>
      <c r="E2" s="5" t="s">
        <v>2</v>
      </c>
      <c r="F2" s="5" t="s">
        <v>6</v>
      </c>
      <c r="G2" s="5" t="s">
        <v>7</v>
      </c>
      <c r="H2" s="5" t="s">
        <v>9</v>
      </c>
      <c r="I2" s="6" t="s">
        <v>8</v>
      </c>
      <c r="M2" t="s">
        <v>3</v>
      </c>
      <c r="N2">
        <v>12000</v>
      </c>
    </row>
    <row r="3" spans="1:14" x14ac:dyDescent="0.3">
      <c r="A3" s="13">
        <v>1</v>
      </c>
      <c r="B3" s="9">
        <f>D3</f>
        <v>12000</v>
      </c>
      <c r="C3" s="9">
        <v>0</v>
      </c>
      <c r="D3" s="9">
        <f t="shared" ref="D3:D32" si="0">$N$2</f>
        <v>12000</v>
      </c>
      <c r="E3" s="9">
        <f t="shared" ref="E3:E32" si="1">(C3+D3)*(1+$N$3)</f>
        <v>12720</v>
      </c>
      <c r="F3" s="9">
        <f t="shared" ref="F3:F32" si="2">E3*$N$4</f>
        <v>228.95999999999998</v>
      </c>
      <c r="G3" s="9">
        <f t="shared" ref="G3:G32" si="3">IF(F3*0.7&gt;$N$7,(F3*0.7-$N$7),0)</f>
        <v>0</v>
      </c>
      <c r="H3" s="9">
        <f t="shared" ref="H3:H32" si="4">G3*$N$5</f>
        <v>0</v>
      </c>
      <c r="I3" s="10">
        <f>F3-H3</f>
        <v>228.95999999999998</v>
      </c>
      <c r="M3" t="s">
        <v>4</v>
      </c>
      <c r="N3" s="19">
        <v>0.06</v>
      </c>
    </row>
    <row r="4" spans="1:14" x14ac:dyDescent="0.3">
      <c r="A4" s="13">
        <v>2</v>
      </c>
      <c r="B4" s="9">
        <f>B3+D4+I3</f>
        <v>24228.959999999999</v>
      </c>
      <c r="C4" s="9">
        <f>E3-F3+I3</f>
        <v>12720</v>
      </c>
      <c r="D4" s="9">
        <f t="shared" si="0"/>
        <v>12000</v>
      </c>
      <c r="E4" s="9">
        <f t="shared" si="1"/>
        <v>26203.200000000001</v>
      </c>
      <c r="F4" s="9">
        <f t="shared" si="2"/>
        <v>471.6576</v>
      </c>
      <c r="G4" s="9">
        <f t="shared" si="3"/>
        <v>0</v>
      </c>
      <c r="H4" s="9">
        <f t="shared" si="4"/>
        <v>0</v>
      </c>
      <c r="I4" s="10">
        <f t="shared" ref="I4:I32" si="5">F4-H4</f>
        <v>471.6576</v>
      </c>
      <c r="M4" t="s">
        <v>5</v>
      </c>
      <c r="N4" s="19">
        <v>1.7999999999999999E-2</v>
      </c>
    </row>
    <row r="5" spans="1:14" x14ac:dyDescent="0.3">
      <c r="A5" s="13">
        <v>3</v>
      </c>
      <c r="B5" s="9">
        <f t="shared" ref="B5:B31" si="6">B4+D5+I4</f>
        <v>36700.617599999998</v>
      </c>
      <c r="C5" s="9">
        <f>E4-F4+I4</f>
        <v>26203.200000000001</v>
      </c>
      <c r="D5" s="9">
        <f t="shared" si="0"/>
        <v>12000</v>
      </c>
      <c r="E5" s="9">
        <f t="shared" si="1"/>
        <v>40495.392</v>
      </c>
      <c r="F5" s="9">
        <f t="shared" si="2"/>
        <v>728.91705599999989</v>
      </c>
      <c r="G5" s="9">
        <f t="shared" si="3"/>
        <v>0</v>
      </c>
      <c r="H5" s="9">
        <f t="shared" si="4"/>
        <v>0</v>
      </c>
      <c r="I5" s="10">
        <f t="shared" si="5"/>
        <v>728.91705599999989</v>
      </c>
      <c r="M5" t="s">
        <v>10</v>
      </c>
      <c r="N5" s="1">
        <v>0.26374999999999998</v>
      </c>
    </row>
    <row r="6" spans="1:14" x14ac:dyDescent="0.3">
      <c r="A6" s="13">
        <v>4</v>
      </c>
      <c r="B6" s="9">
        <f t="shared" si="6"/>
        <v>49429.534655999996</v>
      </c>
      <c r="C6" s="9">
        <f t="shared" ref="C6:C32" si="7">E5-F5+I5</f>
        <v>40495.392</v>
      </c>
      <c r="D6" s="9">
        <f t="shared" si="0"/>
        <v>12000</v>
      </c>
      <c r="E6" s="9">
        <f t="shared" si="1"/>
        <v>55645.115519999999</v>
      </c>
      <c r="F6" s="9">
        <f t="shared" si="2"/>
        <v>1001.6120793599999</v>
      </c>
      <c r="G6" s="9">
        <f t="shared" si="3"/>
        <v>0</v>
      </c>
      <c r="H6" s="9">
        <f t="shared" si="4"/>
        <v>0</v>
      </c>
      <c r="I6" s="10">
        <f t="shared" si="5"/>
        <v>1001.6120793599999</v>
      </c>
      <c r="M6" t="s">
        <v>16</v>
      </c>
      <c r="N6" s="1">
        <v>8.6999999999999994E-3</v>
      </c>
    </row>
    <row r="7" spans="1:14" x14ac:dyDescent="0.3">
      <c r="A7" s="13">
        <v>5</v>
      </c>
      <c r="B7" s="9">
        <f t="shared" si="6"/>
        <v>62431.146735359995</v>
      </c>
      <c r="C7" s="9">
        <f t="shared" si="7"/>
        <v>55645.115519999999</v>
      </c>
      <c r="D7" s="9">
        <f t="shared" si="0"/>
        <v>12000</v>
      </c>
      <c r="E7" s="9">
        <f t="shared" si="1"/>
        <v>71703.822451200002</v>
      </c>
      <c r="F7" s="9">
        <f t="shared" si="2"/>
        <v>1290.6688041216</v>
      </c>
      <c r="G7" s="9">
        <f t="shared" si="3"/>
        <v>102.46816288511991</v>
      </c>
      <c r="H7" s="9">
        <f t="shared" si="4"/>
        <v>27.025977960950375</v>
      </c>
      <c r="I7" s="10">
        <f t="shared" si="5"/>
        <v>1263.6428261606497</v>
      </c>
      <c r="M7" t="s">
        <v>23</v>
      </c>
      <c r="N7" s="17">
        <v>801</v>
      </c>
    </row>
    <row r="8" spans="1:14" x14ac:dyDescent="0.3">
      <c r="A8" s="13">
        <v>6</v>
      </c>
      <c r="B8" s="9">
        <f t="shared" si="6"/>
        <v>75694.789561520651</v>
      </c>
      <c r="C8" s="9">
        <f t="shared" si="7"/>
        <v>71676.796473239054</v>
      </c>
      <c r="D8" s="9">
        <f t="shared" si="0"/>
        <v>12000</v>
      </c>
      <c r="E8" s="9">
        <f t="shared" si="1"/>
        <v>88697.404261633405</v>
      </c>
      <c r="F8" s="9">
        <f t="shared" si="2"/>
        <v>1596.5532767094012</v>
      </c>
      <c r="G8" s="9">
        <f t="shared" si="3"/>
        <v>316.58729369658067</v>
      </c>
      <c r="H8" s="9">
        <f t="shared" si="4"/>
        <v>83.499898712473154</v>
      </c>
      <c r="I8" s="10">
        <f t="shared" si="5"/>
        <v>1513.053377996928</v>
      </c>
    </row>
    <row r="9" spans="1:14" x14ac:dyDescent="0.3">
      <c r="A9" s="13">
        <v>7</v>
      </c>
      <c r="B9" s="9">
        <f t="shared" si="6"/>
        <v>89207.842939517577</v>
      </c>
      <c r="C9" s="9">
        <f>E8-F8+I8</f>
        <v>88613.904362920934</v>
      </c>
      <c r="D9" s="9">
        <f t="shared" si="0"/>
        <v>12000</v>
      </c>
      <c r="E9" s="9">
        <f t="shared" si="1"/>
        <v>106650.7386246962</v>
      </c>
      <c r="F9" s="9">
        <f t="shared" si="2"/>
        <v>1919.7132952445313</v>
      </c>
      <c r="G9" s="9">
        <f t="shared" si="3"/>
        <v>542.79930667117173</v>
      </c>
      <c r="H9" s="9">
        <f t="shared" si="4"/>
        <v>143.16331713452155</v>
      </c>
      <c r="I9" s="10">
        <f t="shared" si="5"/>
        <v>1776.5499781100098</v>
      </c>
      <c r="M9" s="18">
        <f>+D36</f>
        <v>877161.47988894803</v>
      </c>
      <c r="N9" t="s">
        <v>24</v>
      </c>
    </row>
    <row r="10" spans="1:14" x14ac:dyDescent="0.3">
      <c r="A10" s="13">
        <v>8</v>
      </c>
      <c r="B10" s="9">
        <f t="shared" si="6"/>
        <v>102984.39291762759</v>
      </c>
      <c r="C10" s="9">
        <f t="shared" si="7"/>
        <v>106507.57530756168</v>
      </c>
      <c r="D10" s="9">
        <f t="shared" si="0"/>
        <v>12000</v>
      </c>
      <c r="E10" s="9">
        <f t="shared" si="1"/>
        <v>125618.02982601539</v>
      </c>
      <c r="F10" s="9">
        <f t="shared" si="2"/>
        <v>2261.1245368682771</v>
      </c>
      <c r="G10" s="9">
        <f t="shared" si="3"/>
        <v>781.7871758077938</v>
      </c>
      <c r="H10" s="9">
        <f t="shared" si="4"/>
        <v>206.19636761930559</v>
      </c>
      <c r="I10" s="10">
        <f t="shared" si="5"/>
        <v>2054.9281692489717</v>
      </c>
      <c r="M10" s="18">
        <f>+'T alt'!D36</f>
        <v>884325.68421558314</v>
      </c>
      <c r="N10" t="s">
        <v>25</v>
      </c>
    </row>
    <row r="11" spans="1:14" x14ac:dyDescent="0.3">
      <c r="A11" s="13">
        <v>9</v>
      </c>
      <c r="B11" s="9">
        <f t="shared" si="6"/>
        <v>117039.32108687656</v>
      </c>
      <c r="C11" s="9">
        <f t="shared" si="7"/>
        <v>125411.8334583961</v>
      </c>
      <c r="D11" s="9">
        <f t="shared" si="0"/>
        <v>12000</v>
      </c>
      <c r="E11" s="9">
        <f t="shared" si="1"/>
        <v>145656.54346589986</v>
      </c>
      <c r="F11" s="9">
        <f t="shared" si="2"/>
        <v>2621.817782386197</v>
      </c>
      <c r="G11" s="9">
        <f t="shared" si="3"/>
        <v>1034.2724476703377</v>
      </c>
      <c r="H11" s="9">
        <f t="shared" si="4"/>
        <v>272.78935807305152</v>
      </c>
      <c r="I11" s="10">
        <f t="shared" si="5"/>
        <v>2349.0284243131455</v>
      </c>
      <c r="M11" s="18">
        <f>+M10-M9</f>
        <v>7164.2043266351102</v>
      </c>
    </row>
    <row r="12" spans="1:14" x14ac:dyDescent="0.3">
      <c r="A12" s="13">
        <v>10</v>
      </c>
      <c r="B12" s="9">
        <f t="shared" si="6"/>
        <v>131388.34951118971</v>
      </c>
      <c r="C12" s="9">
        <f t="shared" si="7"/>
        <v>145383.7541078268</v>
      </c>
      <c r="D12" s="9">
        <f t="shared" si="0"/>
        <v>12000</v>
      </c>
      <c r="E12" s="9">
        <f t="shared" si="1"/>
        <v>166826.77935429642</v>
      </c>
      <c r="F12" s="9">
        <f t="shared" si="2"/>
        <v>3002.8820283773352</v>
      </c>
      <c r="G12" s="9">
        <f t="shared" si="3"/>
        <v>1301.0174198641344</v>
      </c>
      <c r="H12" s="9">
        <f t="shared" si="4"/>
        <v>343.14334448916543</v>
      </c>
      <c r="I12" s="10">
        <f t="shared" si="5"/>
        <v>2659.7386838881698</v>
      </c>
    </row>
    <row r="13" spans="1:14" x14ac:dyDescent="0.3">
      <c r="A13" s="13">
        <v>11</v>
      </c>
      <c r="B13" s="9">
        <f t="shared" si="6"/>
        <v>146048.08819507787</v>
      </c>
      <c r="C13" s="9">
        <f t="shared" si="7"/>
        <v>166483.63600980726</v>
      </c>
      <c r="D13" s="9">
        <f t="shared" si="0"/>
        <v>12000</v>
      </c>
      <c r="E13" s="9">
        <f t="shared" si="1"/>
        <v>189192.65417039572</v>
      </c>
      <c r="F13" s="9">
        <f t="shared" si="2"/>
        <v>3405.4677750671226</v>
      </c>
      <c r="G13" s="9">
        <f t="shared" si="3"/>
        <v>1582.8274425469858</v>
      </c>
      <c r="H13" s="9">
        <f t="shared" si="4"/>
        <v>417.47073797176751</v>
      </c>
      <c r="I13" s="10">
        <f t="shared" si="5"/>
        <v>2987.9970370953552</v>
      </c>
    </row>
    <row r="14" spans="1:14" x14ac:dyDescent="0.3">
      <c r="A14" s="13">
        <v>12</v>
      </c>
      <c r="B14" s="9">
        <f t="shared" si="6"/>
        <v>161036.08523217324</v>
      </c>
      <c r="C14" s="9">
        <f t="shared" si="7"/>
        <v>188775.18343242398</v>
      </c>
      <c r="D14" s="9">
        <f t="shared" si="0"/>
        <v>12000</v>
      </c>
      <c r="E14" s="9">
        <f t="shared" si="1"/>
        <v>212821.69443836942</v>
      </c>
      <c r="F14" s="9">
        <f t="shared" si="2"/>
        <v>3830.7904998906492</v>
      </c>
      <c r="G14" s="9">
        <f t="shared" si="3"/>
        <v>1880.5533499234543</v>
      </c>
      <c r="H14" s="9">
        <f t="shared" si="4"/>
        <v>495.99594604231106</v>
      </c>
      <c r="I14" s="10">
        <f t="shared" si="5"/>
        <v>3334.7945538483382</v>
      </c>
    </row>
    <row r="15" spans="1:14" x14ac:dyDescent="0.3">
      <c r="A15" s="13">
        <v>13</v>
      </c>
      <c r="B15" s="9">
        <f t="shared" si="6"/>
        <v>176370.87978602157</v>
      </c>
      <c r="C15" s="9">
        <f t="shared" si="7"/>
        <v>212325.69849232709</v>
      </c>
      <c r="D15" s="9">
        <f t="shared" si="0"/>
        <v>12000</v>
      </c>
      <c r="E15" s="9">
        <f t="shared" si="1"/>
        <v>237785.24040186673</v>
      </c>
      <c r="F15" s="9">
        <f t="shared" si="2"/>
        <v>4280.1343272336007</v>
      </c>
      <c r="G15" s="9">
        <f t="shared" si="3"/>
        <v>2195.0940290635203</v>
      </c>
      <c r="H15" s="9">
        <f t="shared" si="4"/>
        <v>578.95605016550348</v>
      </c>
      <c r="I15" s="10">
        <f t="shared" si="5"/>
        <v>3701.1782770680975</v>
      </c>
    </row>
    <row r="16" spans="1:14" x14ac:dyDescent="0.3">
      <c r="A16" s="13">
        <v>14</v>
      </c>
      <c r="B16" s="9">
        <f t="shared" si="6"/>
        <v>192072.05806308967</v>
      </c>
      <c r="C16" s="9">
        <f t="shared" si="7"/>
        <v>237206.28435170124</v>
      </c>
      <c r="D16" s="9">
        <f t="shared" si="0"/>
        <v>12000</v>
      </c>
      <c r="E16" s="9">
        <f t="shared" si="1"/>
        <v>264158.66141280334</v>
      </c>
      <c r="F16" s="9">
        <f t="shared" si="2"/>
        <v>4754.8559054304596</v>
      </c>
      <c r="G16" s="9">
        <f t="shared" si="3"/>
        <v>2527.3991338013216</v>
      </c>
      <c r="H16" s="9">
        <f t="shared" si="4"/>
        <v>666.60152154009847</v>
      </c>
      <c r="I16" s="10">
        <f t="shared" si="5"/>
        <v>4088.2543838903612</v>
      </c>
    </row>
    <row r="17" spans="1:9" x14ac:dyDescent="0.3">
      <c r="A17" s="13">
        <v>15</v>
      </c>
      <c r="B17" s="9">
        <f t="shared" si="6"/>
        <v>208160.31244698004</v>
      </c>
      <c r="C17" s="9">
        <f t="shared" si="7"/>
        <v>263492.05989126326</v>
      </c>
      <c r="D17" s="9">
        <f t="shared" si="0"/>
        <v>12000</v>
      </c>
      <c r="E17" s="9">
        <f t="shared" si="1"/>
        <v>292021.58348473907</v>
      </c>
      <c r="F17" s="9">
        <f t="shared" si="2"/>
        <v>5256.3885027253027</v>
      </c>
      <c r="G17" s="9">
        <f t="shared" si="3"/>
        <v>2878.4719519077116</v>
      </c>
      <c r="H17" s="9">
        <f t="shared" si="4"/>
        <v>759.19697731565884</v>
      </c>
      <c r="I17" s="10">
        <f t="shared" si="5"/>
        <v>4497.1915254096439</v>
      </c>
    </row>
    <row r="18" spans="1:9" x14ac:dyDescent="0.3">
      <c r="A18" s="13">
        <v>16</v>
      </c>
      <c r="B18" s="9">
        <f t="shared" si="6"/>
        <v>224657.50397238968</v>
      </c>
      <c r="C18" s="9">
        <f t="shared" si="7"/>
        <v>291262.38650742342</v>
      </c>
      <c r="D18" s="9">
        <f t="shared" si="0"/>
        <v>12000</v>
      </c>
      <c r="E18" s="9">
        <f t="shared" si="1"/>
        <v>321458.12969786883</v>
      </c>
      <c r="F18" s="9">
        <f t="shared" si="2"/>
        <v>5786.2463345616388</v>
      </c>
      <c r="G18" s="9">
        <f t="shared" si="3"/>
        <v>3249.372434193147</v>
      </c>
      <c r="H18" s="9">
        <f t="shared" si="4"/>
        <v>857.02197951844244</v>
      </c>
      <c r="I18" s="10">
        <f t="shared" si="5"/>
        <v>4929.2243550431967</v>
      </c>
    </row>
    <row r="19" spans="1:9" x14ac:dyDescent="0.3">
      <c r="A19" s="13">
        <v>17</v>
      </c>
      <c r="B19" s="9">
        <f t="shared" si="6"/>
        <v>241586.72832743288</v>
      </c>
      <c r="C19" s="9">
        <f t="shared" si="7"/>
        <v>320601.10771835042</v>
      </c>
      <c r="D19" s="9">
        <f t="shared" si="0"/>
        <v>12000</v>
      </c>
      <c r="E19" s="9">
        <f t="shared" si="1"/>
        <v>352557.17418145144</v>
      </c>
      <c r="F19" s="9">
        <f t="shared" si="2"/>
        <v>6346.0291352661252</v>
      </c>
      <c r="G19" s="9">
        <f t="shared" si="3"/>
        <v>3641.2203946862874</v>
      </c>
      <c r="H19" s="9">
        <f t="shared" si="4"/>
        <v>960.3718790985082</v>
      </c>
      <c r="I19" s="10">
        <f t="shared" si="5"/>
        <v>5385.6572561676167</v>
      </c>
    </row>
    <row r="20" spans="1:9" x14ac:dyDescent="0.3">
      <c r="A20" s="13">
        <v>18</v>
      </c>
      <c r="B20" s="9">
        <f t="shared" si="6"/>
        <v>258972.3855836005</v>
      </c>
      <c r="C20" s="9">
        <f t="shared" si="7"/>
        <v>351596.80230235291</v>
      </c>
      <c r="D20" s="9">
        <f t="shared" si="0"/>
        <v>12000</v>
      </c>
      <c r="E20" s="9">
        <f t="shared" si="1"/>
        <v>385412.61044049409</v>
      </c>
      <c r="F20" s="9">
        <f t="shared" si="2"/>
        <v>6937.4269879288931</v>
      </c>
      <c r="G20" s="9">
        <f t="shared" si="3"/>
        <v>4055.1988915502252</v>
      </c>
      <c r="H20" s="9">
        <f t="shared" si="4"/>
        <v>1069.5587076463719</v>
      </c>
      <c r="I20" s="10">
        <f t="shared" si="5"/>
        <v>5867.8682802825215</v>
      </c>
    </row>
    <row r="21" spans="1:9" x14ac:dyDescent="0.3">
      <c r="A21" s="13">
        <v>19</v>
      </c>
      <c r="B21" s="9">
        <f t="shared" si="6"/>
        <v>276840.25386388303</v>
      </c>
      <c r="C21" s="9">
        <f t="shared" si="7"/>
        <v>384343.0517328477</v>
      </c>
      <c r="D21" s="9">
        <f t="shared" si="0"/>
        <v>12000</v>
      </c>
      <c r="E21" s="9">
        <f t="shared" si="1"/>
        <v>420123.63483681856</v>
      </c>
      <c r="F21" s="9">
        <f t="shared" si="2"/>
        <v>7562.2254270627336</v>
      </c>
      <c r="G21" s="9">
        <f t="shared" si="3"/>
        <v>4492.5577989439134</v>
      </c>
      <c r="H21" s="9">
        <f t="shared" si="4"/>
        <v>1184.9121194714571</v>
      </c>
      <c r="I21" s="10">
        <f t="shared" si="5"/>
        <v>6377.3133075912765</v>
      </c>
    </row>
    <row r="22" spans="1:9" x14ac:dyDescent="0.3">
      <c r="A22" s="13">
        <v>20</v>
      </c>
      <c r="B22" s="9">
        <f t="shared" si="6"/>
        <v>295217.56717147428</v>
      </c>
      <c r="C22" s="9">
        <f t="shared" si="7"/>
        <v>418938.72271734709</v>
      </c>
      <c r="D22" s="9">
        <f t="shared" si="0"/>
        <v>12000</v>
      </c>
      <c r="E22" s="9">
        <f t="shared" si="1"/>
        <v>456795.04608038795</v>
      </c>
      <c r="F22" s="9">
        <f t="shared" si="2"/>
        <v>8222.3108294469821</v>
      </c>
      <c r="G22" s="9">
        <f t="shared" si="3"/>
        <v>4954.6175806128867</v>
      </c>
      <c r="H22" s="9">
        <f t="shared" si="4"/>
        <v>1306.7803868866488</v>
      </c>
      <c r="I22" s="10">
        <f t="shared" si="5"/>
        <v>6915.5304425603335</v>
      </c>
    </row>
    <row r="23" spans="1:9" x14ac:dyDescent="0.3">
      <c r="A23" s="13">
        <v>21</v>
      </c>
      <c r="B23" s="9">
        <f t="shared" si="6"/>
        <v>314133.0976140346</v>
      </c>
      <c r="C23" s="9">
        <f t="shared" si="7"/>
        <v>455488.26569350128</v>
      </c>
      <c r="D23" s="9">
        <f t="shared" si="0"/>
        <v>12000</v>
      </c>
      <c r="E23" s="9">
        <f t="shared" si="1"/>
        <v>495537.5616351114</v>
      </c>
      <c r="F23" s="9">
        <f t="shared" si="2"/>
        <v>8919.6761094320045</v>
      </c>
      <c r="G23" s="9">
        <f t="shared" si="3"/>
        <v>5442.7732766024028</v>
      </c>
      <c r="H23" s="9">
        <f t="shared" si="4"/>
        <v>1435.5314517038837</v>
      </c>
      <c r="I23" s="10">
        <f t="shared" si="5"/>
        <v>7484.1446577281204</v>
      </c>
    </row>
    <row r="24" spans="1:9" x14ac:dyDescent="0.3">
      <c r="A24" s="13">
        <v>22</v>
      </c>
      <c r="B24" s="9">
        <f t="shared" si="6"/>
        <v>333617.24227176275</v>
      </c>
      <c r="C24" s="9">
        <f t="shared" si="7"/>
        <v>494102.03018340754</v>
      </c>
      <c r="D24" s="9">
        <f t="shared" si="0"/>
        <v>12000</v>
      </c>
      <c r="E24" s="9">
        <f t="shared" si="1"/>
        <v>536468.15199441207</v>
      </c>
      <c r="F24" s="9">
        <f t="shared" si="2"/>
        <v>9656.4267358994166</v>
      </c>
      <c r="G24" s="9">
        <f t="shared" si="3"/>
        <v>5958.4987151295909</v>
      </c>
      <c r="H24" s="9">
        <f t="shared" si="4"/>
        <v>1571.5540361154294</v>
      </c>
      <c r="I24" s="10">
        <f t="shared" si="5"/>
        <v>8084.8726997839876</v>
      </c>
    </row>
    <row r="25" spans="1:9" x14ac:dyDescent="0.3">
      <c r="A25" s="13">
        <v>23</v>
      </c>
      <c r="B25" s="9">
        <f t="shared" si="6"/>
        <v>353702.11497154675</v>
      </c>
      <c r="C25" s="9">
        <f t="shared" si="7"/>
        <v>534896.59795829665</v>
      </c>
      <c r="D25" s="9">
        <f t="shared" si="0"/>
        <v>12000</v>
      </c>
      <c r="E25" s="9">
        <f t="shared" si="1"/>
        <v>579710.39383579453</v>
      </c>
      <c r="F25" s="9">
        <f t="shared" si="2"/>
        <v>10434.787089044301</v>
      </c>
      <c r="G25" s="9">
        <f t="shared" si="3"/>
        <v>6503.3509623310101</v>
      </c>
      <c r="H25" s="9">
        <f t="shared" si="4"/>
        <v>1715.2588163148039</v>
      </c>
      <c r="I25" s="10">
        <f t="shared" si="5"/>
        <v>8719.528272729498</v>
      </c>
    </row>
    <row r="26" spans="1:9" x14ac:dyDescent="0.3">
      <c r="A26" s="13">
        <v>24</v>
      </c>
      <c r="B26" s="9">
        <f t="shared" si="6"/>
        <v>374421.64324427623</v>
      </c>
      <c r="C26" s="9">
        <f t="shared" si="7"/>
        <v>577995.13501947967</v>
      </c>
      <c r="D26" s="9">
        <f t="shared" si="0"/>
        <v>12000</v>
      </c>
      <c r="E26" s="9">
        <f t="shared" si="1"/>
        <v>625394.84312064853</v>
      </c>
      <c r="F26" s="9">
        <f t="shared" si="2"/>
        <v>11257.107176171672</v>
      </c>
      <c r="G26" s="9">
        <f t="shared" si="3"/>
        <v>7078.9750233201703</v>
      </c>
      <c r="H26" s="9">
        <f t="shared" si="4"/>
        <v>1867.0796624006948</v>
      </c>
      <c r="I26" s="10">
        <f t="shared" si="5"/>
        <v>9390.0275137709777</v>
      </c>
    </row>
    <row r="27" spans="1:9" x14ac:dyDescent="0.3">
      <c r="A27" s="13">
        <v>25</v>
      </c>
      <c r="B27" s="9">
        <f t="shared" si="6"/>
        <v>395811.6707580472</v>
      </c>
      <c r="C27" s="9">
        <f t="shared" si="7"/>
        <v>623527.76345824788</v>
      </c>
      <c r="D27" s="9">
        <f t="shared" si="0"/>
        <v>12000</v>
      </c>
      <c r="E27" s="9">
        <f t="shared" si="1"/>
        <v>673659.42926574277</v>
      </c>
      <c r="F27" s="9">
        <f t="shared" si="2"/>
        <v>12125.869726783369</v>
      </c>
      <c r="G27" s="9">
        <f t="shared" si="3"/>
        <v>7687.1088087483568</v>
      </c>
      <c r="H27" s="9">
        <f t="shared" si="4"/>
        <v>2027.474948307379</v>
      </c>
      <c r="I27" s="10">
        <f t="shared" si="5"/>
        <v>10098.394778475989</v>
      </c>
    </row>
    <row r="28" spans="1:9" x14ac:dyDescent="0.3">
      <c r="A28" s="13">
        <v>26</v>
      </c>
      <c r="B28" s="9">
        <f t="shared" si="6"/>
        <v>417910.06553652318</v>
      </c>
      <c r="C28" s="9">
        <f t="shared" si="7"/>
        <v>671631.95431743539</v>
      </c>
      <c r="D28" s="9">
        <f t="shared" si="0"/>
        <v>12000</v>
      </c>
      <c r="E28" s="9">
        <f t="shared" si="1"/>
        <v>724649.8715764815</v>
      </c>
      <c r="F28" s="9">
        <f t="shared" si="2"/>
        <v>13043.697688376666</v>
      </c>
      <c r="G28" s="9">
        <f t="shared" si="3"/>
        <v>8329.5883818636648</v>
      </c>
      <c r="H28" s="9">
        <f t="shared" si="4"/>
        <v>2196.9289357165417</v>
      </c>
      <c r="I28" s="10">
        <f t="shared" si="5"/>
        <v>10846.768752660124</v>
      </c>
    </row>
    <row r="29" spans="1:9" x14ac:dyDescent="0.3">
      <c r="A29" s="13">
        <v>27</v>
      </c>
      <c r="B29" s="9">
        <f t="shared" si="6"/>
        <v>440756.83428918332</v>
      </c>
      <c r="C29" s="9">
        <f t="shared" si="7"/>
        <v>722452.94264076499</v>
      </c>
      <c r="D29" s="9">
        <f t="shared" si="0"/>
        <v>12000</v>
      </c>
      <c r="E29" s="9">
        <f t="shared" si="1"/>
        <v>778520.11919921089</v>
      </c>
      <c r="F29" s="9">
        <f t="shared" si="2"/>
        <v>14013.362145585796</v>
      </c>
      <c r="G29" s="9">
        <f t="shared" si="3"/>
        <v>9008.3535019100564</v>
      </c>
      <c r="H29" s="9">
        <f t="shared" si="4"/>
        <v>2375.953236128777</v>
      </c>
      <c r="I29" s="10">
        <f t="shared" si="5"/>
        <v>11637.408909457019</v>
      </c>
    </row>
    <row r="30" spans="1:9" x14ac:dyDescent="0.3">
      <c r="A30" s="13">
        <v>28</v>
      </c>
      <c r="B30" s="9">
        <f t="shared" si="6"/>
        <v>464394.24319864035</v>
      </c>
      <c r="C30" s="9">
        <f t="shared" si="7"/>
        <v>776144.16596308211</v>
      </c>
      <c r="D30" s="9">
        <f t="shared" si="0"/>
        <v>12000</v>
      </c>
      <c r="E30" s="9">
        <f t="shared" si="1"/>
        <v>835432.81592086703</v>
      </c>
      <c r="F30" s="9">
        <f t="shared" si="2"/>
        <v>15037.790686575605</v>
      </c>
      <c r="G30" s="9">
        <f t="shared" si="3"/>
        <v>9725.4534806029224</v>
      </c>
      <c r="H30" s="9">
        <f t="shared" si="4"/>
        <v>2565.0883555090204</v>
      </c>
      <c r="I30" s="10">
        <f t="shared" si="5"/>
        <v>12472.702331066585</v>
      </c>
    </row>
    <row r="31" spans="1:9" x14ac:dyDescent="0.3">
      <c r="A31" s="13">
        <v>29</v>
      </c>
      <c r="B31" s="9">
        <f t="shared" si="6"/>
        <v>488866.94552970695</v>
      </c>
      <c r="C31" s="9">
        <f t="shared" si="7"/>
        <v>832867.72756535804</v>
      </c>
      <c r="D31" s="9">
        <f t="shared" si="0"/>
        <v>12000</v>
      </c>
      <c r="E31" s="9">
        <f t="shared" si="1"/>
        <v>895559.79121927952</v>
      </c>
      <c r="F31" s="9">
        <f t="shared" si="2"/>
        <v>16120.07624194703</v>
      </c>
      <c r="G31" s="9">
        <f t="shared" si="3"/>
        <v>10483.05336936292</v>
      </c>
      <c r="H31" s="9">
        <f t="shared" si="4"/>
        <v>2764.9053261694703</v>
      </c>
      <c r="I31" s="10">
        <f t="shared" si="5"/>
        <v>13355.17091577756</v>
      </c>
    </row>
    <row r="32" spans="1:9" ht="15" thickBot="1" x14ac:dyDescent="0.35">
      <c r="A32" s="14">
        <v>30</v>
      </c>
      <c r="B32" s="11">
        <f>B31+D32+I31</f>
        <v>514222.11644548451</v>
      </c>
      <c r="C32" s="11">
        <f t="shared" si="7"/>
        <v>892794.88589311007</v>
      </c>
      <c r="D32" s="11">
        <f t="shared" si="0"/>
        <v>12000</v>
      </c>
      <c r="E32" s="11">
        <f t="shared" si="1"/>
        <v>959082.57904669677</v>
      </c>
      <c r="F32" s="11">
        <f t="shared" si="2"/>
        <v>17263.486422840542</v>
      </c>
      <c r="G32" s="11">
        <f t="shared" si="3"/>
        <v>11283.44049598838</v>
      </c>
      <c r="H32" s="11">
        <f t="shared" si="4"/>
        <v>2976.0074308169351</v>
      </c>
      <c r="I32" s="12">
        <f t="shared" si="5"/>
        <v>14287.478992023607</v>
      </c>
    </row>
    <row r="35" spans="1:4" x14ac:dyDescent="0.3">
      <c r="A35" t="s">
        <v>13</v>
      </c>
      <c r="B35" t="s">
        <v>14</v>
      </c>
      <c r="C35" t="s">
        <v>10</v>
      </c>
      <c r="D35" t="s">
        <v>15</v>
      </c>
    </row>
    <row r="36" spans="1:4" x14ac:dyDescent="0.3">
      <c r="A36" s="17">
        <f>E32-F32</f>
        <v>941819.09262385627</v>
      </c>
      <c r="B36" s="17">
        <f>A36-B32</f>
        <v>427596.97617837175</v>
      </c>
      <c r="C36" s="17">
        <f>B36*0.7*N5</f>
        <v>78945.091726931874</v>
      </c>
      <c r="D36" s="17">
        <f>A36-C36+I32</f>
        <v>877161.47988894803</v>
      </c>
    </row>
  </sheetData>
  <conditionalFormatting sqref="M9:M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pane xSplit="1" ySplit="2" topLeftCell="D21" activePane="bottomRight" state="frozen"/>
      <selection activeCell="M11" sqref="M11"/>
      <selection pane="topRight" activeCell="M11" sqref="M11"/>
      <selection pane="bottomLeft" activeCell="M11" sqref="M11"/>
      <selection pane="bottomRight" activeCell="M11" sqref="M11"/>
    </sheetView>
  </sheetViews>
  <sheetFormatPr baseColWidth="10" defaultRowHeight="14.4" x14ac:dyDescent="0.3"/>
  <cols>
    <col min="1" max="1" width="12.77734375" bestFit="1" customWidth="1"/>
    <col min="2" max="2" width="16.109375" customWidth="1"/>
    <col min="3" max="3" width="15.5546875" customWidth="1"/>
    <col min="4" max="4" width="16.33203125" customWidth="1"/>
    <col min="5" max="5" width="20.88671875" bestFit="1" customWidth="1"/>
    <col min="6" max="6" width="15.88671875" customWidth="1"/>
    <col min="7" max="7" width="15.109375" bestFit="1" customWidth="1"/>
    <col min="8" max="8" width="20.88671875" customWidth="1"/>
    <col min="9" max="9" width="15.33203125" bestFit="1" customWidth="1"/>
    <col min="10" max="10" width="23" customWidth="1"/>
    <col min="11" max="11" width="25.44140625" customWidth="1"/>
    <col min="14" max="14" width="11.77734375" bestFit="1" customWidth="1"/>
  </cols>
  <sheetData>
    <row r="1" spans="1:14" ht="15" thickBot="1" x14ac:dyDescent="0.35"/>
    <row r="2" spans="1:14" ht="29.4" thickBot="1" x14ac:dyDescent="0.35">
      <c r="A2" s="4" t="s">
        <v>0</v>
      </c>
      <c r="B2" s="7" t="s">
        <v>11</v>
      </c>
      <c r="C2" s="5" t="s">
        <v>22</v>
      </c>
      <c r="D2" s="5" t="s">
        <v>1</v>
      </c>
      <c r="E2" s="5" t="s">
        <v>2</v>
      </c>
      <c r="F2" s="5" t="s">
        <v>17</v>
      </c>
      <c r="G2" s="5" t="s">
        <v>20</v>
      </c>
      <c r="H2" s="7" t="s">
        <v>21</v>
      </c>
      <c r="I2" s="6" t="s">
        <v>10</v>
      </c>
      <c r="J2" s="8" t="s">
        <v>18</v>
      </c>
      <c r="K2" s="8" t="s">
        <v>19</v>
      </c>
      <c r="M2" t="s">
        <v>3</v>
      </c>
      <c r="N2" s="17">
        <f>'A alt'!N2</f>
        <v>12000</v>
      </c>
    </row>
    <row r="3" spans="1:14" x14ac:dyDescent="0.3">
      <c r="A3" s="2">
        <v>1</v>
      </c>
      <c r="B3" s="9">
        <f>D3</f>
        <v>12000</v>
      </c>
      <c r="C3" s="9">
        <v>0</v>
      </c>
      <c r="D3" s="9">
        <f t="shared" ref="D3:D32" si="0">$N$2</f>
        <v>12000</v>
      </c>
      <c r="E3" s="9">
        <f t="shared" ref="E3:E32" si="1">(C3+D3)*(1+$N$3)</f>
        <v>12720</v>
      </c>
      <c r="F3" s="9">
        <f>(C3+D3)*($N$3)</f>
        <v>720</v>
      </c>
      <c r="G3" s="9">
        <f>(C3+D3)*$N$6*0.7</f>
        <v>73.079999999999984</v>
      </c>
      <c r="H3" s="9">
        <f>IF(G3*0.7&gt;$N$7,G3*0.7-$N$7,0)</f>
        <v>0</v>
      </c>
      <c r="I3" s="10">
        <f>H3*$N$5</f>
        <v>0</v>
      </c>
      <c r="J3" s="15">
        <f>-H3</f>
        <v>0</v>
      </c>
      <c r="K3" s="15">
        <f>-I3</f>
        <v>0</v>
      </c>
      <c r="M3" t="s">
        <v>4</v>
      </c>
      <c r="N3" s="1">
        <f>'A alt'!N3</f>
        <v>0.06</v>
      </c>
    </row>
    <row r="4" spans="1:14" x14ac:dyDescent="0.3">
      <c r="A4" s="2">
        <v>2</v>
      </c>
      <c r="B4" s="9">
        <f>B3+D4</f>
        <v>24000</v>
      </c>
      <c r="C4" s="9">
        <f>E3</f>
        <v>12720</v>
      </c>
      <c r="D4" s="9">
        <f t="shared" si="0"/>
        <v>12000</v>
      </c>
      <c r="E4" s="9">
        <f t="shared" si="1"/>
        <v>26203.200000000001</v>
      </c>
      <c r="F4" s="9">
        <f t="shared" ref="F4:F32" si="2">(C4+D4)*($N$3)</f>
        <v>1483.2</v>
      </c>
      <c r="G4" s="9">
        <f t="shared" ref="G4:G32" si="3">(C4+D4)*$N$6*0.7</f>
        <v>150.54479999999998</v>
      </c>
      <c r="H4" s="9">
        <f t="shared" ref="H4:H32" si="4">IF(G4*0.7&gt;$N$7,G4*0.7-$N$7,0)</f>
        <v>0</v>
      </c>
      <c r="I4" s="10">
        <f t="shared" ref="I4:I32" si="5">H4*$N$5</f>
        <v>0</v>
      </c>
      <c r="J4" s="15">
        <f>J3-H4</f>
        <v>0</v>
      </c>
      <c r="K4" s="15">
        <f>K3-I4</f>
        <v>0</v>
      </c>
      <c r="M4" t="s">
        <v>5</v>
      </c>
      <c r="N4" s="1">
        <f>'A alt'!N4</f>
        <v>1.7999999999999999E-2</v>
      </c>
    </row>
    <row r="5" spans="1:14" x14ac:dyDescent="0.3">
      <c r="A5" s="2">
        <v>3</v>
      </c>
      <c r="B5" s="9">
        <f t="shared" ref="B5:B32" si="6">B4+D5</f>
        <v>36000</v>
      </c>
      <c r="C5" s="9">
        <f t="shared" ref="C5:C32" si="7">E4</f>
        <v>26203.200000000001</v>
      </c>
      <c r="D5" s="9">
        <f t="shared" si="0"/>
        <v>12000</v>
      </c>
      <c r="E5" s="9">
        <f t="shared" si="1"/>
        <v>40495.392</v>
      </c>
      <c r="F5" s="9">
        <f t="shared" si="2"/>
        <v>2292.1919999999996</v>
      </c>
      <c r="G5" s="9">
        <f t="shared" si="3"/>
        <v>232.65748799999994</v>
      </c>
      <c r="H5" s="9">
        <f t="shared" si="4"/>
        <v>0</v>
      </c>
      <c r="I5" s="10">
        <f t="shared" si="5"/>
        <v>0</v>
      </c>
      <c r="J5" s="15">
        <f t="shared" ref="J5:K20" si="8">J4-H5</f>
        <v>0</v>
      </c>
      <c r="K5" s="15">
        <f t="shared" si="8"/>
        <v>0</v>
      </c>
      <c r="M5" t="s">
        <v>10</v>
      </c>
      <c r="N5" s="1">
        <f>'A alt'!N5</f>
        <v>0.26374999999999998</v>
      </c>
    </row>
    <row r="6" spans="1:14" x14ac:dyDescent="0.3">
      <c r="A6" s="2">
        <v>4</v>
      </c>
      <c r="B6" s="9">
        <f t="shared" si="6"/>
        <v>48000</v>
      </c>
      <c r="C6" s="9">
        <f t="shared" si="7"/>
        <v>40495.392</v>
      </c>
      <c r="D6" s="9">
        <f t="shared" si="0"/>
        <v>12000</v>
      </c>
      <c r="E6" s="9">
        <f t="shared" si="1"/>
        <v>55645.115519999999</v>
      </c>
      <c r="F6" s="9">
        <f t="shared" si="2"/>
        <v>3149.72352</v>
      </c>
      <c r="G6" s="9">
        <f t="shared" si="3"/>
        <v>319.69693727999993</v>
      </c>
      <c r="H6" s="9">
        <f t="shared" si="4"/>
        <v>0</v>
      </c>
      <c r="I6" s="10">
        <f t="shared" si="5"/>
        <v>0</v>
      </c>
      <c r="J6" s="15">
        <f t="shared" si="8"/>
        <v>0</v>
      </c>
      <c r="K6" s="15">
        <f t="shared" si="8"/>
        <v>0</v>
      </c>
      <c r="M6" t="s">
        <v>16</v>
      </c>
      <c r="N6" s="1">
        <f>'A alt'!N6</f>
        <v>8.6999999999999994E-3</v>
      </c>
    </row>
    <row r="7" spans="1:14" x14ac:dyDescent="0.3">
      <c r="A7" s="2">
        <v>5</v>
      </c>
      <c r="B7" s="9">
        <f t="shared" si="6"/>
        <v>60000</v>
      </c>
      <c r="C7" s="9">
        <f t="shared" si="7"/>
        <v>55645.115519999999</v>
      </c>
      <c r="D7" s="9">
        <f t="shared" si="0"/>
        <v>12000</v>
      </c>
      <c r="E7" s="9">
        <f t="shared" si="1"/>
        <v>71703.822451200002</v>
      </c>
      <c r="F7" s="9">
        <f t="shared" si="2"/>
        <v>4058.7069311999994</v>
      </c>
      <c r="G7" s="9">
        <f t="shared" si="3"/>
        <v>411.9587535167999</v>
      </c>
      <c r="H7" s="9">
        <f t="shared" si="4"/>
        <v>0</v>
      </c>
      <c r="I7" s="10">
        <f t="shared" si="5"/>
        <v>0</v>
      </c>
      <c r="J7" s="15">
        <f t="shared" si="8"/>
        <v>0</v>
      </c>
      <c r="K7" s="15">
        <f t="shared" si="8"/>
        <v>0</v>
      </c>
      <c r="M7" t="s">
        <v>23</v>
      </c>
      <c r="N7" s="17">
        <f>'A alt'!N7</f>
        <v>801</v>
      </c>
    </row>
    <row r="8" spans="1:14" x14ac:dyDescent="0.3">
      <c r="A8" s="2">
        <v>6</v>
      </c>
      <c r="B8" s="9">
        <f t="shared" si="6"/>
        <v>72000</v>
      </c>
      <c r="C8" s="9">
        <f t="shared" si="7"/>
        <v>71703.822451200002</v>
      </c>
      <c r="D8" s="9">
        <f t="shared" si="0"/>
        <v>12000</v>
      </c>
      <c r="E8" s="9">
        <f t="shared" si="1"/>
        <v>88726.051798272005</v>
      </c>
      <c r="F8" s="9">
        <f t="shared" si="2"/>
        <v>5022.2293470719997</v>
      </c>
      <c r="G8" s="9">
        <f t="shared" si="3"/>
        <v>509.75627872780791</v>
      </c>
      <c r="H8" s="9">
        <f t="shared" si="4"/>
        <v>0</v>
      </c>
      <c r="I8" s="10">
        <f t="shared" si="5"/>
        <v>0</v>
      </c>
      <c r="J8" s="15">
        <f t="shared" si="8"/>
        <v>0</v>
      </c>
      <c r="K8" s="15">
        <f t="shared" si="8"/>
        <v>0</v>
      </c>
    </row>
    <row r="9" spans="1:14" x14ac:dyDescent="0.3">
      <c r="A9" s="2">
        <v>7</v>
      </c>
      <c r="B9" s="9">
        <f t="shared" si="6"/>
        <v>84000</v>
      </c>
      <c r="C9" s="9">
        <f t="shared" si="7"/>
        <v>88726.051798272005</v>
      </c>
      <c r="D9" s="9">
        <f t="shared" si="0"/>
        <v>12000</v>
      </c>
      <c r="E9" s="9">
        <f t="shared" si="1"/>
        <v>106769.61490616832</v>
      </c>
      <c r="F9" s="9">
        <f t="shared" si="2"/>
        <v>6043.5631078963197</v>
      </c>
      <c r="G9" s="9">
        <f t="shared" si="3"/>
        <v>613.42165545147634</v>
      </c>
      <c r="H9" s="9">
        <f t="shared" si="4"/>
        <v>0</v>
      </c>
      <c r="I9" s="10">
        <f t="shared" si="5"/>
        <v>0</v>
      </c>
      <c r="J9" s="15">
        <f t="shared" si="8"/>
        <v>0</v>
      </c>
      <c r="K9" s="15">
        <f t="shared" si="8"/>
        <v>0</v>
      </c>
    </row>
    <row r="10" spans="1:14" x14ac:dyDescent="0.3">
      <c r="A10" s="2">
        <v>8</v>
      </c>
      <c r="B10" s="9">
        <f t="shared" si="6"/>
        <v>96000</v>
      </c>
      <c r="C10" s="9">
        <f t="shared" si="7"/>
        <v>106769.61490616832</v>
      </c>
      <c r="D10" s="9">
        <f t="shared" si="0"/>
        <v>12000</v>
      </c>
      <c r="E10" s="9">
        <f t="shared" si="1"/>
        <v>125895.79180053843</v>
      </c>
      <c r="F10" s="9">
        <f t="shared" si="2"/>
        <v>7126.176894370099</v>
      </c>
      <c r="G10" s="9">
        <f t="shared" si="3"/>
        <v>723.306954778565</v>
      </c>
      <c r="H10" s="9">
        <f t="shared" si="4"/>
        <v>0</v>
      </c>
      <c r="I10" s="10">
        <f t="shared" si="5"/>
        <v>0</v>
      </c>
      <c r="J10" s="15">
        <f t="shared" si="8"/>
        <v>0</v>
      </c>
      <c r="K10" s="15">
        <f t="shared" si="8"/>
        <v>0</v>
      </c>
    </row>
    <row r="11" spans="1:14" x14ac:dyDescent="0.3">
      <c r="A11" s="2">
        <v>9</v>
      </c>
      <c r="B11" s="9">
        <f t="shared" si="6"/>
        <v>108000</v>
      </c>
      <c r="C11" s="9">
        <f t="shared" si="7"/>
        <v>125895.79180053843</v>
      </c>
      <c r="D11" s="9">
        <f t="shared" si="0"/>
        <v>12000</v>
      </c>
      <c r="E11" s="9">
        <f t="shared" si="1"/>
        <v>146169.53930857073</v>
      </c>
      <c r="F11" s="9">
        <f t="shared" si="2"/>
        <v>8273.7475080323056</v>
      </c>
      <c r="G11" s="9">
        <f t="shared" si="3"/>
        <v>839.78537206527903</v>
      </c>
      <c r="H11" s="9">
        <f t="shared" si="4"/>
        <v>0</v>
      </c>
      <c r="I11" s="10">
        <f t="shared" si="5"/>
        <v>0</v>
      </c>
      <c r="J11" s="15">
        <f t="shared" si="8"/>
        <v>0</v>
      </c>
      <c r="K11" s="15">
        <f t="shared" si="8"/>
        <v>0</v>
      </c>
    </row>
    <row r="12" spans="1:14" x14ac:dyDescent="0.3">
      <c r="A12" s="2">
        <v>10</v>
      </c>
      <c r="B12" s="9">
        <f t="shared" si="6"/>
        <v>120000</v>
      </c>
      <c r="C12" s="9">
        <f t="shared" si="7"/>
        <v>146169.53930857073</v>
      </c>
      <c r="D12" s="9">
        <f t="shared" si="0"/>
        <v>12000</v>
      </c>
      <c r="E12" s="9">
        <f t="shared" si="1"/>
        <v>167659.71166708498</v>
      </c>
      <c r="F12" s="9">
        <f t="shared" si="2"/>
        <v>9490.1723585142445</v>
      </c>
      <c r="G12" s="9">
        <f t="shared" si="3"/>
        <v>963.25249438919559</v>
      </c>
      <c r="H12" s="9">
        <f t="shared" si="4"/>
        <v>0</v>
      </c>
      <c r="I12" s="10">
        <f t="shared" si="5"/>
        <v>0</v>
      </c>
      <c r="J12" s="15">
        <f t="shared" si="8"/>
        <v>0</v>
      </c>
      <c r="K12" s="15">
        <f t="shared" si="8"/>
        <v>0</v>
      </c>
    </row>
    <row r="13" spans="1:14" x14ac:dyDescent="0.3">
      <c r="A13" s="2">
        <v>11</v>
      </c>
      <c r="B13" s="9">
        <f t="shared" si="6"/>
        <v>132000</v>
      </c>
      <c r="C13" s="9">
        <f t="shared" si="7"/>
        <v>167659.71166708498</v>
      </c>
      <c r="D13" s="9">
        <f t="shared" si="0"/>
        <v>12000</v>
      </c>
      <c r="E13" s="9">
        <f t="shared" si="1"/>
        <v>190439.29436711009</v>
      </c>
      <c r="F13" s="9">
        <f t="shared" si="2"/>
        <v>10779.582700025099</v>
      </c>
      <c r="G13" s="9">
        <f t="shared" si="3"/>
        <v>1094.1276440525473</v>
      </c>
      <c r="H13" s="9">
        <f t="shared" si="4"/>
        <v>0</v>
      </c>
      <c r="I13" s="10">
        <f t="shared" si="5"/>
        <v>0</v>
      </c>
      <c r="J13" s="15">
        <f t="shared" si="8"/>
        <v>0</v>
      </c>
      <c r="K13" s="15">
        <f t="shared" si="8"/>
        <v>0</v>
      </c>
    </row>
    <row r="14" spans="1:14" x14ac:dyDescent="0.3">
      <c r="A14" s="2">
        <v>12</v>
      </c>
      <c r="B14" s="9">
        <f t="shared" si="6"/>
        <v>144000</v>
      </c>
      <c r="C14" s="9">
        <f t="shared" si="7"/>
        <v>190439.29436711009</v>
      </c>
      <c r="D14" s="9">
        <f t="shared" si="0"/>
        <v>12000</v>
      </c>
      <c r="E14" s="9">
        <f t="shared" si="1"/>
        <v>214585.65202913672</v>
      </c>
      <c r="F14" s="9">
        <f t="shared" si="2"/>
        <v>12146.357662026605</v>
      </c>
      <c r="G14" s="9">
        <f t="shared" si="3"/>
        <v>1232.8553026957004</v>
      </c>
      <c r="H14" s="9">
        <f t="shared" si="4"/>
        <v>61.998711886990236</v>
      </c>
      <c r="I14" s="10">
        <f t="shared" si="5"/>
        <v>16.352160260193674</v>
      </c>
      <c r="J14" s="15">
        <f t="shared" si="8"/>
        <v>-61.998711886990236</v>
      </c>
      <c r="K14" s="15">
        <f t="shared" si="8"/>
        <v>-16.352160260193674</v>
      </c>
    </row>
    <row r="15" spans="1:14" x14ac:dyDescent="0.3">
      <c r="A15" s="2">
        <v>13</v>
      </c>
      <c r="B15" s="9">
        <f t="shared" si="6"/>
        <v>156000</v>
      </c>
      <c r="C15" s="9">
        <f t="shared" si="7"/>
        <v>214585.65202913672</v>
      </c>
      <c r="D15" s="9">
        <f t="shared" si="0"/>
        <v>12000</v>
      </c>
      <c r="E15" s="9">
        <f t="shared" si="1"/>
        <v>240180.79115088494</v>
      </c>
      <c r="F15" s="9">
        <f t="shared" si="2"/>
        <v>13595.139121748203</v>
      </c>
      <c r="G15" s="9">
        <f t="shared" si="3"/>
        <v>1379.9066208574425</v>
      </c>
      <c r="H15" s="9">
        <f t="shared" si="4"/>
        <v>164.93463460020962</v>
      </c>
      <c r="I15" s="10">
        <f t="shared" si="5"/>
        <v>43.501509875805283</v>
      </c>
      <c r="J15" s="15">
        <f t="shared" si="8"/>
        <v>-226.93334648719986</v>
      </c>
      <c r="K15" s="15">
        <f t="shared" si="8"/>
        <v>-59.853670135998954</v>
      </c>
    </row>
    <row r="16" spans="1:14" x14ac:dyDescent="0.3">
      <c r="A16" s="2">
        <v>14</v>
      </c>
      <c r="B16" s="9">
        <f t="shared" si="6"/>
        <v>168000</v>
      </c>
      <c r="C16" s="9">
        <f t="shared" si="7"/>
        <v>240180.79115088494</v>
      </c>
      <c r="D16" s="9">
        <f t="shared" si="0"/>
        <v>12000</v>
      </c>
      <c r="E16" s="9">
        <f t="shared" si="1"/>
        <v>267311.63861993805</v>
      </c>
      <c r="F16" s="9">
        <f t="shared" si="2"/>
        <v>15130.847469053095</v>
      </c>
      <c r="G16" s="9">
        <f t="shared" si="3"/>
        <v>1535.7810181088889</v>
      </c>
      <c r="H16" s="9">
        <f t="shared" si="4"/>
        <v>274.04671267622211</v>
      </c>
      <c r="I16" s="10">
        <f t="shared" si="5"/>
        <v>72.279820468353577</v>
      </c>
      <c r="J16" s="15">
        <f t="shared" si="8"/>
        <v>-500.98005916342197</v>
      </c>
      <c r="K16" s="15">
        <f t="shared" si="8"/>
        <v>-132.13349060435252</v>
      </c>
    </row>
    <row r="17" spans="1:11" x14ac:dyDescent="0.3">
      <c r="A17" s="2">
        <v>15</v>
      </c>
      <c r="B17" s="9">
        <f t="shared" si="6"/>
        <v>180000</v>
      </c>
      <c r="C17" s="9">
        <f t="shared" si="7"/>
        <v>267311.63861993805</v>
      </c>
      <c r="D17" s="9">
        <f t="shared" si="0"/>
        <v>12000</v>
      </c>
      <c r="E17" s="9">
        <f t="shared" si="1"/>
        <v>296070.33693713433</v>
      </c>
      <c r="F17" s="9">
        <f t="shared" si="2"/>
        <v>16758.698317196282</v>
      </c>
      <c r="G17" s="9">
        <f t="shared" si="3"/>
        <v>1701.0078791954227</v>
      </c>
      <c r="H17" s="9">
        <f t="shared" si="4"/>
        <v>389.70551543679585</v>
      </c>
      <c r="I17" s="10">
        <f t="shared" si="5"/>
        <v>102.78482969645489</v>
      </c>
      <c r="J17" s="15">
        <f t="shared" si="8"/>
        <v>-890.68557460021782</v>
      </c>
      <c r="K17" s="15">
        <f t="shared" si="8"/>
        <v>-234.91832030080741</v>
      </c>
    </row>
    <row r="18" spans="1:11" x14ac:dyDescent="0.3">
      <c r="A18" s="2">
        <v>16</v>
      </c>
      <c r="B18" s="9">
        <f t="shared" si="6"/>
        <v>192000</v>
      </c>
      <c r="C18" s="9">
        <f t="shared" si="7"/>
        <v>296070.33693713433</v>
      </c>
      <c r="D18" s="9">
        <f t="shared" si="0"/>
        <v>12000</v>
      </c>
      <c r="E18" s="9">
        <f t="shared" si="1"/>
        <v>326554.55715336243</v>
      </c>
      <c r="F18" s="9">
        <f t="shared" si="2"/>
        <v>18484.220216228059</v>
      </c>
      <c r="G18" s="9">
        <f t="shared" si="3"/>
        <v>1876.1483519471478</v>
      </c>
      <c r="H18" s="9">
        <f t="shared" si="4"/>
        <v>512.30384636300346</v>
      </c>
      <c r="I18" s="10">
        <f t="shared" si="5"/>
        <v>135.12013947824215</v>
      </c>
      <c r="J18" s="15">
        <f t="shared" si="8"/>
        <v>-1402.9894209632212</v>
      </c>
      <c r="K18" s="15">
        <f t="shared" si="8"/>
        <v>-370.03845977904956</v>
      </c>
    </row>
    <row r="19" spans="1:11" x14ac:dyDescent="0.3">
      <c r="A19" s="2">
        <v>17</v>
      </c>
      <c r="B19" s="9">
        <f t="shared" si="6"/>
        <v>204000</v>
      </c>
      <c r="C19" s="9">
        <f t="shared" si="7"/>
        <v>326554.55715336243</v>
      </c>
      <c r="D19" s="9">
        <f t="shared" si="0"/>
        <v>12000</v>
      </c>
      <c r="E19" s="9">
        <f t="shared" si="1"/>
        <v>358867.83058256417</v>
      </c>
      <c r="F19" s="9">
        <f t="shared" si="2"/>
        <v>20313.273429201745</v>
      </c>
      <c r="G19" s="9">
        <f t="shared" si="3"/>
        <v>2061.7972530639768</v>
      </c>
      <c r="H19" s="9">
        <f t="shared" si="4"/>
        <v>642.25807714478356</v>
      </c>
      <c r="I19" s="10">
        <f t="shared" si="5"/>
        <v>169.39556784693664</v>
      </c>
      <c r="J19" s="15">
        <f t="shared" si="8"/>
        <v>-2045.2474981080047</v>
      </c>
      <c r="K19" s="15">
        <f t="shared" si="8"/>
        <v>-539.43402762598623</v>
      </c>
    </row>
    <row r="20" spans="1:11" x14ac:dyDescent="0.3">
      <c r="A20" s="2">
        <v>18</v>
      </c>
      <c r="B20" s="9">
        <f t="shared" si="6"/>
        <v>216000</v>
      </c>
      <c r="C20" s="9">
        <f t="shared" si="7"/>
        <v>358867.83058256417</v>
      </c>
      <c r="D20" s="9">
        <f t="shared" si="0"/>
        <v>12000</v>
      </c>
      <c r="E20" s="9">
        <f t="shared" si="1"/>
        <v>393119.90041751805</v>
      </c>
      <c r="F20" s="9">
        <f t="shared" si="2"/>
        <v>22252.069834953851</v>
      </c>
      <c r="G20" s="9">
        <f t="shared" si="3"/>
        <v>2258.5850882478157</v>
      </c>
      <c r="H20" s="9">
        <f t="shared" si="4"/>
        <v>780.00956177347098</v>
      </c>
      <c r="I20" s="10">
        <f t="shared" si="5"/>
        <v>205.72752191775297</v>
      </c>
      <c r="J20" s="15">
        <f t="shared" si="8"/>
        <v>-2825.2570598814755</v>
      </c>
      <c r="K20" s="15">
        <f t="shared" si="8"/>
        <v>-745.16154954373917</v>
      </c>
    </row>
    <row r="21" spans="1:11" x14ac:dyDescent="0.3">
      <c r="A21" s="2">
        <v>19</v>
      </c>
      <c r="B21" s="9">
        <f t="shared" si="6"/>
        <v>228000</v>
      </c>
      <c r="C21" s="9">
        <f t="shared" si="7"/>
        <v>393119.90041751805</v>
      </c>
      <c r="D21" s="9">
        <f t="shared" si="0"/>
        <v>12000</v>
      </c>
      <c r="E21" s="9">
        <f t="shared" si="1"/>
        <v>429427.09444256913</v>
      </c>
      <c r="F21" s="9">
        <f t="shared" si="2"/>
        <v>24307.194025051082</v>
      </c>
      <c r="G21" s="9">
        <f t="shared" si="3"/>
        <v>2467.1801935426847</v>
      </c>
      <c r="H21" s="9">
        <f t="shared" si="4"/>
        <v>926.02613547987926</v>
      </c>
      <c r="I21" s="10">
        <f t="shared" si="5"/>
        <v>244.23939323281814</v>
      </c>
      <c r="J21" s="15">
        <f t="shared" ref="J21:K32" si="9">J20-H21</f>
        <v>-3751.283195361355</v>
      </c>
      <c r="K21" s="15">
        <f t="shared" si="9"/>
        <v>-989.40094277655726</v>
      </c>
    </row>
    <row r="22" spans="1:11" x14ac:dyDescent="0.3">
      <c r="A22" s="2">
        <v>20</v>
      </c>
      <c r="B22" s="9">
        <f t="shared" si="6"/>
        <v>240000</v>
      </c>
      <c r="C22" s="9">
        <f t="shared" si="7"/>
        <v>429427.09444256913</v>
      </c>
      <c r="D22" s="9">
        <f t="shared" si="0"/>
        <v>12000</v>
      </c>
      <c r="E22" s="9">
        <f t="shared" si="1"/>
        <v>467912.72010912327</v>
      </c>
      <c r="F22" s="9">
        <f t="shared" si="2"/>
        <v>26485.625666554148</v>
      </c>
      <c r="G22" s="9">
        <f t="shared" si="3"/>
        <v>2688.2910051552458</v>
      </c>
      <c r="H22" s="9">
        <f t="shared" si="4"/>
        <v>1080.8037036086719</v>
      </c>
      <c r="I22" s="10">
        <f t="shared" si="5"/>
        <v>285.0619768267872</v>
      </c>
      <c r="J22" s="15">
        <f t="shared" si="9"/>
        <v>-4832.0868989700266</v>
      </c>
      <c r="K22" s="15">
        <f t="shared" si="9"/>
        <v>-1274.4629196033445</v>
      </c>
    </row>
    <row r="23" spans="1:11" x14ac:dyDescent="0.3">
      <c r="A23" s="2">
        <v>21</v>
      </c>
      <c r="B23" s="9">
        <f t="shared" si="6"/>
        <v>252000</v>
      </c>
      <c r="C23" s="9">
        <f t="shared" si="7"/>
        <v>467912.72010912327</v>
      </c>
      <c r="D23" s="9">
        <f t="shared" si="0"/>
        <v>12000</v>
      </c>
      <c r="E23" s="9">
        <f t="shared" si="1"/>
        <v>508707.48331567069</v>
      </c>
      <c r="F23" s="9">
        <f t="shared" si="2"/>
        <v>28794.763206547395</v>
      </c>
      <c r="G23" s="9">
        <f t="shared" si="3"/>
        <v>2922.6684654645605</v>
      </c>
      <c r="H23" s="9">
        <f t="shared" si="4"/>
        <v>1244.8679258251923</v>
      </c>
      <c r="I23" s="10">
        <f t="shared" si="5"/>
        <v>328.33391543639442</v>
      </c>
      <c r="J23" s="15">
        <f t="shared" si="9"/>
        <v>-6076.9548247952189</v>
      </c>
      <c r="K23" s="15">
        <f t="shared" si="9"/>
        <v>-1602.7968350397389</v>
      </c>
    </row>
    <row r="24" spans="1:11" x14ac:dyDescent="0.3">
      <c r="A24" s="2">
        <v>22</v>
      </c>
      <c r="B24" s="9">
        <f t="shared" si="6"/>
        <v>264000</v>
      </c>
      <c r="C24" s="9">
        <f t="shared" si="7"/>
        <v>508707.48331567069</v>
      </c>
      <c r="D24" s="9">
        <f t="shared" si="0"/>
        <v>12000</v>
      </c>
      <c r="E24" s="9">
        <f t="shared" si="1"/>
        <v>551949.93231461092</v>
      </c>
      <c r="F24" s="9">
        <f t="shared" si="2"/>
        <v>31242.448998940239</v>
      </c>
      <c r="G24" s="9">
        <f t="shared" si="3"/>
        <v>3171.1085733924338</v>
      </c>
      <c r="H24" s="9">
        <f t="shared" si="4"/>
        <v>1418.7760013747034</v>
      </c>
      <c r="I24" s="10">
        <f t="shared" si="5"/>
        <v>374.20217036257799</v>
      </c>
      <c r="J24" s="15">
        <f t="shared" si="9"/>
        <v>-7495.7308261699218</v>
      </c>
      <c r="K24" s="15">
        <f t="shared" si="9"/>
        <v>-1976.9990054023169</v>
      </c>
    </row>
    <row r="25" spans="1:11" x14ac:dyDescent="0.3">
      <c r="A25" s="2">
        <v>23</v>
      </c>
      <c r="B25" s="9">
        <f t="shared" si="6"/>
        <v>276000</v>
      </c>
      <c r="C25" s="9">
        <f t="shared" si="7"/>
        <v>551949.93231461092</v>
      </c>
      <c r="D25" s="9">
        <f t="shared" si="0"/>
        <v>12000</v>
      </c>
      <c r="E25" s="9">
        <f t="shared" si="1"/>
        <v>597786.92825348757</v>
      </c>
      <c r="F25" s="9">
        <f t="shared" si="2"/>
        <v>33836.995938876651</v>
      </c>
      <c r="G25" s="9">
        <f t="shared" si="3"/>
        <v>3434.4550877959805</v>
      </c>
      <c r="H25" s="9">
        <f t="shared" si="4"/>
        <v>1603.1185614571864</v>
      </c>
      <c r="I25" s="10">
        <f t="shared" si="5"/>
        <v>422.82252058433289</v>
      </c>
      <c r="J25" s="15">
        <f t="shared" si="9"/>
        <v>-9098.8493876271077</v>
      </c>
      <c r="K25" s="15">
        <f t="shared" si="9"/>
        <v>-2399.8215259866497</v>
      </c>
    </row>
    <row r="26" spans="1:11" x14ac:dyDescent="0.3">
      <c r="A26" s="2">
        <v>24</v>
      </c>
      <c r="B26" s="9">
        <f t="shared" si="6"/>
        <v>288000</v>
      </c>
      <c r="C26" s="9">
        <f t="shared" si="7"/>
        <v>597786.92825348757</v>
      </c>
      <c r="D26" s="9">
        <f t="shared" si="0"/>
        <v>12000</v>
      </c>
      <c r="E26" s="9">
        <f t="shared" si="1"/>
        <v>646374.1439486969</v>
      </c>
      <c r="F26" s="9">
        <f t="shared" si="2"/>
        <v>36587.215695209256</v>
      </c>
      <c r="G26" s="9">
        <f t="shared" si="3"/>
        <v>3713.6023930637384</v>
      </c>
      <c r="H26" s="9">
        <f t="shared" si="4"/>
        <v>1798.5216751446169</v>
      </c>
      <c r="I26" s="10">
        <f t="shared" si="5"/>
        <v>474.36009181939266</v>
      </c>
      <c r="J26" s="15">
        <f t="shared" si="9"/>
        <v>-10897.371062771725</v>
      </c>
      <c r="K26" s="15">
        <f t="shared" si="9"/>
        <v>-2874.1816178060426</v>
      </c>
    </row>
    <row r="27" spans="1:11" x14ac:dyDescent="0.3">
      <c r="A27" s="2">
        <v>25</v>
      </c>
      <c r="B27" s="9">
        <f t="shared" si="6"/>
        <v>300000</v>
      </c>
      <c r="C27" s="9">
        <f t="shared" si="7"/>
        <v>646374.1439486969</v>
      </c>
      <c r="D27" s="9">
        <f t="shared" si="0"/>
        <v>12000</v>
      </c>
      <c r="E27" s="9">
        <f t="shared" si="1"/>
        <v>697876.59258561872</v>
      </c>
      <c r="F27" s="9">
        <f t="shared" si="2"/>
        <v>39502.448636921814</v>
      </c>
      <c r="G27" s="9">
        <f t="shared" si="3"/>
        <v>4009.4985366475635</v>
      </c>
      <c r="H27" s="9">
        <f t="shared" si="4"/>
        <v>2005.6489756532942</v>
      </c>
      <c r="I27" s="10">
        <f t="shared" si="5"/>
        <v>528.98991732855632</v>
      </c>
      <c r="J27" s="15">
        <f t="shared" si="9"/>
        <v>-12903.020038425018</v>
      </c>
      <c r="K27" s="15">
        <f t="shared" si="9"/>
        <v>-3403.1715351345988</v>
      </c>
    </row>
    <row r="28" spans="1:11" x14ac:dyDescent="0.3">
      <c r="A28" s="2">
        <v>26</v>
      </c>
      <c r="B28" s="9">
        <f t="shared" si="6"/>
        <v>312000</v>
      </c>
      <c r="C28" s="9">
        <f t="shared" si="7"/>
        <v>697876.59258561872</v>
      </c>
      <c r="D28" s="9">
        <f t="shared" si="0"/>
        <v>12000</v>
      </c>
      <c r="E28" s="9">
        <f t="shared" si="1"/>
        <v>752469.18814075587</v>
      </c>
      <c r="F28" s="9">
        <f t="shared" si="2"/>
        <v>42592.595555137123</v>
      </c>
      <c r="G28" s="9">
        <f t="shared" si="3"/>
        <v>4323.1484488464175</v>
      </c>
      <c r="H28" s="9">
        <f t="shared" si="4"/>
        <v>2225.203914192492</v>
      </c>
      <c r="I28" s="10">
        <f t="shared" si="5"/>
        <v>586.89753236826971</v>
      </c>
      <c r="J28" s="15">
        <f t="shared" si="9"/>
        <v>-15128.223952617511</v>
      </c>
      <c r="K28" s="15">
        <f t="shared" si="9"/>
        <v>-3990.0690675028686</v>
      </c>
    </row>
    <row r="29" spans="1:11" x14ac:dyDescent="0.3">
      <c r="A29" s="2">
        <v>27</v>
      </c>
      <c r="B29" s="9">
        <f t="shared" si="6"/>
        <v>324000</v>
      </c>
      <c r="C29" s="9">
        <f t="shared" si="7"/>
        <v>752469.18814075587</v>
      </c>
      <c r="D29" s="9">
        <f t="shared" si="0"/>
        <v>12000</v>
      </c>
      <c r="E29" s="9">
        <f t="shared" si="1"/>
        <v>810337.33942920121</v>
      </c>
      <c r="F29" s="9">
        <f t="shared" si="2"/>
        <v>45868.151288445348</v>
      </c>
      <c r="G29" s="9">
        <f t="shared" si="3"/>
        <v>4655.6173557772026</v>
      </c>
      <c r="H29" s="9">
        <f t="shared" si="4"/>
        <v>2457.9321490440416</v>
      </c>
      <c r="I29" s="10">
        <f t="shared" si="5"/>
        <v>648.27960431036593</v>
      </c>
      <c r="J29" s="15">
        <f t="shared" si="9"/>
        <v>-17586.156101661552</v>
      </c>
      <c r="K29" s="15">
        <f t="shared" si="9"/>
        <v>-4638.3486718132344</v>
      </c>
    </row>
    <row r="30" spans="1:11" x14ac:dyDescent="0.3">
      <c r="A30" s="2">
        <v>28</v>
      </c>
      <c r="B30" s="9">
        <f t="shared" si="6"/>
        <v>336000</v>
      </c>
      <c r="C30" s="9">
        <f t="shared" si="7"/>
        <v>810337.33942920121</v>
      </c>
      <c r="D30" s="9">
        <f t="shared" si="0"/>
        <v>12000</v>
      </c>
      <c r="E30" s="9">
        <f t="shared" si="1"/>
        <v>871677.57979495334</v>
      </c>
      <c r="F30" s="9">
        <f t="shared" si="2"/>
        <v>49340.24036575207</v>
      </c>
      <c r="G30" s="9">
        <f t="shared" si="3"/>
        <v>5008.0343971238344</v>
      </c>
      <c r="H30" s="9">
        <f t="shared" si="4"/>
        <v>2704.6240779866839</v>
      </c>
      <c r="I30" s="10">
        <f t="shared" si="5"/>
        <v>713.34460056898786</v>
      </c>
      <c r="J30" s="15">
        <f t="shared" si="9"/>
        <v>-20290.780179648238</v>
      </c>
      <c r="K30" s="15">
        <f t="shared" si="9"/>
        <v>-5351.6932723822219</v>
      </c>
    </row>
    <row r="31" spans="1:11" x14ac:dyDescent="0.3">
      <c r="A31" s="2">
        <v>29</v>
      </c>
      <c r="B31" s="9">
        <f t="shared" si="6"/>
        <v>348000</v>
      </c>
      <c r="C31" s="9">
        <f t="shared" si="7"/>
        <v>871677.57979495334</v>
      </c>
      <c r="D31" s="9">
        <f t="shared" si="0"/>
        <v>12000</v>
      </c>
      <c r="E31" s="9">
        <f t="shared" si="1"/>
        <v>936698.23458265059</v>
      </c>
      <c r="F31" s="9">
        <f t="shared" si="2"/>
        <v>53020.654787697196</v>
      </c>
      <c r="G31" s="9">
        <f t="shared" si="3"/>
        <v>5381.5964609512648</v>
      </c>
      <c r="H31" s="9">
        <f t="shared" si="4"/>
        <v>2966.1175226658852</v>
      </c>
      <c r="I31" s="10">
        <f t="shared" si="5"/>
        <v>782.31349660312719</v>
      </c>
      <c r="J31" s="15">
        <f t="shared" si="9"/>
        <v>-23256.897702314123</v>
      </c>
      <c r="K31" s="15">
        <f t="shared" si="9"/>
        <v>-6134.0067689853495</v>
      </c>
    </row>
    <row r="32" spans="1:11" ht="15" thickBot="1" x14ac:dyDescent="0.35">
      <c r="A32" s="3">
        <v>30</v>
      </c>
      <c r="B32" s="11">
        <f t="shared" si="6"/>
        <v>360000</v>
      </c>
      <c r="C32" s="11">
        <f t="shared" si="7"/>
        <v>936698.23458265059</v>
      </c>
      <c r="D32" s="11">
        <f t="shared" si="0"/>
        <v>12000</v>
      </c>
      <c r="E32" s="11">
        <f t="shared" si="1"/>
        <v>1005620.1286576097</v>
      </c>
      <c r="F32" s="11">
        <f t="shared" si="2"/>
        <v>56921.894074959033</v>
      </c>
      <c r="G32" s="11">
        <f t="shared" si="3"/>
        <v>5777.5722486083414</v>
      </c>
      <c r="H32" s="9">
        <f t="shared" si="4"/>
        <v>3243.3005740258386</v>
      </c>
      <c r="I32" s="12">
        <f t="shared" si="5"/>
        <v>855.42052639931489</v>
      </c>
      <c r="J32" s="16">
        <f t="shared" si="9"/>
        <v>-26500.198276339961</v>
      </c>
      <c r="K32" s="16">
        <f t="shared" si="9"/>
        <v>-6989.4272953846648</v>
      </c>
    </row>
    <row r="35" spans="1:4" x14ac:dyDescent="0.3">
      <c r="A35" t="s">
        <v>13</v>
      </c>
      <c r="B35" t="s">
        <v>14</v>
      </c>
      <c r="C35" t="s">
        <v>10</v>
      </c>
      <c r="D35" t="s">
        <v>15</v>
      </c>
    </row>
    <row r="36" spans="1:4" x14ac:dyDescent="0.3">
      <c r="A36" s="17">
        <f>E32</f>
        <v>1005620.1286576097</v>
      </c>
      <c r="B36" s="17">
        <f>A36-B32+J32</f>
        <v>619119.93038126978</v>
      </c>
      <c r="C36" s="17">
        <f>B36*0.7*N5</f>
        <v>114305.01714664191</v>
      </c>
      <c r="D36" s="17">
        <f>A36-C36+K32</f>
        <v>884325.68421558314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</vt:lpstr>
      <vt:lpstr>T</vt:lpstr>
      <vt:lpstr>A alt</vt:lpstr>
      <vt:lpstr>T alt</vt:lpstr>
    </vt:vector>
  </TitlesOfParts>
  <Company>BFFT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Wolfenhaut, Dmitri | BFFT GmbH</dc:creator>
  <cp:lastModifiedBy> </cp:lastModifiedBy>
  <dcterms:created xsi:type="dcterms:W3CDTF">2019-01-17T09:49:03Z</dcterms:created>
  <dcterms:modified xsi:type="dcterms:W3CDTF">2019-01-17T17:12:05Z</dcterms:modified>
</cp:coreProperties>
</file>