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7715" windowHeight="8010"/>
  </bookViews>
  <sheets>
    <sheet name="Police" sheetId="1" r:id="rId1"/>
    <sheet name="Tabelle2" sheetId="3" r:id="rId2"/>
  </sheets>
  <calcPr calcId="145621"/>
</workbook>
</file>

<file path=xl/calcChain.xml><?xml version="1.0" encoding="utf-8"?>
<calcChain xmlns="http://schemas.openxmlformats.org/spreadsheetml/2006/main">
  <c r="D10" i="1" l="1"/>
  <c r="D8" i="1"/>
  <c r="F8" i="1" s="1"/>
  <c r="D2" i="1"/>
  <c r="E4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D11" i="1"/>
  <c r="D12" i="1" s="1"/>
  <c r="D13" i="1" s="1"/>
  <c r="D14" i="1" s="1"/>
  <c r="D15" i="1" s="1"/>
  <c r="D16" i="1" s="1"/>
  <c r="I10" i="1"/>
  <c r="F10" i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E10" i="1"/>
  <c r="E5" i="1"/>
  <c r="J10" i="1" l="1"/>
  <c r="E8" i="1"/>
  <c r="G10" i="1"/>
  <c r="H10" i="1" s="1"/>
  <c r="D17" i="1"/>
  <c r="G16" i="1"/>
  <c r="H16" i="1" s="1"/>
  <c r="E11" i="1"/>
  <c r="K10" i="1" l="1"/>
  <c r="C11" i="1" s="1"/>
  <c r="I11" i="1" s="1"/>
  <c r="J11" i="1" s="1"/>
  <c r="G11" i="1"/>
  <c r="H11" i="1" s="1"/>
  <c r="E12" i="1"/>
  <c r="G17" i="1"/>
  <c r="H17" i="1" s="1"/>
  <c r="D18" i="1"/>
  <c r="K11" i="1" l="1"/>
  <c r="C12" i="1" s="1"/>
  <c r="I12" i="1" s="1"/>
  <c r="J12" i="1" s="1"/>
  <c r="G12" i="1"/>
  <c r="H12" i="1" s="1"/>
  <c r="E13" i="1"/>
  <c r="G18" i="1"/>
  <c r="H18" i="1" s="1"/>
  <c r="D19" i="1"/>
  <c r="K12" i="1" l="1"/>
  <c r="C13" i="1" s="1"/>
  <c r="I13" i="1" s="1"/>
  <c r="J13" i="1" s="1"/>
  <c r="G13" i="1"/>
  <c r="H13" i="1" s="1"/>
  <c r="G19" i="1"/>
  <c r="H19" i="1" s="1"/>
  <c r="D20" i="1"/>
  <c r="K13" i="1" l="1"/>
  <c r="C14" i="1" s="1"/>
  <c r="I14" i="1" s="1"/>
  <c r="G14" i="1"/>
  <c r="H14" i="1" s="1"/>
  <c r="G15" i="1"/>
  <c r="H15" i="1" s="1"/>
  <c r="G20" i="1"/>
  <c r="H20" i="1" s="1"/>
  <c r="D21" i="1"/>
  <c r="J14" i="1" l="1"/>
  <c r="G21" i="1"/>
  <c r="H21" i="1" s="1"/>
  <c r="D22" i="1"/>
  <c r="K14" i="1" l="1"/>
  <c r="C15" i="1" s="1"/>
  <c r="I15" i="1" s="1"/>
  <c r="J15" i="1" s="1"/>
  <c r="G22" i="1"/>
  <c r="H22" i="1" s="1"/>
  <c r="D23" i="1"/>
  <c r="K15" i="1" l="1"/>
  <c r="C16" i="1" s="1"/>
  <c r="I16" i="1" s="1"/>
  <c r="G23" i="1"/>
  <c r="H23" i="1" s="1"/>
  <c r="D24" i="1"/>
  <c r="J16" i="1" l="1"/>
  <c r="K16" i="1" s="1"/>
  <c r="G24" i="1"/>
  <c r="H24" i="1" s="1"/>
  <c r="D25" i="1"/>
  <c r="C17" i="1" l="1"/>
  <c r="I17" i="1" s="1"/>
  <c r="G25" i="1"/>
  <c r="H25" i="1" s="1"/>
  <c r="D26" i="1"/>
  <c r="J17" i="1" l="1"/>
  <c r="K17" i="1" s="1"/>
  <c r="C18" i="1" s="1"/>
  <c r="I18" i="1" s="1"/>
  <c r="G26" i="1"/>
  <c r="H26" i="1" s="1"/>
  <c r="D27" i="1"/>
  <c r="J18" i="1" l="1"/>
  <c r="G27" i="1"/>
  <c r="H27" i="1" s="1"/>
  <c r="D28" i="1"/>
  <c r="K18" i="1" l="1"/>
  <c r="C19" i="1" s="1"/>
  <c r="I19" i="1" s="1"/>
  <c r="G28" i="1"/>
  <c r="H28" i="1" s="1"/>
  <c r="D29" i="1"/>
  <c r="J19" i="1" l="1"/>
  <c r="K19" i="1" s="1"/>
  <c r="C20" i="1" s="1"/>
  <c r="I20" i="1" s="1"/>
  <c r="G29" i="1"/>
  <c r="H29" i="1" s="1"/>
  <c r="D30" i="1"/>
  <c r="J20" i="1" l="1"/>
  <c r="K20" i="1" s="1"/>
  <c r="C21" i="1" s="1"/>
  <c r="I21" i="1" s="1"/>
  <c r="G30" i="1"/>
  <c r="H30" i="1" s="1"/>
  <c r="D31" i="1"/>
  <c r="J21" i="1" l="1"/>
  <c r="G31" i="1"/>
  <c r="H31" i="1" s="1"/>
  <c r="D32" i="1"/>
  <c r="K21" i="1" l="1"/>
  <c r="C22" i="1" s="1"/>
  <c r="I22" i="1" s="1"/>
  <c r="G32" i="1"/>
  <c r="H32" i="1" s="1"/>
  <c r="D33" i="1"/>
  <c r="J22" i="1" l="1"/>
  <c r="K22" i="1" s="1"/>
  <c r="C23" i="1" s="1"/>
  <c r="I23" i="1" s="1"/>
  <c r="G33" i="1"/>
  <c r="H33" i="1" s="1"/>
  <c r="D34" i="1"/>
  <c r="J23" i="1" l="1"/>
  <c r="K23" i="1" s="1"/>
  <c r="C24" i="1" s="1"/>
  <c r="I24" i="1" s="1"/>
  <c r="G34" i="1"/>
  <c r="H34" i="1" s="1"/>
  <c r="D35" i="1"/>
  <c r="J24" i="1" l="1"/>
  <c r="K24" i="1" s="1"/>
  <c r="C25" i="1" s="1"/>
  <c r="I25" i="1" s="1"/>
  <c r="G35" i="1"/>
  <c r="H35" i="1" s="1"/>
  <c r="D36" i="1"/>
  <c r="J25" i="1" l="1"/>
  <c r="K25" i="1" s="1"/>
  <c r="G36" i="1"/>
  <c r="H36" i="1" s="1"/>
  <c r="D37" i="1"/>
  <c r="C26" i="1" l="1"/>
  <c r="I26" i="1" s="1"/>
  <c r="G37" i="1"/>
  <c r="H37" i="1" s="1"/>
  <c r="D38" i="1"/>
  <c r="J26" i="1" l="1"/>
  <c r="K26" i="1" s="1"/>
  <c r="G38" i="1"/>
  <c r="H38" i="1" s="1"/>
  <c r="D39" i="1"/>
  <c r="C27" i="1" l="1"/>
  <c r="I27" i="1" s="1"/>
  <c r="G39" i="1"/>
  <c r="H39" i="1" s="1"/>
  <c r="D40" i="1"/>
  <c r="J27" i="1" l="1"/>
  <c r="K27" i="1" s="1"/>
  <c r="G40" i="1"/>
  <c r="H40" i="1" s="1"/>
  <c r="D41" i="1"/>
  <c r="C28" i="1" l="1"/>
  <c r="I28" i="1" s="1"/>
  <c r="D42" i="1"/>
  <c r="G41" i="1"/>
  <c r="H41" i="1" s="1"/>
  <c r="J28" i="1" l="1"/>
  <c r="K28" i="1" s="1"/>
  <c r="G42" i="1"/>
  <c r="H42" i="1" s="1"/>
  <c r="D43" i="1"/>
  <c r="C29" i="1" l="1"/>
  <c r="I29" i="1" s="1"/>
  <c r="G43" i="1"/>
  <c r="H43" i="1" s="1"/>
  <c r="D44" i="1"/>
  <c r="G44" i="1" s="1"/>
  <c r="H44" i="1" s="1"/>
  <c r="J29" i="1" l="1"/>
  <c r="K29" i="1" l="1"/>
  <c r="C30" i="1" s="1"/>
  <c r="I30" i="1" s="1"/>
  <c r="J30" i="1" l="1"/>
  <c r="K30" i="1" s="1"/>
  <c r="C31" i="1" l="1"/>
  <c r="I31" i="1" s="1"/>
  <c r="J31" i="1" l="1"/>
  <c r="K31" i="1" s="1"/>
  <c r="C32" i="1" l="1"/>
  <c r="I32" i="1" s="1"/>
  <c r="J32" i="1" l="1"/>
  <c r="K32" i="1" l="1"/>
  <c r="C33" i="1" s="1"/>
  <c r="I33" i="1" s="1"/>
  <c r="J33" i="1" l="1"/>
  <c r="K33" i="1" l="1"/>
  <c r="C34" i="1" s="1"/>
  <c r="I34" i="1" s="1"/>
  <c r="J34" i="1" l="1"/>
  <c r="K34" i="1" s="1"/>
  <c r="C35" i="1" l="1"/>
  <c r="I35" i="1" s="1"/>
  <c r="J35" i="1" l="1"/>
  <c r="K35" i="1" s="1"/>
  <c r="C36" i="1" s="1"/>
  <c r="I36" i="1" s="1"/>
  <c r="J36" i="1" l="1"/>
  <c r="K36" i="1" s="1"/>
  <c r="C37" i="1" l="1"/>
  <c r="I37" i="1" s="1"/>
  <c r="J37" i="1" l="1"/>
  <c r="K37" i="1" l="1"/>
  <c r="C38" i="1" s="1"/>
  <c r="I38" i="1" s="1"/>
  <c r="J38" i="1" l="1"/>
  <c r="K38" i="1" s="1"/>
  <c r="C39" i="1" l="1"/>
  <c r="I39" i="1" s="1"/>
  <c r="J39" i="1" l="1"/>
  <c r="K39" i="1" s="1"/>
  <c r="C40" i="1" l="1"/>
  <c r="I40" i="1" s="1"/>
  <c r="J40" i="1" l="1"/>
  <c r="K40" i="1" l="1"/>
  <c r="C41" i="1" s="1"/>
  <c r="I41" i="1" s="1"/>
  <c r="J41" i="1" l="1"/>
  <c r="K41" i="1" s="1"/>
  <c r="C42" i="1" s="1"/>
  <c r="I42" i="1" s="1"/>
  <c r="J42" i="1" l="1"/>
  <c r="K42" i="1" s="1"/>
  <c r="C43" i="1" s="1"/>
  <c r="I43" i="1" s="1"/>
  <c r="J43" i="1" l="1"/>
  <c r="K43" i="1" s="1"/>
  <c r="C44" i="1" s="1"/>
  <c r="I44" i="1" s="1"/>
  <c r="J44" i="1" l="1"/>
  <c r="K44" i="1" s="1"/>
</calcChain>
</file>

<file path=xl/sharedStrings.xml><?xml version="1.0" encoding="utf-8"?>
<sst xmlns="http://schemas.openxmlformats.org/spreadsheetml/2006/main" count="21" uniqueCount="20">
  <si>
    <t>Datum</t>
  </si>
  <si>
    <t>Abschlusskosten</t>
  </si>
  <si>
    <t>lfd Kosten</t>
  </si>
  <si>
    <t>Netto p.M.</t>
  </si>
  <si>
    <t>Nettospar-rate p.a.</t>
  </si>
  <si>
    <t>Abschluss- kosten</t>
  </si>
  <si>
    <t>Rate p.a.</t>
  </si>
  <si>
    <t>jährliche Kosten</t>
  </si>
  <si>
    <t>Kosten pro 10.000 € Wert</t>
  </si>
  <si>
    <t>Kapital Jah-resanfang</t>
  </si>
  <si>
    <t>Startgut- haben 01.08.</t>
  </si>
  <si>
    <t>Kapital 01.08. Folgejahr</t>
  </si>
  <si>
    <t>Jah-re</t>
  </si>
  <si>
    <t>Policenrendite nach Kosten</t>
  </si>
  <si>
    <t>Renditminderung durch TER</t>
  </si>
  <si>
    <t>Anlagezins (Brutto)</t>
  </si>
  <si>
    <t>Rechnungszins</t>
  </si>
  <si>
    <t>Bruttospar- rate p.a.</t>
  </si>
  <si>
    <t>Stückkosten incl.</t>
  </si>
  <si>
    <t>bis incl.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</si>
</sst>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0" fontId="0" fillId="0" borderId="0" xfId="1" applyNumberFormat="1" applyFont="1"/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10" fontId="0" fillId="0" borderId="0" xfId="0" applyNumberFormat="1"/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164" fontId="0" fillId="0" borderId="1" xfId="0" applyNumberFormat="1" applyBorder="1"/>
    <xf numFmtId="164" fontId="3" fillId="0" borderId="1" xfId="0" applyNumberFormat="1" applyFont="1" applyFill="1" applyBorder="1"/>
    <xf numFmtId="164" fontId="3" fillId="4" borderId="1" xfId="0" applyNumberFormat="1" applyFon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workbookViewId="0">
      <selection activeCell="D10" sqref="D10"/>
    </sheetView>
  </sheetViews>
  <sheetFormatPr baseColWidth="10" defaultRowHeight="15" x14ac:dyDescent="0.25"/>
  <cols>
    <col min="1" max="1" width="4.5703125" style="5" bestFit="1" customWidth="1"/>
    <col min="3" max="3" width="13.5703125" customWidth="1"/>
    <col min="4" max="4" width="11.42578125" bestFit="1" customWidth="1"/>
    <col min="9" max="9" width="13.140625" customWidth="1"/>
    <col min="11" max="11" width="13" customWidth="1"/>
  </cols>
  <sheetData>
    <row r="1" spans="1:13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x14ac:dyDescent="0.25">
      <c r="A2" s="7" t="s">
        <v>6</v>
      </c>
      <c r="D2" s="1">
        <f>160*12</f>
        <v>1920</v>
      </c>
    </row>
    <row r="3" spans="1:13" x14ac:dyDescent="0.25">
      <c r="A3" s="6" t="s">
        <v>1</v>
      </c>
      <c r="D3" s="1">
        <v>393.12</v>
      </c>
      <c r="E3" t="s">
        <v>19</v>
      </c>
      <c r="F3" s="1"/>
    </row>
    <row r="4" spans="1:13" x14ac:dyDescent="0.25">
      <c r="A4" s="7" t="s">
        <v>7</v>
      </c>
      <c r="D4" s="1">
        <v>227.16</v>
      </c>
      <c r="E4" s="2">
        <f>D4/D2</f>
        <v>0.1183125</v>
      </c>
      <c r="F4" t="s">
        <v>18</v>
      </c>
    </row>
    <row r="5" spans="1:13" x14ac:dyDescent="0.25">
      <c r="A5" s="7" t="s">
        <v>8</v>
      </c>
      <c r="D5" s="1">
        <v>5.4</v>
      </c>
      <c r="E5" s="2">
        <f>D5/1000</f>
        <v>5.4000000000000003E-3</v>
      </c>
    </row>
    <row r="6" spans="1:13" x14ac:dyDescent="0.25">
      <c r="A6" s="10" t="s">
        <v>14</v>
      </c>
      <c r="C6" s="7"/>
      <c r="D6" s="2">
        <v>3.0000000000000001E-3</v>
      </c>
    </row>
    <row r="7" spans="1:13" x14ac:dyDescent="0.25">
      <c r="A7" s="7" t="s">
        <v>15</v>
      </c>
      <c r="D7" s="2">
        <v>0.06</v>
      </c>
    </row>
    <row r="8" spans="1:13" x14ac:dyDescent="0.25">
      <c r="A8" s="10" t="s">
        <v>16</v>
      </c>
      <c r="D8" s="8">
        <f>D7-D6</f>
        <v>5.6999999999999995E-2</v>
      </c>
      <c r="E8">
        <f>12+(6.5*D8)</f>
        <v>12.3705</v>
      </c>
      <c r="F8" s="8">
        <f>D8+1</f>
        <v>1.0569999999999999</v>
      </c>
    </row>
    <row r="9" spans="1:13" s="4" customFormat="1" ht="45.75" customHeight="1" x14ac:dyDescent="0.25">
      <c r="A9" s="11" t="s">
        <v>12</v>
      </c>
      <c r="B9" s="11" t="s">
        <v>0</v>
      </c>
      <c r="C9" s="12" t="s">
        <v>10</v>
      </c>
      <c r="D9" s="12" t="s">
        <v>17</v>
      </c>
      <c r="E9" s="12" t="s">
        <v>5</v>
      </c>
      <c r="F9" s="11" t="s">
        <v>2</v>
      </c>
      <c r="G9" s="11" t="s">
        <v>4</v>
      </c>
      <c r="H9" s="11" t="s">
        <v>3</v>
      </c>
      <c r="I9" s="11" t="s">
        <v>9</v>
      </c>
      <c r="J9" s="11" t="s">
        <v>2</v>
      </c>
      <c r="K9" s="11" t="s">
        <v>11</v>
      </c>
    </row>
    <row r="10" spans="1:13" x14ac:dyDescent="0.25">
      <c r="A10" s="13">
        <v>1</v>
      </c>
      <c r="B10" s="14">
        <v>43678</v>
      </c>
      <c r="C10" s="15">
        <v>1500</v>
      </c>
      <c r="D10" s="15">
        <f>D2</f>
        <v>1920</v>
      </c>
      <c r="E10" s="15">
        <f>D3*-1</f>
        <v>-393.12</v>
      </c>
      <c r="F10" s="15">
        <f>D4*-1</f>
        <v>-227.16</v>
      </c>
      <c r="G10" s="15">
        <f>D10+E10+F10</f>
        <v>1299.72</v>
      </c>
      <c r="H10" s="15">
        <f>G10/12</f>
        <v>108.31</v>
      </c>
      <c r="I10" s="15">
        <f>C10</f>
        <v>1500</v>
      </c>
      <c r="J10" s="15">
        <f>I10*-$E$5</f>
        <v>-8.1</v>
      </c>
      <c r="K10" s="15">
        <f>H10*$E$8+((I10-J10)*$F$8)</f>
        <v>2933.9105549999995</v>
      </c>
      <c r="L10" s="1"/>
      <c r="M10" s="1"/>
    </row>
    <row r="11" spans="1:13" x14ac:dyDescent="0.25">
      <c r="A11" s="13">
        <f>A10+1</f>
        <v>2</v>
      </c>
      <c r="B11" s="14">
        <v>44044</v>
      </c>
      <c r="C11" s="15">
        <f>K10</f>
        <v>2933.9105549999995</v>
      </c>
      <c r="D11" s="15">
        <f>D10</f>
        <v>1920</v>
      </c>
      <c r="E11" s="15">
        <f>E10</f>
        <v>-393.12</v>
      </c>
      <c r="F11" s="15">
        <f>F10</f>
        <v>-227.16</v>
      </c>
      <c r="G11" s="15">
        <f>D11+E11+F11</f>
        <v>1299.72</v>
      </c>
      <c r="H11" s="15">
        <f>G11/12</f>
        <v>108.31</v>
      </c>
      <c r="I11" s="15">
        <f>C11</f>
        <v>2933.9105549999995</v>
      </c>
      <c r="J11" s="15">
        <f>I11*-$E$5</f>
        <v>-15.843116996999997</v>
      </c>
      <c r="K11" s="15">
        <f>H11*$E$8+((I11-J11)*$F$8)</f>
        <v>4457.7384863008283</v>
      </c>
      <c r="M11" s="1"/>
    </row>
    <row r="12" spans="1:13" x14ac:dyDescent="0.25">
      <c r="A12" s="13">
        <f t="shared" ref="A12:A44" si="0">A11+1</f>
        <v>3</v>
      </c>
      <c r="B12" s="14">
        <v>44409</v>
      </c>
      <c r="C12" s="15">
        <f>K11</f>
        <v>4457.7384863008283</v>
      </c>
      <c r="D12" s="15">
        <f t="shared" ref="D12:D14" si="1">D11</f>
        <v>1920</v>
      </c>
      <c r="E12" s="15">
        <f t="shared" ref="E12:E14" si="2">E11</f>
        <v>-393.12</v>
      </c>
      <c r="F12" s="15">
        <f t="shared" ref="F12:F14" si="3">F11</f>
        <v>-227.16</v>
      </c>
      <c r="G12" s="15">
        <f>D12+E12+F12</f>
        <v>1299.72</v>
      </c>
      <c r="H12" s="15">
        <f t="shared" ref="H12:H44" si="4">G12/12</f>
        <v>108.31</v>
      </c>
      <c r="I12" s="15">
        <f>C12</f>
        <v>4457.7384863008283</v>
      </c>
      <c r="J12" s="15">
        <f>I12*-$E$5</f>
        <v>-24.071787826024472</v>
      </c>
      <c r="K12" s="15">
        <f>H12*$E$8+((I12-J12)*$F$8)</f>
        <v>6077.1223147520832</v>
      </c>
      <c r="M12" s="1"/>
    </row>
    <row r="13" spans="1:13" x14ac:dyDescent="0.25">
      <c r="A13" s="13">
        <f t="shared" si="0"/>
        <v>4</v>
      </c>
      <c r="B13" s="14">
        <v>44774</v>
      </c>
      <c r="C13" s="15">
        <f>K12</f>
        <v>6077.1223147520832</v>
      </c>
      <c r="D13" s="15">
        <f t="shared" si="1"/>
        <v>1920</v>
      </c>
      <c r="E13" s="15">
        <f t="shared" si="2"/>
        <v>-393.12</v>
      </c>
      <c r="F13" s="15">
        <f t="shared" si="3"/>
        <v>-227.16</v>
      </c>
      <c r="G13" s="15">
        <f>D13+E13+F13</f>
        <v>1299.72</v>
      </c>
      <c r="H13" s="15">
        <f t="shared" si="4"/>
        <v>108.31</v>
      </c>
      <c r="I13" s="15">
        <f>C13</f>
        <v>6077.1223147520832</v>
      </c>
      <c r="J13" s="15">
        <f>I13*-$E$5</f>
        <v>-32.816460499661254</v>
      </c>
      <c r="K13" s="15">
        <f>H13*$E$8+((I13-J13)*$F$8)</f>
        <v>7798.0541404410933</v>
      </c>
    </row>
    <row r="14" spans="1:13" x14ac:dyDescent="0.25">
      <c r="A14" s="13">
        <f t="shared" si="0"/>
        <v>5</v>
      </c>
      <c r="B14" s="14">
        <v>45139</v>
      </c>
      <c r="C14" s="15">
        <f>K13</f>
        <v>7798.0541404410933</v>
      </c>
      <c r="D14" s="15">
        <f t="shared" si="1"/>
        <v>1920</v>
      </c>
      <c r="E14" s="15"/>
      <c r="F14" s="15">
        <f t="shared" si="3"/>
        <v>-227.16</v>
      </c>
      <c r="G14" s="15">
        <f>D14+E14+F14</f>
        <v>1692.84</v>
      </c>
      <c r="H14" s="15">
        <f t="shared" si="4"/>
        <v>141.07</v>
      </c>
      <c r="I14" s="15">
        <f>C14</f>
        <v>7798.0541404410933</v>
      </c>
      <c r="J14" s="15">
        <f>I14*-$E$5</f>
        <v>-42.109492358381907</v>
      </c>
      <c r="K14" s="15">
        <f>H14*$E$8+((I14-J14)*$F$8)</f>
        <v>10032.159394869044</v>
      </c>
    </row>
    <row r="15" spans="1:13" x14ac:dyDescent="0.25">
      <c r="A15" s="13">
        <f t="shared" si="0"/>
        <v>6</v>
      </c>
      <c r="B15" s="14">
        <v>45505</v>
      </c>
      <c r="C15" s="15">
        <f>K14</f>
        <v>10032.159394869044</v>
      </c>
      <c r="D15" s="15">
        <f t="shared" ref="D15:D16" si="5">D14</f>
        <v>1920</v>
      </c>
      <c r="E15" s="15"/>
      <c r="F15" s="15">
        <f t="shared" ref="F15:F16" si="6">F14</f>
        <v>-227.16</v>
      </c>
      <c r="G15" s="15">
        <f>D15+E15+F15</f>
        <v>1692.84</v>
      </c>
      <c r="H15" s="15">
        <f t="shared" si="4"/>
        <v>141.07</v>
      </c>
      <c r="I15" s="15">
        <f>C15</f>
        <v>10032.159394869044</v>
      </c>
      <c r="J15" s="15">
        <f>I15*-$E$5</f>
        <v>-54.173660732292845</v>
      </c>
      <c r="K15" s="15">
        <f>H15*$E$8+((I15-J15)*$F$8)</f>
        <v>12406.360474770612</v>
      </c>
    </row>
    <row r="16" spans="1:13" x14ac:dyDescent="0.25">
      <c r="A16" s="13">
        <f t="shared" si="0"/>
        <v>7</v>
      </c>
      <c r="B16" s="14">
        <v>45870</v>
      </c>
      <c r="C16" s="15">
        <f>K15</f>
        <v>12406.360474770612</v>
      </c>
      <c r="D16" s="15">
        <f t="shared" si="5"/>
        <v>1920</v>
      </c>
      <c r="E16" s="15"/>
      <c r="F16" s="15">
        <f t="shared" si="6"/>
        <v>-227.16</v>
      </c>
      <c r="G16" s="15">
        <f>D16+E16+F16</f>
        <v>1692.84</v>
      </c>
      <c r="H16" s="15">
        <f t="shared" si="4"/>
        <v>141.07</v>
      </c>
      <c r="I16" s="15">
        <f>C16</f>
        <v>12406.360474770612</v>
      </c>
      <c r="J16" s="15">
        <f>I16*-$E$5</f>
        <v>-66.994346563761312</v>
      </c>
      <c r="K16" s="15">
        <f>H16*$E$8+((I16-J16)*$F$8)</f>
        <v>14929.44248115043</v>
      </c>
    </row>
    <row r="17" spans="1:11" x14ac:dyDescent="0.25">
      <c r="A17" s="13">
        <f t="shared" si="0"/>
        <v>8</v>
      </c>
      <c r="B17" s="14">
        <v>46235</v>
      </c>
      <c r="C17" s="15">
        <f>K16</f>
        <v>14929.44248115043</v>
      </c>
      <c r="D17" s="15">
        <f t="shared" ref="D17:D19" si="7">D16</f>
        <v>1920</v>
      </c>
      <c r="E17" s="15"/>
      <c r="F17" s="15">
        <f t="shared" ref="F17:F19" si="8">F16</f>
        <v>-227.16</v>
      </c>
      <c r="G17" s="15">
        <f>D17+E17+F17</f>
        <v>1692.84</v>
      </c>
      <c r="H17" s="15">
        <f t="shared" si="4"/>
        <v>141.07</v>
      </c>
      <c r="I17" s="15">
        <f>C17</f>
        <v>14929.44248115043</v>
      </c>
      <c r="J17" s="15">
        <f>I17*-$E$5</f>
        <v>-80.618989398212335</v>
      </c>
      <c r="K17" s="15">
        <f>H17*$E$8+((I17-J17)*$F$8)</f>
        <v>17610.741409369915</v>
      </c>
    </row>
    <row r="18" spans="1:11" x14ac:dyDescent="0.25">
      <c r="A18" s="13">
        <f t="shared" si="0"/>
        <v>9</v>
      </c>
      <c r="B18" s="14">
        <v>46600</v>
      </c>
      <c r="C18" s="15">
        <f>K17</f>
        <v>17610.741409369915</v>
      </c>
      <c r="D18" s="15">
        <f t="shared" si="7"/>
        <v>1920</v>
      </c>
      <c r="E18" s="15"/>
      <c r="F18" s="15">
        <f t="shared" si="8"/>
        <v>-227.16</v>
      </c>
      <c r="G18" s="15">
        <f>D18+E18+F18</f>
        <v>1692.84</v>
      </c>
      <c r="H18" s="15">
        <f t="shared" si="4"/>
        <v>141.07</v>
      </c>
      <c r="I18" s="15">
        <f>C18</f>
        <v>17610.741409369915</v>
      </c>
      <c r="J18" s="15">
        <f>I18*-$E$5</f>
        <v>-95.098003610597544</v>
      </c>
      <c r="K18" s="15">
        <f>H18*$E$8+((I18-J18)*$F$8)</f>
        <v>20460.178694520404</v>
      </c>
    </row>
    <row r="19" spans="1:11" x14ac:dyDescent="0.25">
      <c r="A19" s="13">
        <f t="shared" si="0"/>
        <v>10</v>
      </c>
      <c r="B19" s="14">
        <v>46966</v>
      </c>
      <c r="C19" s="15">
        <f>K18</f>
        <v>20460.178694520404</v>
      </c>
      <c r="D19" s="15">
        <f t="shared" si="7"/>
        <v>1920</v>
      </c>
      <c r="E19" s="15"/>
      <c r="F19" s="15">
        <f t="shared" si="8"/>
        <v>-227.16</v>
      </c>
      <c r="G19" s="15">
        <f>D19+E19+F19</f>
        <v>1692.84</v>
      </c>
      <c r="H19" s="15">
        <f t="shared" si="4"/>
        <v>141.07</v>
      </c>
      <c r="I19" s="15">
        <f>C19</f>
        <v>20460.178694520404</v>
      </c>
      <c r="J19" s="15">
        <f>I19*-$E$5</f>
        <v>-110.48496495041019</v>
      </c>
      <c r="K19" s="15">
        <f>H19*$E$8+((I19-J19)*$F$8)</f>
        <v>23488.297923060651</v>
      </c>
    </row>
    <row r="20" spans="1:11" x14ac:dyDescent="0.25">
      <c r="A20" s="13">
        <f t="shared" si="0"/>
        <v>11</v>
      </c>
      <c r="B20" s="14">
        <v>47331</v>
      </c>
      <c r="C20" s="15">
        <f>K19</f>
        <v>23488.297923060651</v>
      </c>
      <c r="D20" s="15">
        <f t="shared" ref="D20:D40" si="9">D19</f>
        <v>1920</v>
      </c>
      <c r="E20" s="15"/>
      <c r="F20" s="15">
        <f t="shared" ref="F20:F40" si="10">F19</f>
        <v>-227.16</v>
      </c>
      <c r="G20" s="15">
        <f>D20+E20+F20</f>
        <v>1692.84</v>
      </c>
      <c r="H20" s="15">
        <f t="shared" si="4"/>
        <v>141.07</v>
      </c>
      <c r="I20" s="15">
        <f>C20</f>
        <v>23488.297923060651</v>
      </c>
      <c r="J20" s="15">
        <f>I20*-$E$5</f>
        <v>-126.83680878452752</v>
      </c>
      <c r="K20" s="15">
        <f>H20*$E$8+((I20-J20)*$F$8)</f>
        <v>26706.303846560353</v>
      </c>
    </row>
    <row r="21" spans="1:11" x14ac:dyDescent="0.25">
      <c r="A21" s="13">
        <f t="shared" si="0"/>
        <v>12</v>
      </c>
      <c r="B21" s="14">
        <v>47696</v>
      </c>
      <c r="C21" s="15">
        <f>K20</f>
        <v>26706.303846560353</v>
      </c>
      <c r="D21" s="15">
        <f t="shared" si="9"/>
        <v>1920</v>
      </c>
      <c r="E21" s="15"/>
      <c r="F21" s="15">
        <f t="shared" si="10"/>
        <v>-227.16</v>
      </c>
      <c r="G21" s="15">
        <f>D21+E21+F21</f>
        <v>1692.84</v>
      </c>
      <c r="H21" s="15">
        <f t="shared" si="4"/>
        <v>141.07</v>
      </c>
      <c r="I21" s="15">
        <f>C21</f>
        <v>26706.303846560353</v>
      </c>
      <c r="J21" s="15">
        <f>I21*-$E$5</f>
        <v>-144.21404077142591</v>
      </c>
      <c r="K21" s="15">
        <f>H21*$E$8+((I21-J21)*$F$8)</f>
        <v>30126.103841909688</v>
      </c>
    </row>
    <row r="22" spans="1:11" x14ac:dyDescent="0.25">
      <c r="A22" s="13">
        <f t="shared" si="0"/>
        <v>13</v>
      </c>
      <c r="B22" s="14">
        <v>48061</v>
      </c>
      <c r="C22" s="15">
        <f>K21</f>
        <v>30126.103841909688</v>
      </c>
      <c r="D22" s="15">
        <f t="shared" si="9"/>
        <v>1920</v>
      </c>
      <c r="E22" s="15"/>
      <c r="F22" s="15">
        <f t="shared" si="10"/>
        <v>-227.16</v>
      </c>
      <c r="G22" s="15">
        <f>D22+E22+F22</f>
        <v>1692.84</v>
      </c>
      <c r="H22" s="15">
        <f t="shared" si="4"/>
        <v>141.07</v>
      </c>
      <c r="I22" s="15">
        <f>C22</f>
        <v>30126.103841909688</v>
      </c>
      <c r="J22" s="15">
        <f>I22*-$E$5</f>
        <v>-162.68096074631231</v>
      </c>
      <c r="K22" s="15">
        <f>H22*$E$8+((I22-J22)*$F$8)</f>
        <v>33760.351971407392</v>
      </c>
    </row>
    <row r="23" spans="1:11" x14ac:dyDescent="0.25">
      <c r="A23" s="13">
        <f t="shared" si="0"/>
        <v>14</v>
      </c>
      <c r="B23" s="14">
        <v>48427</v>
      </c>
      <c r="C23" s="15">
        <f>K22</f>
        <v>33760.351971407392</v>
      </c>
      <c r="D23" s="15">
        <f t="shared" si="9"/>
        <v>1920</v>
      </c>
      <c r="E23" s="15"/>
      <c r="F23" s="15">
        <f t="shared" si="10"/>
        <v>-227.16</v>
      </c>
      <c r="G23" s="15">
        <f>D23+E23+F23</f>
        <v>1692.84</v>
      </c>
      <c r="H23" s="15">
        <f t="shared" si="4"/>
        <v>141.07</v>
      </c>
      <c r="I23" s="15">
        <f>C23</f>
        <v>33760.351971407392</v>
      </c>
      <c r="J23" s="15">
        <f>I23*-$E$5</f>
        <v>-182.30590064559993</v>
      </c>
      <c r="K23" s="15">
        <f>H23*$E$8+((I23-J23)*$F$8)</f>
        <v>37622.495805760016</v>
      </c>
    </row>
    <row r="24" spans="1:11" x14ac:dyDescent="0.25">
      <c r="A24" s="13">
        <f t="shared" si="0"/>
        <v>15</v>
      </c>
      <c r="B24" s="14">
        <v>48792</v>
      </c>
      <c r="C24" s="15">
        <f>K23</f>
        <v>37622.495805760016</v>
      </c>
      <c r="D24" s="15">
        <f t="shared" si="9"/>
        <v>1920</v>
      </c>
      <c r="E24" s="15"/>
      <c r="F24" s="15">
        <f t="shared" si="10"/>
        <v>-227.16</v>
      </c>
      <c r="G24" s="15">
        <f>D24+E24+F24</f>
        <v>1692.84</v>
      </c>
      <c r="H24" s="15">
        <f t="shared" si="4"/>
        <v>141.07</v>
      </c>
      <c r="I24" s="15">
        <f>C24</f>
        <v>37622.495805760016</v>
      </c>
      <c r="J24" s="15">
        <f>I24*-$E$5</f>
        <v>-203.16147735110411</v>
      </c>
      <c r="K24" s="15">
        <f>H24*$E$8+((I24-J24)*$F$8)</f>
        <v>41726.82618324845</v>
      </c>
    </row>
    <row r="25" spans="1:11" x14ac:dyDescent="0.25">
      <c r="A25" s="13">
        <f t="shared" si="0"/>
        <v>16</v>
      </c>
      <c r="B25" s="14">
        <v>49157</v>
      </c>
      <c r="C25" s="15">
        <f>K24</f>
        <v>41726.82618324845</v>
      </c>
      <c r="D25" s="15">
        <f t="shared" si="9"/>
        <v>1920</v>
      </c>
      <c r="E25" s="15"/>
      <c r="F25" s="15">
        <f t="shared" si="10"/>
        <v>-227.16</v>
      </c>
      <c r="G25" s="15">
        <f>D25+E25+F25</f>
        <v>1692.84</v>
      </c>
      <c r="H25" s="15">
        <f t="shared" si="4"/>
        <v>141.07</v>
      </c>
      <c r="I25" s="15">
        <f>C25</f>
        <v>41726.82618324845</v>
      </c>
      <c r="J25" s="15">
        <f>I25*-$E$5</f>
        <v>-225.32486138954164</v>
      </c>
      <c r="K25" s="15">
        <f>H25*$E$8+((I25-J25)*$F$8)</f>
        <v>46088.530089182357</v>
      </c>
    </row>
    <row r="26" spans="1:11" x14ac:dyDescent="0.25">
      <c r="A26" s="13">
        <f t="shared" si="0"/>
        <v>17</v>
      </c>
      <c r="B26" s="14">
        <v>49522</v>
      </c>
      <c r="C26" s="15">
        <f>K25</f>
        <v>46088.530089182357</v>
      </c>
      <c r="D26" s="15">
        <f t="shared" si="9"/>
        <v>1920</v>
      </c>
      <c r="E26" s="15"/>
      <c r="F26" s="15">
        <f t="shared" si="10"/>
        <v>-227.16</v>
      </c>
      <c r="G26" s="15">
        <f>D26+E26+F26</f>
        <v>1692.84</v>
      </c>
      <c r="H26" s="15">
        <f t="shared" si="4"/>
        <v>141.07</v>
      </c>
      <c r="I26" s="15">
        <f>C26</f>
        <v>46088.530089182357</v>
      </c>
      <c r="J26" s="15">
        <f>I26*-$E$5</f>
        <v>-248.87806248158475</v>
      </c>
      <c r="K26" s="15">
        <f>H26*$E$8+((I26-J26)*$F$8)</f>
        <v>50723.746851308788</v>
      </c>
    </row>
    <row r="27" spans="1:11" x14ac:dyDescent="0.25">
      <c r="A27" s="13">
        <f t="shared" si="0"/>
        <v>18</v>
      </c>
      <c r="B27" s="14">
        <v>49888</v>
      </c>
      <c r="C27" s="15">
        <f>K26</f>
        <v>50723.746851308788</v>
      </c>
      <c r="D27" s="15">
        <f t="shared" si="9"/>
        <v>1920</v>
      </c>
      <c r="E27" s="15"/>
      <c r="F27" s="15">
        <f t="shared" si="10"/>
        <v>-227.16</v>
      </c>
      <c r="G27" s="15">
        <f>D27+E27+F27</f>
        <v>1692.84</v>
      </c>
      <c r="H27" s="15">
        <f t="shared" si="4"/>
        <v>141.07</v>
      </c>
      <c r="I27" s="15">
        <f>C27</f>
        <v>50723.746851308788</v>
      </c>
      <c r="J27" s="15">
        <f>I27*-$E$5</f>
        <v>-273.90823299706744</v>
      </c>
      <c r="K27" s="15">
        <f>H27*$E$8+((I27-J27)*$F$8)</f>
        <v>55649.627859111293</v>
      </c>
    </row>
    <row r="28" spans="1:11" x14ac:dyDescent="0.25">
      <c r="A28" s="13">
        <f t="shared" si="0"/>
        <v>19</v>
      </c>
      <c r="B28" s="14">
        <v>50253</v>
      </c>
      <c r="C28" s="15">
        <f>K27</f>
        <v>55649.627859111293</v>
      </c>
      <c r="D28" s="15">
        <f t="shared" si="9"/>
        <v>1920</v>
      </c>
      <c r="E28" s="15"/>
      <c r="F28" s="15">
        <f t="shared" si="10"/>
        <v>-227.16</v>
      </c>
      <c r="G28" s="15">
        <f>D28+E28+F28</f>
        <v>1692.84</v>
      </c>
      <c r="H28" s="15">
        <f t="shared" si="4"/>
        <v>141.07</v>
      </c>
      <c r="I28" s="15">
        <f>C28</f>
        <v>55649.627859111293</v>
      </c>
      <c r="J28" s="15">
        <f>I28*-$E$5</f>
        <v>-300.50799043920102</v>
      </c>
      <c r="K28" s="15">
        <f>H28*$E$8+((I28-J28)*$F$8)</f>
        <v>60884.400027974873</v>
      </c>
    </row>
    <row r="29" spans="1:11" x14ac:dyDescent="0.25">
      <c r="A29" s="13">
        <f t="shared" si="0"/>
        <v>20</v>
      </c>
      <c r="B29" s="14">
        <v>50618</v>
      </c>
      <c r="C29" s="15">
        <f>K28</f>
        <v>60884.400027974873</v>
      </c>
      <c r="D29" s="15">
        <f t="shared" si="9"/>
        <v>1920</v>
      </c>
      <c r="E29" s="15"/>
      <c r="F29" s="15">
        <f t="shared" si="10"/>
        <v>-227.16</v>
      </c>
      <c r="G29" s="15">
        <f>D29+E29+F29</f>
        <v>1692.84</v>
      </c>
      <c r="H29" s="15">
        <f t="shared" si="4"/>
        <v>141.07</v>
      </c>
      <c r="I29" s="15">
        <f>C29</f>
        <v>60884.400027974873</v>
      </c>
      <c r="J29" s="15">
        <f>I29*-$E$5</f>
        <v>-328.77576015106433</v>
      </c>
      <c r="K29" s="15">
        <f>H29*$E$8+((I29-J29)*$F$8)</f>
        <v>66447.433243049119</v>
      </c>
    </row>
    <row r="30" spans="1:11" x14ac:dyDescent="0.25">
      <c r="A30" s="13">
        <f t="shared" si="0"/>
        <v>21</v>
      </c>
      <c r="B30" s="14">
        <v>50983</v>
      </c>
      <c r="C30" s="15">
        <f>K29</f>
        <v>66447.433243049119</v>
      </c>
      <c r="D30" s="15">
        <f t="shared" si="9"/>
        <v>1920</v>
      </c>
      <c r="E30" s="15"/>
      <c r="F30" s="15">
        <f t="shared" si="10"/>
        <v>-227.16</v>
      </c>
      <c r="G30" s="15">
        <f>D30+E30+F30</f>
        <v>1692.84</v>
      </c>
      <c r="H30" s="15">
        <f t="shared" si="4"/>
        <v>141.07</v>
      </c>
      <c r="I30" s="15">
        <f>C30</f>
        <v>66447.433243049119</v>
      </c>
      <c r="J30" s="15">
        <f>I30*-$E$5</f>
        <v>-358.81613951246527</v>
      </c>
      <c r="K30" s="15">
        <f>H30*$E$8+((I30-J30)*$F$8)</f>
        <v>72359.312032367583</v>
      </c>
    </row>
    <row r="31" spans="1:11" x14ac:dyDescent="0.25">
      <c r="A31" s="13">
        <f t="shared" si="0"/>
        <v>22</v>
      </c>
      <c r="B31" s="14">
        <v>51349</v>
      </c>
      <c r="C31" s="15">
        <f>K30</f>
        <v>72359.312032367583</v>
      </c>
      <c r="D31" s="15">
        <f t="shared" si="9"/>
        <v>1920</v>
      </c>
      <c r="E31" s="15"/>
      <c r="F31" s="15">
        <f t="shared" si="10"/>
        <v>-227.16</v>
      </c>
      <c r="G31" s="15">
        <f>D31+E31+F31</f>
        <v>1692.84</v>
      </c>
      <c r="H31" s="15">
        <f t="shared" si="4"/>
        <v>141.07</v>
      </c>
      <c r="I31" s="15">
        <f>C31</f>
        <v>72359.312032367583</v>
      </c>
      <c r="J31" s="15">
        <f>I31*-$E$5</f>
        <v>-390.74028497478497</v>
      </c>
      <c r="K31" s="15">
        <f>H31*$E$8+((I31-J31)*$F$8)</f>
        <v>78641.911734430876</v>
      </c>
    </row>
    <row r="32" spans="1:11" x14ac:dyDescent="0.25">
      <c r="A32" s="13">
        <f t="shared" si="0"/>
        <v>23</v>
      </c>
      <c r="B32" s="14">
        <v>51714</v>
      </c>
      <c r="C32" s="15">
        <f>K31</f>
        <v>78641.911734430876</v>
      </c>
      <c r="D32" s="15">
        <f t="shared" si="9"/>
        <v>1920</v>
      </c>
      <c r="E32" s="15"/>
      <c r="F32" s="15">
        <f t="shared" si="10"/>
        <v>-227.16</v>
      </c>
      <c r="G32" s="15">
        <f>D32+E32+F32</f>
        <v>1692.84</v>
      </c>
      <c r="H32" s="15">
        <f t="shared" si="4"/>
        <v>141.07</v>
      </c>
      <c r="I32" s="15">
        <f>C32</f>
        <v>78641.911734430876</v>
      </c>
      <c r="J32" s="15">
        <f>I32*-$E$5</f>
        <v>-424.66632336592676</v>
      </c>
      <c r="K32" s="15">
        <f>H32*$E$8+((I32-J32)*$F$8)</f>
        <v>85318.479442091208</v>
      </c>
    </row>
    <row r="33" spans="1:11" x14ac:dyDescent="0.25">
      <c r="A33" s="13">
        <f t="shared" si="0"/>
        <v>24</v>
      </c>
      <c r="B33" s="14">
        <v>52079</v>
      </c>
      <c r="C33" s="15">
        <f>K32</f>
        <v>85318.479442091208</v>
      </c>
      <c r="D33" s="15">
        <f t="shared" si="9"/>
        <v>1920</v>
      </c>
      <c r="E33" s="15"/>
      <c r="F33" s="15">
        <f t="shared" si="10"/>
        <v>-227.16</v>
      </c>
      <c r="G33" s="15">
        <f>D33+E33+F33</f>
        <v>1692.84</v>
      </c>
      <c r="H33" s="15">
        <f t="shared" si="4"/>
        <v>141.07</v>
      </c>
      <c r="I33" s="15">
        <f>C33</f>
        <v>85318.479442091208</v>
      </c>
      <c r="J33" s="15">
        <f>I33*-$E$5</f>
        <v>-460.71978898729253</v>
      </c>
      <c r="K33" s="15">
        <f>H33*$E$8+((I33-J33)*$F$8)</f>
        <v>92413.720022249967</v>
      </c>
    </row>
    <row r="34" spans="1:11" x14ac:dyDescent="0.25">
      <c r="A34" s="13">
        <f t="shared" si="0"/>
        <v>25</v>
      </c>
      <c r="B34" s="14">
        <v>52444</v>
      </c>
      <c r="C34" s="15">
        <f>K33</f>
        <v>92413.720022249967</v>
      </c>
      <c r="D34" s="15">
        <f t="shared" si="9"/>
        <v>1920</v>
      </c>
      <c r="E34" s="15"/>
      <c r="F34" s="15">
        <f t="shared" si="10"/>
        <v>-227.16</v>
      </c>
      <c r="G34" s="15">
        <f>D34+E34+F34</f>
        <v>1692.84</v>
      </c>
      <c r="H34" s="15">
        <f t="shared" si="4"/>
        <v>141.07</v>
      </c>
      <c r="I34" s="15">
        <f>C34</f>
        <v>92413.720022249967</v>
      </c>
      <c r="J34" s="15">
        <f>I34*-$E$5</f>
        <v>-499.03408812014987</v>
      </c>
      <c r="K34" s="15">
        <f>H34*$E$8+((I34-J34)*$F$8)</f>
        <v>99953.88752966121</v>
      </c>
    </row>
    <row r="35" spans="1:11" x14ac:dyDescent="0.25">
      <c r="A35" s="13">
        <f t="shared" si="0"/>
        <v>26</v>
      </c>
      <c r="B35" s="14">
        <v>52810</v>
      </c>
      <c r="C35" s="15">
        <f>K34</f>
        <v>99953.88752966121</v>
      </c>
      <c r="D35" s="15">
        <f t="shared" si="9"/>
        <v>1920</v>
      </c>
      <c r="E35" s="15"/>
      <c r="F35" s="15">
        <f t="shared" si="10"/>
        <v>-227.16</v>
      </c>
      <c r="G35" s="15">
        <f>D35+E35+F35</f>
        <v>1692.84</v>
      </c>
      <c r="H35" s="15">
        <f t="shared" si="4"/>
        <v>141.07</v>
      </c>
      <c r="I35" s="15">
        <f>C35</f>
        <v>99953.88752966121</v>
      </c>
      <c r="J35" s="15">
        <f>I35*-$E$5</f>
        <v>-539.7509926601706</v>
      </c>
      <c r="K35" s="15">
        <f>H35*$E$8+((I35-J35)*$F$8)</f>
        <v>107966.88235309369</v>
      </c>
    </row>
    <row r="36" spans="1:11" x14ac:dyDescent="0.25">
      <c r="A36" s="13">
        <f t="shared" si="0"/>
        <v>27</v>
      </c>
      <c r="B36" s="14">
        <v>53175</v>
      </c>
      <c r="C36" s="15">
        <f>K35</f>
        <v>107966.88235309369</v>
      </c>
      <c r="D36" s="15">
        <f t="shared" si="9"/>
        <v>1920</v>
      </c>
      <c r="E36" s="15"/>
      <c r="F36" s="15">
        <f t="shared" si="10"/>
        <v>-227.16</v>
      </c>
      <c r="G36" s="15">
        <f>D36+E36+F36</f>
        <v>1692.84</v>
      </c>
      <c r="H36" s="15">
        <f t="shared" si="4"/>
        <v>141.07</v>
      </c>
      <c r="I36" s="15">
        <f>C36</f>
        <v>107966.88235309369</v>
      </c>
      <c r="J36" s="15">
        <f>I36*-$E$5</f>
        <v>-583.02116470670603</v>
      </c>
      <c r="K36" s="15">
        <f>H36*$E$8+((I36-J36)*$F$8)</f>
        <v>116482.35445331501</v>
      </c>
    </row>
    <row r="37" spans="1:11" x14ac:dyDescent="0.25">
      <c r="A37" s="13">
        <f t="shared" si="0"/>
        <v>28</v>
      </c>
      <c r="B37" s="14">
        <v>53540</v>
      </c>
      <c r="C37" s="15">
        <f>K36</f>
        <v>116482.35445331501</v>
      </c>
      <c r="D37" s="15">
        <f t="shared" si="9"/>
        <v>1920</v>
      </c>
      <c r="E37" s="15"/>
      <c r="F37" s="15">
        <f t="shared" si="10"/>
        <v>-227.16</v>
      </c>
      <c r="G37" s="15">
        <f>D37+E37+F37</f>
        <v>1692.84</v>
      </c>
      <c r="H37" s="15">
        <f t="shared" si="4"/>
        <v>141.07</v>
      </c>
      <c r="I37" s="15">
        <f>C37</f>
        <v>116482.35445331501</v>
      </c>
      <c r="J37" s="15">
        <f>I37*-$E$5</f>
        <v>-629.00471404790107</v>
      </c>
      <c r="K37" s="15">
        <f>H37*$E$8+((I37-J37)*$F$8)</f>
        <v>125531.81307490259</v>
      </c>
    </row>
    <row r="38" spans="1:11" x14ac:dyDescent="0.25">
      <c r="A38" s="13">
        <f t="shared" si="0"/>
        <v>29</v>
      </c>
      <c r="B38" s="14">
        <v>53905</v>
      </c>
      <c r="C38" s="15">
        <f>K37</f>
        <v>125531.81307490259</v>
      </c>
      <c r="D38" s="15">
        <f t="shared" si="9"/>
        <v>1920</v>
      </c>
      <c r="E38" s="15"/>
      <c r="F38" s="15">
        <f t="shared" si="10"/>
        <v>-227.16</v>
      </c>
      <c r="G38" s="15">
        <f>D38+E38+F38</f>
        <v>1692.84</v>
      </c>
      <c r="H38" s="15">
        <f t="shared" si="4"/>
        <v>141.07</v>
      </c>
      <c r="I38" s="15">
        <f>C38</f>
        <v>125531.81307490259</v>
      </c>
      <c r="J38" s="15">
        <f>I38*-$E$5</f>
        <v>-677.87179060447397</v>
      </c>
      <c r="K38" s="15">
        <f>H38*$E$8+((I38-J38)*$F$8)</f>
        <v>135148.74333784095</v>
      </c>
    </row>
    <row r="39" spans="1:11" x14ac:dyDescent="0.25">
      <c r="A39" s="13">
        <f t="shared" si="0"/>
        <v>30</v>
      </c>
      <c r="B39" s="14">
        <v>54271</v>
      </c>
      <c r="C39" s="15">
        <f>K38</f>
        <v>135148.74333784095</v>
      </c>
      <c r="D39" s="15">
        <f t="shared" si="9"/>
        <v>1920</v>
      </c>
      <c r="E39" s="15"/>
      <c r="F39" s="15">
        <f t="shared" si="10"/>
        <v>-227.16</v>
      </c>
      <c r="G39" s="15">
        <f>D39+E39+F39</f>
        <v>1692.84</v>
      </c>
      <c r="H39" s="15">
        <f t="shared" si="4"/>
        <v>141.07</v>
      </c>
      <c r="I39" s="15">
        <f>C39</f>
        <v>135148.74333784095</v>
      </c>
      <c r="J39" s="15">
        <f>I39*-$E$5</f>
        <v>-729.80321402434117</v>
      </c>
      <c r="K39" s="15">
        <f>H39*$E$8+((I39-J39)*$F$8)</f>
        <v>145368.7301403216</v>
      </c>
    </row>
    <row r="40" spans="1:11" x14ac:dyDescent="0.25">
      <c r="A40" s="13">
        <f t="shared" si="0"/>
        <v>31</v>
      </c>
      <c r="B40" s="14">
        <v>54636</v>
      </c>
      <c r="C40" s="15">
        <f>K39</f>
        <v>145368.7301403216</v>
      </c>
      <c r="D40" s="15">
        <f t="shared" si="9"/>
        <v>1920</v>
      </c>
      <c r="E40" s="15"/>
      <c r="F40" s="15">
        <f t="shared" si="10"/>
        <v>-227.16</v>
      </c>
      <c r="G40" s="15">
        <f>D40+E40+F40</f>
        <v>1692.84</v>
      </c>
      <c r="H40" s="15">
        <f t="shared" si="4"/>
        <v>141.07</v>
      </c>
      <c r="I40" s="15">
        <f>C40</f>
        <v>145368.7301403216</v>
      </c>
      <c r="J40" s="15">
        <f>I40*-$E$5</f>
        <v>-784.99114275773661</v>
      </c>
      <c r="K40" s="15">
        <f>H40*$E$8+((I40-J40)*$F$8)</f>
        <v>156229.58983121483</v>
      </c>
    </row>
    <row r="41" spans="1:11" x14ac:dyDescent="0.25">
      <c r="A41" s="13">
        <f t="shared" si="0"/>
        <v>32</v>
      </c>
      <c r="B41" s="14">
        <v>54636</v>
      </c>
      <c r="C41" s="15">
        <f>K40</f>
        <v>156229.58983121483</v>
      </c>
      <c r="D41" s="15">
        <f t="shared" ref="D41:D44" si="11">D40</f>
        <v>1920</v>
      </c>
      <c r="E41" s="15"/>
      <c r="F41" s="15">
        <f t="shared" ref="F41:F44" si="12">F40</f>
        <v>-227.16</v>
      </c>
      <c r="G41" s="15">
        <f>D41+E41+F41</f>
        <v>1692.84</v>
      </c>
      <c r="H41" s="15">
        <f t="shared" si="4"/>
        <v>141.07</v>
      </c>
      <c r="I41" s="15">
        <f>C41</f>
        <v>156229.58983121483</v>
      </c>
      <c r="J41" s="15">
        <f>I41*-$E$5</f>
        <v>-843.63978508856019</v>
      </c>
      <c r="K41" s="15">
        <f>H41*$E$8+((I41-J41)*$F$8)</f>
        <v>167771.51013943268</v>
      </c>
    </row>
    <row r="42" spans="1:11" x14ac:dyDescent="0.25">
      <c r="A42" s="13">
        <f t="shared" si="0"/>
        <v>33</v>
      </c>
      <c r="B42" s="14">
        <v>54636</v>
      </c>
      <c r="C42" s="15">
        <f>K41</f>
        <v>167771.51013943268</v>
      </c>
      <c r="D42" s="15">
        <f t="shared" si="11"/>
        <v>1920</v>
      </c>
      <c r="E42" s="15"/>
      <c r="F42" s="15">
        <f t="shared" si="12"/>
        <v>-227.16</v>
      </c>
      <c r="G42" s="15">
        <f>D42+E42+F42</f>
        <v>1692.84</v>
      </c>
      <c r="H42" s="15">
        <f t="shared" si="4"/>
        <v>141.07</v>
      </c>
      <c r="I42" s="15">
        <f>C42</f>
        <v>167771.51013943268</v>
      </c>
      <c r="J42" s="15">
        <f>I42*-$E$5</f>
        <v>-905.96615475293652</v>
      </c>
      <c r="K42" s="15">
        <f>H42*$E$8+((I42-J42)*$F$8)</f>
        <v>180037.19887795419</v>
      </c>
    </row>
    <row r="43" spans="1:11" x14ac:dyDescent="0.25">
      <c r="A43" s="13">
        <f t="shared" si="0"/>
        <v>34</v>
      </c>
      <c r="B43" s="14">
        <v>54636</v>
      </c>
      <c r="C43" s="15">
        <f>K42</f>
        <v>180037.19887795419</v>
      </c>
      <c r="D43" s="15">
        <f t="shared" si="11"/>
        <v>1920</v>
      </c>
      <c r="E43" s="15"/>
      <c r="F43" s="15">
        <f t="shared" si="12"/>
        <v>-227.16</v>
      </c>
      <c r="G43" s="15">
        <f>D43+E43+F43</f>
        <v>1692.84</v>
      </c>
      <c r="H43" s="15">
        <f t="shared" si="4"/>
        <v>141.07</v>
      </c>
      <c r="I43" s="15">
        <f>C43</f>
        <v>180037.19887795419</v>
      </c>
      <c r="J43" s="15">
        <f>I43*-$E$5</f>
        <v>-972.20087394095265</v>
      </c>
      <c r="K43" s="16">
        <f>H43*$E$8+((I43-J43)*$F$8)</f>
        <v>193072.04197275316</v>
      </c>
    </row>
    <row r="44" spans="1:11" x14ac:dyDescent="0.25">
      <c r="A44" s="13">
        <f t="shared" si="0"/>
        <v>35</v>
      </c>
      <c r="B44" s="14">
        <v>54636</v>
      </c>
      <c r="C44" s="15">
        <f>K43</f>
        <v>193072.04197275316</v>
      </c>
      <c r="D44" s="15">
        <f t="shared" si="11"/>
        <v>1920</v>
      </c>
      <c r="E44" s="15"/>
      <c r="F44" s="15">
        <f t="shared" si="12"/>
        <v>-227.16</v>
      </c>
      <c r="G44" s="15">
        <f>D44+E44+F44</f>
        <v>1692.84</v>
      </c>
      <c r="H44" s="15">
        <f t="shared" si="4"/>
        <v>141.07</v>
      </c>
      <c r="I44" s="15">
        <f>C44</f>
        <v>193072.04197275316</v>
      </c>
      <c r="J44" s="15">
        <f>I44*-$E$5</f>
        <v>-1042.589026652867</v>
      </c>
      <c r="K44" s="17">
        <f>H44*$E$8+((I44-J44)*$F$8)</f>
        <v>206924.27140137213</v>
      </c>
    </row>
    <row r="45" spans="1:11" x14ac:dyDescent="0.25">
      <c r="B45" s="3"/>
    </row>
    <row r="46" spans="1:11" x14ac:dyDescent="0.25">
      <c r="B46" s="3"/>
    </row>
    <row r="47" spans="1:11" x14ac:dyDescent="0.25">
      <c r="B47" s="3"/>
    </row>
    <row r="48" spans="1:11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</sheetData>
  <mergeCells count="1">
    <mergeCell ref="A1:K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Police</vt:lpstr>
      <vt:lpstr>Tabelle2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2019-01-21T06:48:41Z</dcterms:created>
  <dcterms:modified xsi:type="dcterms:W3CDTF">2019-01-21T08:55:02Z</dcterms:modified>
</cp:coreProperties>
</file>