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116" windowHeight="952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19" i="1" l="1"/>
  <c r="E20" i="1" s="1"/>
  <c r="L18" i="1"/>
  <c r="N18" i="1" s="1"/>
  <c r="J18" i="1"/>
  <c r="I18" i="1"/>
  <c r="K18" i="1" s="1"/>
  <c r="E7" i="1"/>
  <c r="E8" i="1" s="1"/>
  <c r="L8" i="1" s="1"/>
  <c r="N8" i="1" s="1"/>
  <c r="J6" i="1"/>
  <c r="I6" i="1"/>
  <c r="K6" i="1" s="1"/>
  <c r="L6" i="1"/>
  <c r="N6" i="1" s="1"/>
  <c r="L19" i="1" l="1"/>
  <c r="N19" i="1" s="1"/>
  <c r="E21" i="1"/>
  <c r="L20" i="1"/>
  <c r="N20" i="1" s="1"/>
  <c r="M18" i="1"/>
  <c r="H19" i="1" s="1"/>
  <c r="I19" i="1"/>
  <c r="L7" i="1"/>
  <c r="N7" i="1" s="1"/>
  <c r="M6" i="1"/>
  <c r="H7" i="1" s="1"/>
  <c r="E9" i="1"/>
  <c r="E10" i="1" s="1"/>
  <c r="E11" i="1" s="1"/>
  <c r="J19" i="1" l="1"/>
  <c r="K19" i="1" s="1"/>
  <c r="E22" i="1"/>
  <c r="L21" i="1"/>
  <c r="N21" i="1" s="1"/>
  <c r="L9" i="1"/>
  <c r="L10" i="1"/>
  <c r="N10" i="1" s="1"/>
  <c r="L11" i="1"/>
  <c r="N11" i="1" s="1"/>
  <c r="E12" i="1"/>
  <c r="L12" i="1" s="1"/>
  <c r="N12" i="1" s="1"/>
  <c r="J7" i="1"/>
  <c r="I7" i="1"/>
  <c r="M19" i="1" l="1"/>
  <c r="H20" i="1" s="1"/>
  <c r="J20" i="1" s="1"/>
  <c r="K7" i="1"/>
  <c r="L15" i="1"/>
  <c r="N9" i="1"/>
  <c r="E23" i="1"/>
  <c r="L22" i="1"/>
  <c r="N22" i="1" s="1"/>
  <c r="M7" i="1"/>
  <c r="H8" i="1" s="1"/>
  <c r="I20" i="1" l="1"/>
  <c r="K20" i="1" s="1"/>
  <c r="E24" i="1"/>
  <c r="E25" i="1" s="1"/>
  <c r="L23" i="1"/>
  <c r="M20" i="1"/>
  <c r="H21" i="1" s="1"/>
  <c r="J8" i="1"/>
  <c r="I8" i="1"/>
  <c r="E26" i="1" l="1"/>
  <c r="L25" i="1"/>
  <c r="N25" i="1" s="1"/>
  <c r="K8" i="1"/>
  <c r="J21" i="1"/>
  <c r="I21" i="1"/>
  <c r="L24" i="1"/>
  <c r="N24" i="1" s="1"/>
  <c r="N23" i="1"/>
  <c r="M8" i="1"/>
  <c r="H9" i="1" s="1"/>
  <c r="I9" i="1" s="1"/>
  <c r="E27" i="1" l="1"/>
  <c r="L26" i="1"/>
  <c r="N26" i="1" s="1"/>
  <c r="K21" i="1"/>
  <c r="M21" i="1"/>
  <c r="H22" i="1" s="1"/>
  <c r="J9" i="1"/>
  <c r="M9" i="1" s="1"/>
  <c r="H10" i="1" s="1"/>
  <c r="I10" i="1" s="1"/>
  <c r="L27" i="1" l="1"/>
  <c r="K9" i="1"/>
  <c r="J22" i="1"/>
  <c r="I22" i="1"/>
  <c r="K22" i="1" s="1"/>
  <c r="J10" i="1"/>
  <c r="M10" i="1" s="1"/>
  <c r="H11" i="1" s="1"/>
  <c r="J11" i="1" s="1"/>
  <c r="M22" i="1" l="1"/>
  <c r="H23" i="1" s="1"/>
  <c r="I23" i="1" s="1"/>
  <c r="N27" i="1"/>
  <c r="L30" i="1"/>
  <c r="K10" i="1"/>
  <c r="J23" i="1"/>
  <c r="I11" i="1"/>
  <c r="K23" i="1" l="1"/>
  <c r="M11" i="1"/>
  <c r="H12" i="1" s="1"/>
  <c r="J12" i="1" s="1"/>
  <c r="K11" i="1"/>
  <c r="M23" i="1"/>
  <c r="H24" i="1" s="1"/>
  <c r="I12" i="1" l="1"/>
  <c r="I24" i="1"/>
  <c r="J24" i="1"/>
  <c r="K24" i="1" l="1"/>
  <c r="M12" i="1"/>
  <c r="M15" i="1" s="1"/>
  <c r="N13" i="1" s="1"/>
  <c r="K12" i="1"/>
  <c r="K15" i="1" s="1"/>
  <c r="M24" i="1"/>
  <c r="H25" i="1" s="1"/>
  <c r="J25" i="1" l="1"/>
  <c r="I25" i="1"/>
  <c r="N15" i="1"/>
  <c r="K25" i="1" l="1"/>
  <c r="M25" i="1"/>
  <c r="H26" i="1" s="1"/>
  <c r="J26" i="1" l="1"/>
  <c r="I26" i="1"/>
  <c r="K26" i="1" l="1"/>
  <c r="M26" i="1"/>
  <c r="H27" i="1" s="1"/>
  <c r="I27" i="1" l="1"/>
  <c r="J27" i="1"/>
  <c r="K27" i="1" l="1"/>
  <c r="K30" i="1" s="1"/>
  <c r="M27" i="1"/>
  <c r="M30" i="1" s="1"/>
  <c r="N28" i="1" s="1"/>
  <c r="N30" i="1" l="1"/>
</calcChain>
</file>

<file path=xl/sharedStrings.xml><?xml version="1.0" encoding="utf-8"?>
<sst xmlns="http://schemas.openxmlformats.org/spreadsheetml/2006/main" count="51" uniqueCount="27">
  <si>
    <t>Zeitraum</t>
  </si>
  <si>
    <t>Sparplanrate</t>
  </si>
  <si>
    <t>1-12</t>
  </si>
  <si>
    <t>13-24</t>
  </si>
  <si>
    <t>25-36</t>
  </si>
  <si>
    <t>37-48</t>
  </si>
  <si>
    <t>49-60</t>
  </si>
  <si>
    <t>61-72</t>
  </si>
  <si>
    <t>73-84</t>
  </si>
  <si>
    <t>Basiszinssatz</t>
  </si>
  <si>
    <t>Bonuszinssatz</t>
  </si>
  <si>
    <t>Basiszinsen</t>
  </si>
  <si>
    <t>Bonuszinsen</t>
  </si>
  <si>
    <t>Gesamtbetrag</t>
  </si>
  <si>
    <t>Dynamisierung</t>
  </si>
  <si>
    <t>-</t>
  </si>
  <si>
    <t>Kapital zu Beginn</t>
  </si>
  <si>
    <t>Eingezahlt</t>
  </si>
  <si>
    <t>Gesamtzinsen</t>
  </si>
  <si>
    <t>Summe Zinsen</t>
  </si>
  <si>
    <t>Summe Kapital</t>
  </si>
  <si>
    <t>Summe Endwert</t>
  </si>
  <si>
    <t>85-96</t>
  </si>
  <si>
    <t>97-108</t>
  </si>
  <si>
    <t>109-120</t>
  </si>
  <si>
    <t>Rendite</t>
  </si>
  <si>
    <t>Kapitalfluss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</si>
</sst>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8" fontId="0" fillId="0" borderId="0" xfId="0" applyNumberFormat="1"/>
    <xf numFmtId="49" fontId="0" fillId="0" borderId="0" xfId="0" applyNumberFormat="1"/>
    <xf numFmtId="44" fontId="0" fillId="0" borderId="0" xfId="0" applyNumberFormat="1"/>
    <xf numFmtId="10" fontId="0" fillId="0" borderId="0" xfId="0" applyNumberFormat="1"/>
    <xf numFmtId="44" fontId="0" fillId="0" borderId="0" xfId="1" applyFont="1"/>
    <xf numFmtId="9" fontId="0" fillId="0" borderId="0" xfId="2" applyFont="1" applyAlignment="1">
      <alignment vertical="center"/>
    </xf>
    <xf numFmtId="8" fontId="0" fillId="0" borderId="0" xfId="1" applyNumberFormat="1" applyFont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30"/>
  <sheetViews>
    <sheetView tabSelected="1" topLeftCell="A3" workbookViewId="0">
      <selection activeCell="P17" sqref="P17"/>
    </sheetView>
  </sheetViews>
  <sheetFormatPr baseColWidth="10" defaultRowHeight="14.4" x14ac:dyDescent="0.3"/>
  <cols>
    <col min="4" max="4" width="14.109375" customWidth="1"/>
    <col min="7" max="7" width="12.21875" bestFit="1" customWidth="1"/>
    <col min="8" max="8" width="15.44140625" customWidth="1"/>
    <col min="9" max="9" width="18.5546875" customWidth="1"/>
    <col min="10" max="12" width="13.88671875" customWidth="1"/>
    <col min="13" max="13" width="15.6640625" customWidth="1"/>
    <col min="14" max="14" width="11.77734375" bestFit="1" customWidth="1"/>
  </cols>
  <sheetData>
    <row r="5" spans="3:14" x14ac:dyDescent="0.3">
      <c r="C5" t="s">
        <v>0</v>
      </c>
      <c r="D5" t="s">
        <v>14</v>
      </c>
      <c r="E5" t="s">
        <v>1</v>
      </c>
      <c r="F5" t="s">
        <v>9</v>
      </c>
      <c r="G5" t="s">
        <v>10</v>
      </c>
      <c r="H5" t="s">
        <v>16</v>
      </c>
      <c r="I5" t="s">
        <v>11</v>
      </c>
      <c r="J5" t="s">
        <v>12</v>
      </c>
      <c r="K5" t="s">
        <v>18</v>
      </c>
      <c r="L5" t="s">
        <v>17</v>
      </c>
      <c r="M5" t="s">
        <v>13</v>
      </c>
      <c r="N5" t="s">
        <v>26</v>
      </c>
    </row>
    <row r="6" spans="3:14" x14ac:dyDescent="0.3">
      <c r="C6" s="2" t="s">
        <v>2</v>
      </c>
      <c r="D6" s="6" t="s">
        <v>15</v>
      </c>
      <c r="E6" s="3">
        <v>50</v>
      </c>
      <c r="F6" s="4">
        <v>1.5E-3</v>
      </c>
      <c r="G6" s="4">
        <v>2.5000000000000001E-3</v>
      </c>
      <c r="H6" s="5">
        <v>0</v>
      </c>
      <c r="I6" s="1">
        <f>FV(F6/12,12,-E6,-H6,0)-(12*E6+H6)</f>
        <v>0.41267192287864418</v>
      </c>
      <c r="J6" s="1">
        <f>FV(G6/12,12,-E6,-H6,0)-(12*E6+H6)</f>
        <v>0.68797765451267878</v>
      </c>
      <c r="K6" s="1">
        <f>SUM(I6,J6)</f>
        <v>1.100649577391323</v>
      </c>
      <c r="L6" s="1">
        <f>PRODUCT(E6,12)</f>
        <v>600</v>
      </c>
      <c r="M6" s="3">
        <f>SUM(H6,I6,J6,L6)</f>
        <v>601.10064957739132</v>
      </c>
      <c r="N6" s="1">
        <f>SUM(-L6)</f>
        <v>-600</v>
      </c>
    </row>
    <row r="7" spans="3:14" x14ac:dyDescent="0.3">
      <c r="C7" s="2" t="s">
        <v>3</v>
      </c>
      <c r="D7" s="6">
        <v>0</v>
      </c>
      <c r="E7" s="3">
        <f>PRODUCT(E6,1+D7)</f>
        <v>50</v>
      </c>
      <c r="F7" s="4">
        <v>1.5E-3</v>
      </c>
      <c r="G7" s="4">
        <v>5.0000000000000001E-3</v>
      </c>
      <c r="H7" s="7">
        <f>SUM(M6)</f>
        <v>601.10064957739132</v>
      </c>
      <c r="I7" s="1">
        <f>FV(F7/12,12,-E7,-H7,0)-(12*E7+H7)</f>
        <v>1.3149430406469946</v>
      </c>
      <c r="J7" s="1">
        <f t="shared" ref="J7:J12" si="0">FV(G7/12,12,-E7,-H7,0)-(12*E7+H7)</f>
        <v>4.3893119484318959</v>
      </c>
      <c r="K7" s="1">
        <f t="shared" ref="K7:K12" si="1">SUM(I7,J7)</f>
        <v>5.7042549890788905</v>
      </c>
      <c r="L7" s="1">
        <f t="shared" ref="L7:L12" si="2">PRODUCT(E7,12)</f>
        <v>600</v>
      </c>
      <c r="M7" s="3">
        <f t="shared" ref="M7:M12" si="3">SUM(H7,I7,J7,L7)</f>
        <v>1206.8049045664702</v>
      </c>
      <c r="N7" s="1">
        <f t="shared" ref="N7:N12" si="4">SUM(-L7)</f>
        <v>-600</v>
      </c>
    </row>
    <row r="8" spans="3:14" x14ac:dyDescent="0.3">
      <c r="C8" s="2" t="s">
        <v>4</v>
      </c>
      <c r="D8" s="6">
        <v>0</v>
      </c>
      <c r="E8" s="3">
        <f t="shared" ref="E8:E12" si="5">PRODUCT(E7,1+D8)</f>
        <v>50</v>
      </c>
      <c r="F8" s="4">
        <v>1.5E-3</v>
      </c>
      <c r="G8" s="4">
        <v>7.4999999999999997E-3</v>
      </c>
      <c r="H8" s="7">
        <f t="shared" ref="H8:H12" si="6">SUM(M7)</f>
        <v>1206.8049045664702</v>
      </c>
      <c r="I8" s="1">
        <f t="shared" ref="I8:I12" si="7">FV(F8/12,12,-E8,-H8,0)-(12*E8+H8)</f>
        <v>2.2241243159796795</v>
      </c>
      <c r="J8" s="1">
        <f t="shared" si="0"/>
        <v>11.149017556626632</v>
      </c>
      <c r="K8" s="1">
        <f t="shared" si="1"/>
        <v>13.373141872606311</v>
      </c>
      <c r="L8" s="1">
        <f t="shared" si="2"/>
        <v>600</v>
      </c>
      <c r="M8" s="3">
        <f t="shared" si="3"/>
        <v>1820.1780464390765</v>
      </c>
      <c r="N8" s="1">
        <f t="shared" si="4"/>
        <v>-600</v>
      </c>
    </row>
    <row r="9" spans="3:14" x14ac:dyDescent="0.3">
      <c r="C9" s="2" t="s">
        <v>5</v>
      </c>
      <c r="D9" s="6">
        <v>0</v>
      </c>
      <c r="E9" s="3">
        <f t="shared" si="5"/>
        <v>50</v>
      </c>
      <c r="F9" s="4">
        <v>1.5E-3</v>
      </c>
      <c r="G9" s="4">
        <v>0.01</v>
      </c>
      <c r="H9" s="7">
        <f t="shared" si="6"/>
        <v>1820.1780464390765</v>
      </c>
      <c r="I9" s="1">
        <f t="shared" si="7"/>
        <v>3.1448168334727598</v>
      </c>
      <c r="J9" s="1">
        <f t="shared" si="0"/>
        <v>21.043090693066006</v>
      </c>
      <c r="K9" s="1">
        <f t="shared" si="1"/>
        <v>24.187907526538766</v>
      </c>
      <c r="L9" s="1">
        <f t="shared" si="2"/>
        <v>600</v>
      </c>
      <c r="M9" s="3">
        <f t="shared" si="3"/>
        <v>2444.3659539656155</v>
      </c>
      <c r="N9" s="1">
        <f t="shared" si="4"/>
        <v>-600</v>
      </c>
    </row>
    <row r="10" spans="3:14" x14ac:dyDescent="0.3">
      <c r="C10" s="2" t="s">
        <v>6</v>
      </c>
      <c r="D10" s="6">
        <v>0</v>
      </c>
      <c r="E10" s="3">
        <f t="shared" si="5"/>
        <v>50</v>
      </c>
      <c r="F10" s="4">
        <v>1.5E-3</v>
      </c>
      <c r="G10" s="4">
        <v>1.2500000000000001E-2</v>
      </c>
      <c r="H10" s="7">
        <f t="shared" si="6"/>
        <v>2444.3659539656155</v>
      </c>
      <c r="I10" s="1">
        <f t="shared" si="7"/>
        <v>4.0817426568228257</v>
      </c>
      <c r="J10" s="1">
        <f t="shared" si="0"/>
        <v>34.179699706162864</v>
      </c>
      <c r="K10" s="1">
        <f t="shared" si="1"/>
        <v>38.26144236298569</v>
      </c>
      <c r="L10" s="1">
        <f t="shared" si="2"/>
        <v>600</v>
      </c>
      <c r="M10" s="3">
        <f t="shared" si="3"/>
        <v>3082.6273963286012</v>
      </c>
      <c r="N10" s="1">
        <f t="shared" si="4"/>
        <v>-600</v>
      </c>
    </row>
    <row r="11" spans="3:14" x14ac:dyDescent="0.3">
      <c r="C11" s="2" t="s">
        <v>7</v>
      </c>
      <c r="D11" s="6">
        <v>0</v>
      </c>
      <c r="E11" s="3">
        <f t="shared" si="5"/>
        <v>50</v>
      </c>
      <c r="F11" s="4">
        <v>1.5E-3</v>
      </c>
      <c r="G11" s="4">
        <v>1.4999999999999999E-2</v>
      </c>
      <c r="H11" s="7">
        <f t="shared" si="6"/>
        <v>3082.6273963286012</v>
      </c>
      <c r="I11" s="1">
        <f t="shared" si="7"/>
        <v>5.0397933018093681</v>
      </c>
      <c r="J11" s="1">
        <f t="shared" si="0"/>
        <v>50.700871131089571</v>
      </c>
      <c r="K11" s="1">
        <f t="shared" si="1"/>
        <v>55.740664432898939</v>
      </c>
      <c r="L11" s="1">
        <f t="shared" si="2"/>
        <v>600</v>
      </c>
      <c r="M11" s="3">
        <f t="shared" si="3"/>
        <v>3738.3680607615001</v>
      </c>
      <c r="N11" s="1">
        <f t="shared" si="4"/>
        <v>-600</v>
      </c>
    </row>
    <row r="12" spans="3:14" x14ac:dyDescent="0.3">
      <c r="C12" s="2" t="s">
        <v>8</v>
      </c>
      <c r="D12" s="6">
        <v>0</v>
      </c>
      <c r="E12" s="3">
        <f t="shared" si="5"/>
        <v>50</v>
      </c>
      <c r="F12" s="4">
        <v>1.5E-3</v>
      </c>
      <c r="G12" s="4">
        <v>3.5000000000000003E-2</v>
      </c>
      <c r="H12" s="7">
        <f t="shared" si="6"/>
        <v>3738.3680607615001</v>
      </c>
      <c r="I12" s="1">
        <f t="shared" si="7"/>
        <v>6.0240808128610297</v>
      </c>
      <c r="J12" s="1">
        <f t="shared" si="0"/>
        <v>142.68155427131842</v>
      </c>
      <c r="K12" s="1">
        <f t="shared" si="1"/>
        <v>148.70563508417945</v>
      </c>
      <c r="L12" s="1">
        <f t="shared" si="2"/>
        <v>600</v>
      </c>
      <c r="M12" s="3">
        <f t="shared" si="3"/>
        <v>4487.07369584568</v>
      </c>
      <c r="N12" s="1">
        <f t="shared" si="4"/>
        <v>-600</v>
      </c>
    </row>
    <row r="13" spans="3:14" x14ac:dyDescent="0.3">
      <c r="C13" s="2"/>
      <c r="D13" s="6"/>
      <c r="E13" s="3"/>
      <c r="F13" s="4"/>
      <c r="G13" s="4"/>
      <c r="H13" s="7"/>
      <c r="I13" s="1"/>
      <c r="J13" s="1"/>
      <c r="K13" s="1"/>
      <c r="L13" s="1"/>
      <c r="M13" s="3"/>
      <c r="N13" s="3">
        <f>$M$15</f>
        <v>4487.07369584568</v>
      </c>
    </row>
    <row r="14" spans="3:14" x14ac:dyDescent="0.3">
      <c r="C14" s="2"/>
      <c r="D14" s="2"/>
      <c r="K14" s="1" t="s">
        <v>19</v>
      </c>
      <c r="L14" s="1" t="s">
        <v>20</v>
      </c>
      <c r="M14" s="3" t="s">
        <v>21</v>
      </c>
      <c r="N14" s="3" t="s">
        <v>25</v>
      </c>
    </row>
    <row r="15" spans="3:14" x14ac:dyDescent="0.3">
      <c r="C15" s="2"/>
      <c r="D15" s="2"/>
      <c r="K15" s="1">
        <f>SUM(K6:K12)</f>
        <v>287.07369584567937</v>
      </c>
      <c r="L15" s="1">
        <f>SUM(L6:L12)</f>
        <v>4200</v>
      </c>
      <c r="M15" s="3">
        <f>SUM(M12)</f>
        <v>4487.07369584568</v>
      </c>
      <c r="N15" s="4">
        <f>IRR(N6:N13,0.1)</f>
        <v>1.6529808978183569E-2</v>
      </c>
    </row>
    <row r="16" spans="3:14" x14ac:dyDescent="0.3">
      <c r="C16" s="2"/>
      <c r="D16" s="2"/>
      <c r="K16" s="1"/>
      <c r="L16" s="1"/>
      <c r="M16" s="3"/>
      <c r="N16" s="4"/>
    </row>
    <row r="17" spans="3:14" x14ac:dyDescent="0.3">
      <c r="C17" t="s">
        <v>0</v>
      </c>
      <c r="D17" t="s">
        <v>14</v>
      </c>
      <c r="E17" t="s">
        <v>1</v>
      </c>
      <c r="F17" t="s">
        <v>9</v>
      </c>
      <c r="G17" t="s">
        <v>10</v>
      </c>
      <c r="H17" t="s">
        <v>16</v>
      </c>
      <c r="I17" t="s">
        <v>11</v>
      </c>
      <c r="J17" t="s">
        <v>12</v>
      </c>
      <c r="K17" t="s">
        <v>18</v>
      </c>
      <c r="L17" t="s">
        <v>17</v>
      </c>
      <c r="M17" t="s">
        <v>13</v>
      </c>
      <c r="N17" t="s">
        <v>26</v>
      </c>
    </row>
    <row r="18" spans="3:14" x14ac:dyDescent="0.3">
      <c r="C18" s="2" t="s">
        <v>2</v>
      </c>
      <c r="D18" s="6" t="s">
        <v>15</v>
      </c>
      <c r="E18" s="3">
        <v>50</v>
      </c>
      <c r="F18" s="4">
        <v>1.5E-3</v>
      </c>
      <c r="G18" s="4">
        <v>2.5000000000000001E-3</v>
      </c>
      <c r="H18" s="5">
        <v>0</v>
      </c>
      <c r="I18" s="1">
        <f>FV(F18/12,12,-E18,-H18,0)-(12*E18+H18)</f>
        <v>0.41267192287864418</v>
      </c>
      <c r="J18" s="1">
        <f>FV(G18/12,12,-E18,-H18,0)-(12*E18+H18)</f>
        <v>0.68797765451267878</v>
      </c>
      <c r="K18" s="1">
        <f>SUM(I18,J18)</f>
        <v>1.100649577391323</v>
      </c>
      <c r="L18" s="1">
        <f>PRODUCT(E18,12)</f>
        <v>600</v>
      </c>
      <c r="M18" s="3">
        <f>SUM(H18,I18,J18,L18)</f>
        <v>601.10064957739132</v>
      </c>
      <c r="N18" s="1">
        <f>SUM(-L18)</f>
        <v>-600</v>
      </c>
    </row>
    <row r="19" spans="3:14" x14ac:dyDescent="0.3">
      <c r="C19" s="2" t="s">
        <v>3</v>
      </c>
      <c r="D19" s="6">
        <v>0</v>
      </c>
      <c r="E19" s="3">
        <f>PRODUCT(E18,1+D19)</f>
        <v>50</v>
      </c>
      <c r="F19" s="4">
        <v>1.5E-3</v>
      </c>
      <c r="G19" s="4">
        <v>5.0000000000000001E-3</v>
      </c>
      <c r="H19" s="7">
        <f>SUM(M18)</f>
        <v>601.10064957739132</v>
      </c>
      <c r="I19" s="1">
        <f>FV(F19/12,12,-E19,-H19,0)-(12*E19+H19)</f>
        <v>1.3149430406469946</v>
      </c>
      <c r="J19" s="1">
        <f t="shared" ref="J19:J27" si="8">FV(G19/12,12,-E19,-H19,0)-(12*E19+H19)</f>
        <v>4.3893119484318959</v>
      </c>
      <c r="K19" s="1">
        <f>SUM(I19,J19)</f>
        <v>5.7042549890788905</v>
      </c>
      <c r="L19" s="1">
        <f>PRODUCT(E19,12)</f>
        <v>600</v>
      </c>
      <c r="M19" s="3">
        <f>SUM(H19,I19,J19,L19)</f>
        <v>1206.8049045664702</v>
      </c>
      <c r="N19" s="1">
        <f t="shared" ref="N19:N27" si="9">SUM(-L19)</f>
        <v>-600</v>
      </c>
    </row>
    <row r="20" spans="3:14" x14ac:dyDescent="0.3">
      <c r="C20" s="2" t="s">
        <v>4</v>
      </c>
      <c r="D20" s="6">
        <v>0</v>
      </c>
      <c r="E20" s="3">
        <f t="shared" ref="E20:E27" si="10">PRODUCT(E19,1+D20)</f>
        <v>50</v>
      </c>
      <c r="F20" s="4">
        <v>1.5E-3</v>
      </c>
      <c r="G20" s="4">
        <v>7.4999999999999997E-3</v>
      </c>
      <c r="H20" s="7">
        <f t="shared" ref="H20:H27" si="11">SUM(M19)</f>
        <v>1206.8049045664702</v>
      </c>
      <c r="I20" s="1">
        <f t="shared" ref="I20:I27" si="12">FV(F20/12,12,-E20,-H20,0)-(12*E20+H20)</f>
        <v>2.2241243159796795</v>
      </c>
      <c r="J20" s="1">
        <f t="shared" si="8"/>
        <v>11.149017556626632</v>
      </c>
      <c r="K20" s="1">
        <f>SUM(I20,J20)</f>
        <v>13.373141872606311</v>
      </c>
      <c r="L20" s="1">
        <f>PRODUCT(E20,12)</f>
        <v>600</v>
      </c>
      <c r="M20" s="3">
        <f>SUM(H20,I20,J20,L20)</f>
        <v>1820.1780464390765</v>
      </c>
      <c r="N20" s="1">
        <f t="shared" si="9"/>
        <v>-600</v>
      </c>
    </row>
    <row r="21" spans="3:14" x14ac:dyDescent="0.3">
      <c r="C21" s="2" t="s">
        <v>5</v>
      </c>
      <c r="D21" s="6">
        <v>0</v>
      </c>
      <c r="E21" s="3">
        <f t="shared" si="10"/>
        <v>50</v>
      </c>
      <c r="F21" s="4">
        <v>1.5E-3</v>
      </c>
      <c r="G21" s="4">
        <v>0.01</v>
      </c>
      <c r="H21" s="7">
        <f t="shared" si="11"/>
        <v>1820.1780464390765</v>
      </c>
      <c r="I21" s="1">
        <f t="shared" si="12"/>
        <v>3.1448168334727598</v>
      </c>
      <c r="J21" s="1">
        <f t="shared" si="8"/>
        <v>21.043090693066006</v>
      </c>
      <c r="K21" s="1">
        <f>SUM(I21,J21)</f>
        <v>24.187907526538766</v>
      </c>
      <c r="L21" s="1">
        <f>PRODUCT(E21,12)</f>
        <v>600</v>
      </c>
      <c r="M21" s="3">
        <f>SUM(H21,I21,J21,L21)</f>
        <v>2444.3659539656155</v>
      </c>
      <c r="N21" s="1">
        <f t="shared" si="9"/>
        <v>-600</v>
      </c>
    </row>
    <row r="22" spans="3:14" x14ac:dyDescent="0.3">
      <c r="C22" s="2" t="s">
        <v>6</v>
      </c>
      <c r="D22" s="6">
        <v>0</v>
      </c>
      <c r="E22" s="3">
        <f t="shared" si="10"/>
        <v>50</v>
      </c>
      <c r="F22" s="4">
        <v>1.5E-3</v>
      </c>
      <c r="G22" s="4">
        <v>1.2500000000000001E-2</v>
      </c>
      <c r="H22" s="7">
        <f t="shared" si="11"/>
        <v>2444.3659539656155</v>
      </c>
      <c r="I22" s="1">
        <f t="shared" si="12"/>
        <v>4.0817426568228257</v>
      </c>
      <c r="J22" s="1">
        <f t="shared" si="8"/>
        <v>34.179699706162864</v>
      </c>
      <c r="K22" s="1">
        <f>SUM(I22,J22)</f>
        <v>38.26144236298569</v>
      </c>
      <c r="L22" s="1">
        <f>PRODUCT(E22,12)</f>
        <v>600</v>
      </c>
      <c r="M22" s="3">
        <f>SUM(H22,I22,J22,L22)</f>
        <v>3082.6273963286012</v>
      </c>
      <c r="N22" s="1">
        <f t="shared" si="9"/>
        <v>-600</v>
      </c>
    </row>
    <row r="23" spans="3:14" x14ac:dyDescent="0.3">
      <c r="C23" s="2" t="s">
        <v>7</v>
      </c>
      <c r="D23" s="6">
        <v>0</v>
      </c>
      <c r="E23" s="3">
        <f t="shared" si="10"/>
        <v>50</v>
      </c>
      <c r="F23" s="4">
        <v>1.5E-3</v>
      </c>
      <c r="G23" s="4">
        <v>1.4999999999999999E-2</v>
      </c>
      <c r="H23" s="7">
        <f t="shared" si="11"/>
        <v>3082.6273963286012</v>
      </c>
      <c r="I23" s="1">
        <f t="shared" si="12"/>
        <v>5.0397933018093681</v>
      </c>
      <c r="J23" s="1">
        <f t="shared" si="8"/>
        <v>50.700871131089571</v>
      </c>
      <c r="K23" s="1">
        <f>SUM(I23,J23)</f>
        <v>55.740664432898939</v>
      </c>
      <c r="L23" s="1">
        <f>PRODUCT(E23,12)</f>
        <v>600</v>
      </c>
      <c r="M23" s="3">
        <f>SUM(H23,I23,J23,L23)</f>
        <v>3738.3680607615001</v>
      </c>
      <c r="N23" s="1">
        <f t="shared" si="9"/>
        <v>-600</v>
      </c>
    </row>
    <row r="24" spans="3:14" x14ac:dyDescent="0.3">
      <c r="C24" s="2" t="s">
        <v>8</v>
      </c>
      <c r="D24" s="6">
        <v>0</v>
      </c>
      <c r="E24" s="3">
        <f t="shared" si="10"/>
        <v>50</v>
      </c>
      <c r="F24" s="4">
        <v>1.5E-3</v>
      </c>
      <c r="G24" s="4">
        <v>1.7500000000000002E-2</v>
      </c>
      <c r="H24" s="7">
        <f t="shared" si="11"/>
        <v>3738.3680607615001</v>
      </c>
      <c r="I24" s="1">
        <f t="shared" si="12"/>
        <v>6.0240808128610297</v>
      </c>
      <c r="J24" s="1">
        <f t="shared" si="8"/>
        <v>70.784705759018834</v>
      </c>
      <c r="K24" s="1">
        <f>SUM(I24,J24)</f>
        <v>76.808786571879864</v>
      </c>
      <c r="L24" s="1">
        <f>PRODUCT(E24,12)</f>
        <v>600</v>
      </c>
      <c r="M24" s="3">
        <f>SUM(H24,I24,J24,L24)</f>
        <v>4415.1768473333796</v>
      </c>
      <c r="N24" s="1">
        <f t="shared" si="9"/>
        <v>-600</v>
      </c>
    </row>
    <row r="25" spans="3:14" x14ac:dyDescent="0.3">
      <c r="C25" s="2" t="s">
        <v>22</v>
      </c>
      <c r="D25" s="6">
        <v>0</v>
      </c>
      <c r="E25" s="3">
        <f t="shared" si="10"/>
        <v>50</v>
      </c>
      <c r="F25" s="4">
        <v>1.5E-3</v>
      </c>
      <c r="G25" s="4">
        <v>0.02</v>
      </c>
      <c r="H25" s="7">
        <f t="shared" si="11"/>
        <v>4415.1768473333796</v>
      </c>
      <c r="I25" s="1">
        <f t="shared" si="12"/>
        <v>7.0399922426777266</v>
      </c>
      <c r="J25" s="1">
        <f t="shared" si="8"/>
        <v>94.648170328369815</v>
      </c>
      <c r="K25" s="1">
        <f>SUM(I25,J25)</f>
        <v>101.68816257104754</v>
      </c>
      <c r="L25" s="1">
        <f>PRODUCT(E25,12)</f>
        <v>600</v>
      </c>
      <c r="M25" s="3">
        <f>SUM(H25,I25,J25,L25)</f>
        <v>5116.8650099044271</v>
      </c>
      <c r="N25" s="1">
        <f t="shared" si="9"/>
        <v>-600</v>
      </c>
    </row>
    <row r="26" spans="3:14" x14ac:dyDescent="0.3">
      <c r="C26" s="2" t="s">
        <v>23</v>
      </c>
      <c r="D26" s="6">
        <v>0</v>
      </c>
      <c r="E26" s="3">
        <f t="shared" si="10"/>
        <v>50</v>
      </c>
      <c r="F26" s="4">
        <v>1.5E-3</v>
      </c>
      <c r="G26" s="4">
        <v>2.2499999999999999E-2</v>
      </c>
      <c r="H26" s="7">
        <f t="shared" si="11"/>
        <v>5116.8650099044271</v>
      </c>
      <c r="I26" s="1">
        <f t="shared" si="12"/>
        <v>8.0932484040422423</v>
      </c>
      <c r="J26" s="1">
        <f t="shared" si="8"/>
        <v>122.55052267249812</v>
      </c>
      <c r="K26" s="1">
        <f>SUM(I26,J26)</f>
        <v>130.64377107654036</v>
      </c>
      <c r="L26" s="1">
        <f>PRODUCT(E26,12)</f>
        <v>600</v>
      </c>
      <c r="M26" s="3">
        <f>SUM(H26,I26,J26,L26)</f>
        <v>5847.5087809809675</v>
      </c>
      <c r="N26" s="1">
        <f t="shared" si="9"/>
        <v>-600</v>
      </c>
    </row>
    <row r="27" spans="3:14" x14ac:dyDescent="0.3">
      <c r="C27" s="2" t="s">
        <v>24</v>
      </c>
      <c r="D27" s="6">
        <v>0</v>
      </c>
      <c r="E27" s="3">
        <f t="shared" si="10"/>
        <v>50</v>
      </c>
      <c r="F27" s="4">
        <v>1.5E-3</v>
      </c>
      <c r="G27" s="4">
        <v>0.04</v>
      </c>
      <c r="H27" s="7">
        <f t="shared" si="11"/>
        <v>5847.5087809809675</v>
      </c>
      <c r="I27" s="1">
        <f t="shared" si="12"/>
        <v>9.1899678510817466</v>
      </c>
      <c r="J27" s="1">
        <f t="shared" si="8"/>
        <v>249.35967377105135</v>
      </c>
      <c r="K27" s="1">
        <f>SUM(I27,J27)</f>
        <v>258.54964162213309</v>
      </c>
      <c r="L27" s="1">
        <f>PRODUCT(E27,12)</f>
        <v>600</v>
      </c>
      <c r="M27" s="3">
        <f>SUM(H27,I27,J27,L27)</f>
        <v>6706.0584226031006</v>
      </c>
      <c r="N27" s="1">
        <f t="shared" si="9"/>
        <v>-600</v>
      </c>
    </row>
    <row r="28" spans="3:14" x14ac:dyDescent="0.3">
      <c r="C28" s="2"/>
      <c r="D28" s="6"/>
      <c r="E28" s="3"/>
      <c r="F28" s="4"/>
      <c r="G28" s="4"/>
      <c r="H28" s="7"/>
      <c r="I28" s="1"/>
      <c r="J28" s="1"/>
      <c r="K28" s="1"/>
      <c r="L28" s="1"/>
      <c r="M28" s="3"/>
      <c r="N28" s="3">
        <f>$M$30</f>
        <v>6706.0584226031006</v>
      </c>
    </row>
    <row r="29" spans="3:14" x14ac:dyDescent="0.3">
      <c r="C29" s="2"/>
      <c r="D29" s="6"/>
      <c r="E29" s="3"/>
      <c r="F29" s="4"/>
      <c r="G29" s="4"/>
      <c r="H29" s="7"/>
      <c r="I29" s="1"/>
      <c r="J29" s="1"/>
      <c r="K29" s="1" t="s">
        <v>19</v>
      </c>
      <c r="L29" s="1" t="s">
        <v>20</v>
      </c>
      <c r="M29" s="3" t="s">
        <v>21</v>
      </c>
      <c r="N29" s="3" t="s">
        <v>25</v>
      </c>
    </row>
    <row r="30" spans="3:14" x14ac:dyDescent="0.3">
      <c r="C30" s="2"/>
      <c r="D30" s="2"/>
      <c r="K30" s="1">
        <f>SUM(K18:K27)</f>
        <v>706.05842260310078</v>
      </c>
      <c r="L30" s="1">
        <f>SUM(L18:L27)</f>
        <v>6000</v>
      </c>
      <c r="M30" s="3">
        <f>SUM(M27)</f>
        <v>6706.0584226031006</v>
      </c>
      <c r="N30" s="4">
        <f>IRR(N18:N29,0.1)</f>
        <v>2.0129742566802333E-2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Annette</dc:creator>
  <cp:lastModifiedBy>Annette</cp:lastModifiedBy>
  <dcterms:created xsi:type="dcterms:W3CDTF">2019-01-23T21:06:08Z</dcterms:created>
  <dcterms:modified xsi:type="dcterms:W3CDTF">2019-01-24T21:06:31Z</dcterms:modified>
</cp:coreProperties>
</file>