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 codeName="{22E68647-3C60-695B-3CA0-4895CD717B8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Users\rhier\Documents\Finanztabellen\justETF\"/>
    </mc:Choice>
  </mc:AlternateContent>
  <xr:revisionPtr revIDLastSave="0" documentId="13_ncr:1_{AF15F719-AE04-4795-BF80-0A18CE7AA2E7}" xr6:coauthVersionLast="40" xr6:coauthVersionMax="40" xr10:uidLastSave="{00000000-0000-0000-0000-000000000000}"/>
  <bookViews>
    <workbookView xWindow="1425" yWindow="2175" windowWidth="26190" windowHeight="13200" xr2:uid="{00000000-000D-0000-FFFF-FFFF00000000}"/>
  </bookViews>
  <sheets>
    <sheet name="Tabelle1" sheetId="1" r:id="rId1"/>
    <sheet name="Tabelle2" sheetId="3" r:id="rId2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D11" i="3"/>
  <c r="D12" i="3"/>
  <c r="D6" i="3"/>
  <c r="D7" i="3"/>
  <c r="D8" i="3"/>
  <c r="D4" i="3"/>
  <c r="D9" i="3"/>
  <c r="D5" i="3"/>
  <c r="D3" i="3"/>
  <c r="G3" i="1" l="1"/>
  <c r="F3" i="1"/>
  <c r="E3" i="1"/>
  <c r="D3" i="1"/>
  <c r="H3" i="1"/>
  <c r="G5" i="1"/>
  <c r="F5" i="1"/>
  <c r="E5" i="1"/>
  <c r="H5" i="1"/>
  <c r="D5" i="1"/>
  <c r="D9" i="1"/>
  <c r="H9" i="1"/>
  <c r="G9" i="1"/>
  <c r="F9" i="1"/>
  <c r="E9" i="1"/>
  <c r="H4" i="1"/>
  <c r="G4" i="1"/>
  <c r="F4" i="1"/>
  <c r="E4" i="1"/>
  <c r="D4" i="1"/>
  <c r="H8" i="1"/>
  <c r="G8" i="1"/>
  <c r="F8" i="1"/>
  <c r="E8" i="1"/>
  <c r="D8" i="1"/>
  <c r="F7" i="1"/>
  <c r="E7" i="1"/>
  <c r="D7" i="1"/>
  <c r="G7" i="1"/>
  <c r="H7" i="1"/>
  <c r="H6" i="1"/>
  <c r="D6" i="1"/>
  <c r="G6" i="1"/>
  <c r="F6" i="1"/>
  <c r="E6" i="1"/>
  <c r="E12" i="1"/>
  <c r="H12" i="1"/>
  <c r="F12" i="1"/>
  <c r="G12" i="1"/>
  <c r="D12" i="1"/>
  <c r="H11" i="1"/>
  <c r="D11" i="1"/>
  <c r="G11" i="1"/>
  <c r="E11" i="1"/>
  <c r="F11" i="1"/>
  <c r="G10" i="1"/>
  <c r="H10" i="1"/>
  <c r="D10" i="1"/>
  <c r="E10" i="1"/>
  <c r="F10" i="1"/>
</calcChain>
</file>

<file path=xl/sharedStrings.xml><?xml version="1.0" encoding="utf-8"?>
<sst xmlns="http://schemas.openxmlformats.org/spreadsheetml/2006/main" count="72" uniqueCount="39">
  <si>
    <t>Name</t>
  </si>
  <si>
    <t>WKN</t>
  </si>
  <si>
    <t>ISIN</t>
  </si>
  <si>
    <t>HSBC MSCI WORLD UCITS ETF</t>
  </si>
  <si>
    <t>DE000A1C9KL8</t>
  </si>
  <si>
    <t>A1C9KL</t>
  </si>
  <si>
    <t>1M</t>
  </si>
  <si>
    <t>3M</t>
  </si>
  <si>
    <t>6M</t>
  </si>
  <si>
    <t>1J</t>
  </si>
  <si>
    <t>3J</t>
  </si>
  <si>
    <t>IE00BK1PV551</t>
  </si>
  <si>
    <t>A1XEY2</t>
  </si>
  <si>
    <t>IE00B4L5Y983</t>
  </si>
  <si>
    <t>A0RPWH</t>
  </si>
  <si>
    <t>LU0392494562</t>
  </si>
  <si>
    <t>ETF110</t>
  </si>
  <si>
    <t>ComStage MSCI World TRN UCITS ETF</t>
  </si>
  <si>
    <t>iShares Core MSCI World UCITS ETF USD (Acc)</t>
  </si>
  <si>
    <t>FR0010315770</t>
  </si>
  <si>
    <t>Lyxor MSCI World UCITS ETF D-EUR</t>
  </si>
  <si>
    <t>LYX0AG</t>
  </si>
  <si>
    <t>IE00B0M62Q58</t>
  </si>
  <si>
    <t>iShares MSCI World UCITS ETF (Dist)</t>
  </si>
  <si>
    <t>A0HGV0</t>
  </si>
  <si>
    <t>Amundi MSCI World UCITS ETF - EUR (C)</t>
  </si>
  <si>
    <t>A2H59Q</t>
  </si>
  <si>
    <t>LU1681043599</t>
  </si>
  <si>
    <t>Xtrackers MSCI World Index UCITS ETF 1C</t>
  </si>
  <si>
    <t>A1XB5U</t>
  </si>
  <si>
    <t>IE00BJ0KDQ92</t>
  </si>
  <si>
    <t>Xtrackers MSCI World Index UCITS ETF 1D</t>
  </si>
  <si>
    <t>jETFTurboString</t>
  </si>
  <si>
    <t>Invesco MSCI World UCITS ETF</t>
  </si>
  <si>
    <t>A0RGCS</t>
  </si>
  <si>
    <t>IE00B60SX394</t>
  </si>
  <si>
    <t>UBS ETF (IE) MSCI World UCITS ETF (USD) A-dis</t>
  </si>
  <si>
    <t>A1JVCA</t>
  </si>
  <si>
    <t>IE00B7KQ7B66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</si>
</sst>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8383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0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2"/>
  </cellXfs>
  <cellStyles count="3">
    <cellStyle name="Link" xfId="2" builtinId="8"/>
    <cellStyle name="Prozent" xfId="1" builtinId="5"/>
    <cellStyle name="Standard" xfId="0" builtinId="0"/>
  </cellStyles>
  <dxfs count="24">
    <dxf>
      <font>
        <color rgb="FF9C0006"/>
      </font>
    </dxf>
    <dxf>
      <font>
        <color rgb="FF9C0006"/>
      </font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28575</xdr:rowOff>
        </xdr:from>
        <xdr:to>
          <xdr:col>0</xdr:col>
          <xdr:colOff>2476500</xdr:colOff>
          <xdr:row>0</xdr:row>
          <xdr:rowOff>409575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28575</xdr:rowOff>
        </xdr:from>
        <xdr:to>
          <xdr:col>0</xdr:col>
          <xdr:colOff>2476500</xdr:colOff>
          <xdr:row>0</xdr:row>
          <xdr:rowOff>409575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:H12" totalsRowShown="0" headerRowDxfId="23" dataDxfId="22">
  <autoFilter ref="A2:H12" xr:uid="{00000000-0009-0000-0100-000002000000}"/>
  <tableColumns count="8">
    <tableColumn id="2" xr3:uid="{00000000-0010-0000-0000-000002000000}" name="Name" dataDxfId="21"/>
    <tableColumn id="3" xr3:uid="{00000000-0010-0000-0000-000003000000}" name="WKN" dataDxfId="20" totalsRowDxfId="7"/>
    <tableColumn id="4" xr3:uid="{00000000-0010-0000-0000-000004000000}" name="ISIN" dataDxfId="19"/>
    <tableColumn id="5" xr3:uid="{532EA65D-35CF-4944-894F-333E48B403B0}" name="1M" dataDxfId="18" totalsRowDxfId="6">
      <calculatedColumnFormula>IFERROR(MID(VLOOKUP($C3,Tabelle2!$C:$D,2,FALSE),FIND("#",SUBSTITUTE(VLOOKUP($C3,Tabelle2!$C:$D,2,FALSE),"""&gt;","#",1))+2,FIND("%",MID(VLOOKUP($C3,Tabelle2!$C:$D,2,FALSE),FIND("#",SUBSTITUTE(VLOOKUP($C3,Tabelle2!$C:$D,2,FALSE),"""&gt;","#",1))+2,10))-1)/100,"")</calculatedColumnFormula>
    </tableColumn>
    <tableColumn id="6" xr3:uid="{78A1645B-885B-4762-ABDE-FB3E706C5E97}" name="3M" dataDxfId="17" totalsRowDxfId="5">
      <calculatedColumnFormula>IFERROR(MID(VLOOKUP($C3,Tabelle2!$C:$D,2,FALSE),FIND("#",SUBSTITUTE(VLOOKUP($C3,Tabelle2!$C:$D,2,FALSE),"""&gt;","#",2))+2,FIND("%",MID(VLOOKUP($C3,Tabelle2!$C:$D,2,FALSE),FIND("#",SUBSTITUTE(VLOOKUP($C3,Tabelle2!$C:$D,2,FALSE),"""&gt;","#",2))+2,10))-1)/100,"")</calculatedColumnFormula>
    </tableColumn>
    <tableColumn id="7" xr3:uid="{70C7EF67-F805-4917-8D62-4F6104F049AE}" name="6M" dataDxfId="16" totalsRowDxfId="4">
      <calculatedColumnFormula>IFERROR(MID(VLOOKUP($C3,Tabelle2!$C:$D,2,FALSE),FIND("#",SUBSTITUTE(VLOOKUP($C3,Tabelle2!$C:$D,2,FALSE),"""&gt;","#",3))+2,FIND("%",MID(VLOOKUP($C3,Tabelle2!$C:$D,2,FALSE),FIND("#",SUBSTITUTE(VLOOKUP($C3,Tabelle2!$C:$D,2,FALSE),"""&gt;","#",3))+2,10))-1)/100,"")</calculatedColumnFormula>
    </tableColumn>
    <tableColumn id="8" xr3:uid="{14B6C56E-1001-4217-B43E-E12794A5F656}" name="1J" dataDxfId="15" totalsRowDxfId="3">
      <calculatedColumnFormula>IFERROR(MID(VLOOKUP($C3,Tabelle2!$C:$D,2,FALSE),FIND("#",SUBSTITUTE(VLOOKUP($C3,Tabelle2!$C:$D,2,FALSE),"""&gt;","#",4))+2,FIND("%",MID(VLOOKUP($C3,Tabelle2!$C:$D,2,FALSE),FIND("#",SUBSTITUTE(VLOOKUP($C3,Tabelle2!$C:$D,2,FALSE),"""&gt;","#",4))+2,10))-1)/100,"")</calculatedColumnFormula>
    </tableColumn>
    <tableColumn id="9" xr3:uid="{77ECE4D2-A3A4-4F37-A9BD-E543A4CC7F2F}" name="3J" dataDxfId="14" totalsRowDxfId="2">
      <calculatedColumnFormula>IFERROR(MID(VLOOKUP($C3,Tabelle2!$C:$D,2,FALSE),FIND("#",SUBSTITUTE(VLOOKUP($C3,Tabelle2!$C:$D,2,FALSE),"""&gt;","#",5))+2,FIND("%",MID(VLOOKUP($C3,Tabelle2!$C:$D,2,FALSE),FIND("#",SUBSTITUTE(VLOOKUP($C3,Tabelle2!$C:$D,2,FALSE),"""&gt;","#",5))+2,10))-1)/100,"")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CD21B4-07EE-47DB-AD85-866A0F4A4190}" name="Tabelle22" displayName="Tabelle22" ref="A2:D12" totalsRowShown="0" headerRowDxfId="13" dataDxfId="12">
  <autoFilter ref="A2:D12" xr:uid="{00000000-0009-0000-0100-000002000000}"/>
  <tableColumns count="4">
    <tableColumn id="2" xr3:uid="{FC3A7BED-9479-40C1-A79E-545A31ADE2FE}" name="Name" dataDxfId="11"/>
    <tableColumn id="3" xr3:uid="{A9A2FBA4-FACD-4A3E-9E4B-E557005CAFE6}" name="WKN" dataDxfId="10"/>
    <tableColumn id="4" xr3:uid="{70E34926-3546-4118-94A3-5ABD0791D912}" name="ISIN" dataDxfId="9"/>
    <tableColumn id="5" xr3:uid="{07BAA9A0-4756-4EA6-8684-85A863791A5C}" name="jETFTurboString" dataDxfId="8">
      <calculatedColumnFormula>jETFPerfString($C3)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stetf.com/de/etf-profile.html?isin=IE00B60SX394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justetf.com/de/etf-profile.html?isin=FR0010315770" TargetMode="External"/><Relationship Id="rId7" Type="http://schemas.openxmlformats.org/officeDocument/2006/relationships/hyperlink" Target="https://www.justetf.com/de/etf-profile.html?isin=IE00BJ0KDQ92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justetf.com/de/etf-profile.html?isin=LU0392494562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s://www.justetf.com/de/etf-profile.html?isin=IE00B4L5Y983" TargetMode="External"/><Relationship Id="rId6" Type="http://schemas.openxmlformats.org/officeDocument/2006/relationships/hyperlink" Target="https://www.justetf.com/de/etf-profile.html?isin=IE00BK1PV55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justetf.com/de/etf-profile.html?isin=LU1681043599" TargetMode="External"/><Relationship Id="rId15" Type="http://schemas.openxmlformats.org/officeDocument/2006/relationships/image" Target="../media/image1.emf"/><Relationship Id="rId10" Type="http://schemas.openxmlformats.org/officeDocument/2006/relationships/hyperlink" Target="https://www.justetf.com/de/etf-profile.html?isin=IE00B0M62Q58" TargetMode="External"/><Relationship Id="rId4" Type="http://schemas.openxmlformats.org/officeDocument/2006/relationships/hyperlink" Target="https://www.justetf.com/de/etf-profile.html?isin=DE000A1C9KL8" TargetMode="External"/><Relationship Id="rId9" Type="http://schemas.openxmlformats.org/officeDocument/2006/relationships/hyperlink" Target="https://www.justetf.com/de/etf-profile.html?isin=IE00B7KQ7B66" TargetMode="External"/><Relationship Id="rId1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12"/>
  <sheetViews>
    <sheetView tabSelected="1" workbookViewId="0">
      <selection activeCell="B1" sqref="B1"/>
    </sheetView>
  </sheetViews>
  <sheetFormatPr baseColWidth="10" defaultRowHeight="15" x14ac:dyDescent="0.25"/>
  <cols>
    <col min="1" max="1" width="41.28515625" customWidth="1"/>
    <col min="2" max="2" width="12.5703125" customWidth="1"/>
    <col min="3" max="3" width="16.5703125" customWidth="1"/>
  </cols>
  <sheetData>
    <row r="1" spans="1:8" s="1" customFormat="1" ht="35.1" customHeight="1" x14ac:dyDescent="0.25">
      <c r="B1" s="2"/>
    </row>
    <row r="2" spans="1:8" s="1" customFormat="1" ht="16.149999999999999" customHeight="1" x14ac:dyDescent="0.25">
      <c r="A2" s="1" t="s">
        <v>0</v>
      </c>
      <c r="B2" s="3" t="s">
        <v>1</v>
      </c>
      <c r="C2" s="1" t="s">
        <v>2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8" s="1" customFormat="1" ht="16.149999999999999" customHeight="1" x14ac:dyDescent="0.25">
      <c r="A3" s="7" t="s">
        <v>18</v>
      </c>
      <c r="B3" s="2" t="s">
        <v>14</v>
      </c>
      <c r="C3" t="s">
        <v>13</v>
      </c>
      <c r="D3" s="4">
        <f>IFERROR(MID(VLOOKUP($C3,Tabelle2!$C:$D,2,FALSE),FIND("#",SUBSTITUTE(VLOOKUP($C3,Tabelle2!$C:$D,2,FALSE),"""&gt;","#",1))+2,FIND("%",MID(VLOOKUP($C3,Tabelle2!$C:$D,2,FALSE),FIND("#",SUBSTITUTE(VLOOKUP($C3,Tabelle2!$C:$D,2,FALSE),"""&gt;","#",1))+2,10))-1)/100,"")</f>
        <v>6.88E-2</v>
      </c>
      <c r="E3" s="4">
        <f>IFERROR(MID(VLOOKUP($C3,Tabelle2!$C:$D,2,FALSE),FIND("#",SUBSTITUTE(VLOOKUP($C3,Tabelle2!$C:$D,2,FALSE),"""&gt;","#",2))+2,FIND("%",MID(VLOOKUP($C3,Tabelle2!$C:$D,2,FALSE),FIND("#",SUBSTITUTE(VLOOKUP($C3,Tabelle2!$C:$D,2,FALSE),"""&gt;","#",2))+2,10))-1)/100,"")</f>
        <v>2.0499999999999997E-2</v>
      </c>
      <c r="F3" s="4">
        <f>IFERROR(MID(VLOOKUP($C3,Tabelle2!$C:$D,2,FALSE),FIND("#",SUBSTITUTE(VLOOKUP($C3,Tabelle2!$C:$D,2,FALSE),"""&gt;","#",3))+2,FIND("%",MID(VLOOKUP($C3,Tabelle2!$C:$D,2,FALSE),FIND("#",SUBSTITUTE(VLOOKUP($C3,Tabelle2!$C:$D,2,FALSE),"""&gt;","#",3))+2,10))-1)/100,"")</f>
        <v>-2.3900000000000001E-2</v>
      </c>
      <c r="G3" s="4">
        <f>IFERROR(MID(VLOOKUP($C3,Tabelle2!$C:$D,2,FALSE),FIND("#",SUBSTITUTE(VLOOKUP($C3,Tabelle2!$C:$D,2,FALSE),"""&gt;","#",4))+2,FIND("%",MID(VLOOKUP($C3,Tabelle2!$C:$D,2,FALSE),FIND("#",SUBSTITUTE(VLOOKUP($C3,Tabelle2!$C:$D,2,FALSE),"""&gt;","#",4))+2,10))-1)/100,"")</f>
        <v>8.5099999999999995E-2</v>
      </c>
      <c r="H3" s="4">
        <f>IFERROR(MID(VLOOKUP($C3,Tabelle2!$C:$D,2,FALSE),FIND("#",SUBSTITUTE(VLOOKUP($C3,Tabelle2!$C:$D,2,FALSE),"""&gt;","#",5))+2,FIND("%",MID(VLOOKUP($C3,Tabelle2!$C:$D,2,FALSE),FIND("#",SUBSTITUTE(VLOOKUP($C3,Tabelle2!$C:$D,2,FALSE),"""&gt;","#",5))+2,10))-1)/100,"")</f>
        <v>0.46200000000000002</v>
      </c>
    </row>
    <row r="4" spans="1:8" s="1" customFormat="1" ht="16.149999999999999" customHeight="1" x14ac:dyDescent="0.25">
      <c r="A4" s="7" t="s">
        <v>17</v>
      </c>
      <c r="B4" s="2" t="s">
        <v>16</v>
      </c>
      <c r="C4" s="5" t="s">
        <v>15</v>
      </c>
      <c r="D4" s="4">
        <f>IFERROR(MID(VLOOKUP($C4,Tabelle2!$C:$D,2,FALSE),FIND("#",SUBSTITUTE(VLOOKUP($C4,Tabelle2!$C:$D,2,FALSE),"""&gt;","#",1))+2,FIND("%",MID(VLOOKUP($C4,Tabelle2!$C:$D,2,FALSE),FIND("#",SUBSTITUTE(VLOOKUP($C4,Tabelle2!$C:$D,2,FALSE),"""&gt;","#",1))+2,10))-1)/100,"")</f>
        <v>7.1199999999999999E-2</v>
      </c>
      <c r="E4" s="4">
        <f>IFERROR(MID(VLOOKUP($C4,Tabelle2!$C:$D,2,FALSE),FIND("#",SUBSTITUTE(VLOOKUP($C4,Tabelle2!$C:$D,2,FALSE),"""&gt;","#",2))+2,FIND("%",MID(VLOOKUP($C4,Tabelle2!$C:$D,2,FALSE),FIND("#",SUBSTITUTE(VLOOKUP($C4,Tabelle2!$C:$D,2,FALSE),"""&gt;","#",2))+2,10))-1)/100,"")</f>
        <v>2.0899999999999998E-2</v>
      </c>
      <c r="F4" s="4">
        <f>IFERROR(MID(VLOOKUP($C4,Tabelle2!$C:$D,2,FALSE),FIND("#",SUBSTITUTE(VLOOKUP($C4,Tabelle2!$C:$D,2,FALSE),"""&gt;","#",3))+2,FIND("%",MID(VLOOKUP($C4,Tabelle2!$C:$D,2,FALSE),FIND("#",SUBSTITUTE(VLOOKUP($C4,Tabelle2!$C:$D,2,FALSE),"""&gt;","#",3))+2,10))-1)/100,"")</f>
        <v>-2.3599999999999999E-2</v>
      </c>
      <c r="G4" s="4">
        <f>IFERROR(MID(VLOOKUP($C4,Tabelle2!$C:$D,2,FALSE),FIND("#",SUBSTITUTE(VLOOKUP($C4,Tabelle2!$C:$D,2,FALSE),"""&gt;","#",4))+2,FIND("%",MID(VLOOKUP($C4,Tabelle2!$C:$D,2,FALSE),FIND("#",SUBSTITUTE(VLOOKUP($C4,Tabelle2!$C:$D,2,FALSE),"""&gt;","#",4))+2,10))-1)/100,"")</f>
        <v>8.6199999999999999E-2</v>
      </c>
      <c r="H4" s="4">
        <f>IFERROR(MID(VLOOKUP($C4,Tabelle2!$C:$D,2,FALSE),FIND("#",SUBSTITUTE(VLOOKUP($C4,Tabelle2!$C:$D,2,FALSE),"""&gt;","#",5))+2,FIND("%",MID(VLOOKUP($C4,Tabelle2!$C:$D,2,FALSE),FIND("#",SUBSTITUTE(VLOOKUP($C4,Tabelle2!$C:$D,2,FALSE),"""&gt;","#",5))+2,10))-1)/100,"")</f>
        <v>0.46079999999999999</v>
      </c>
    </row>
    <row r="5" spans="1:8" s="1" customFormat="1" ht="16.149999999999999" customHeight="1" x14ac:dyDescent="0.25">
      <c r="A5" s="7" t="s">
        <v>20</v>
      </c>
      <c r="B5" s="2" t="s">
        <v>21</v>
      </c>
      <c r="C5" s="5" t="s">
        <v>19</v>
      </c>
      <c r="D5" s="4">
        <f>IFERROR(MID(VLOOKUP($C5,Tabelle2!$C:$D,2,FALSE),FIND("#",SUBSTITUTE(VLOOKUP($C5,Tabelle2!$C:$D,2,FALSE),"""&gt;","#",1))+2,FIND("%",MID(VLOOKUP($C5,Tabelle2!$C:$D,2,FALSE),FIND("#",SUBSTITUTE(VLOOKUP($C5,Tabelle2!$C:$D,2,FALSE),"""&gt;","#",1))+2,10))-1)/100,"")</f>
        <v>6.8699999999999997E-2</v>
      </c>
      <c r="E5" s="4">
        <f>IFERROR(MID(VLOOKUP($C5,Tabelle2!$C:$D,2,FALSE),FIND("#",SUBSTITUTE(VLOOKUP($C5,Tabelle2!$C:$D,2,FALSE),"""&gt;","#",2))+2,FIND("%",MID(VLOOKUP($C5,Tabelle2!$C:$D,2,FALSE),FIND("#",SUBSTITUTE(VLOOKUP($C5,Tabelle2!$C:$D,2,FALSE),"""&gt;","#",2))+2,10))-1)/100,"")</f>
        <v>2.1299999999999999E-2</v>
      </c>
      <c r="F5" s="4">
        <f>IFERROR(MID(VLOOKUP($C5,Tabelle2!$C:$D,2,FALSE),FIND("#",SUBSTITUTE(VLOOKUP($C5,Tabelle2!$C:$D,2,FALSE),"""&gt;","#",3))+2,FIND("%",MID(VLOOKUP($C5,Tabelle2!$C:$D,2,FALSE),FIND("#",SUBSTITUTE(VLOOKUP($C5,Tabelle2!$C:$D,2,FALSE),"""&gt;","#",3))+2,10))-1)/100,"")</f>
        <v>-2.7300000000000001E-2</v>
      </c>
      <c r="G5" s="4">
        <f>IFERROR(MID(VLOOKUP($C5,Tabelle2!$C:$D,2,FALSE),FIND("#",SUBSTITUTE(VLOOKUP($C5,Tabelle2!$C:$D,2,FALSE),"""&gt;","#",4))+2,FIND("%",MID(VLOOKUP($C5,Tabelle2!$C:$D,2,FALSE),FIND("#",SUBSTITUTE(VLOOKUP($C5,Tabelle2!$C:$D,2,FALSE),"""&gt;","#",4))+2,10))-1)/100,"")</f>
        <v>8.9399999999999993E-2</v>
      </c>
      <c r="H5" s="4">
        <f>IFERROR(MID(VLOOKUP($C5,Tabelle2!$C:$D,2,FALSE),FIND("#",SUBSTITUTE(VLOOKUP($C5,Tabelle2!$C:$D,2,FALSE),"""&gt;","#",5))+2,FIND("%",MID(VLOOKUP($C5,Tabelle2!$C:$D,2,FALSE),FIND("#",SUBSTITUTE(VLOOKUP($C5,Tabelle2!$C:$D,2,FALSE),"""&gt;","#",5))+2,10))-1)/100,"")</f>
        <v>0.45530000000000004</v>
      </c>
    </row>
    <row r="6" spans="1:8" s="1" customFormat="1" ht="16.149999999999999" customHeight="1" x14ac:dyDescent="0.25">
      <c r="A6" s="7" t="s">
        <v>3</v>
      </c>
      <c r="B6" s="2" t="s">
        <v>5</v>
      </c>
      <c r="C6" t="s">
        <v>4</v>
      </c>
      <c r="D6" s="4">
        <f>IFERROR(MID(VLOOKUP($C6,Tabelle2!$C:$D,2,FALSE),FIND("#",SUBSTITUTE(VLOOKUP($C6,Tabelle2!$C:$D,2,FALSE),"""&gt;","#",1))+2,FIND("%",MID(VLOOKUP($C6,Tabelle2!$C:$D,2,FALSE),FIND("#",SUBSTITUTE(VLOOKUP($C6,Tabelle2!$C:$D,2,FALSE),"""&gt;","#",1))+2,10))-1)/100,"")</f>
        <v>6.9199999999999998E-2</v>
      </c>
      <c r="E6" s="4">
        <f>IFERROR(MID(VLOOKUP($C6,Tabelle2!$C:$D,2,FALSE),FIND("#",SUBSTITUTE(VLOOKUP($C6,Tabelle2!$C:$D,2,FALSE),"""&gt;","#",2))+2,FIND("%",MID(VLOOKUP($C6,Tabelle2!$C:$D,2,FALSE),FIND("#",SUBSTITUTE(VLOOKUP($C6,Tabelle2!$C:$D,2,FALSE),"""&gt;","#",2))+2,10))-1)/100,"")</f>
        <v>2.1600000000000001E-2</v>
      </c>
      <c r="F6" s="4">
        <f>IFERROR(MID(VLOOKUP($C6,Tabelle2!$C:$D,2,FALSE),FIND("#",SUBSTITUTE(VLOOKUP($C6,Tabelle2!$C:$D,2,FALSE),"""&gt;","#",3))+2,FIND("%",MID(VLOOKUP($C6,Tabelle2!$C:$D,2,FALSE),FIND("#",SUBSTITUTE(VLOOKUP($C6,Tabelle2!$C:$D,2,FALSE),"""&gt;","#",3))+2,10))-1)/100,"")</f>
        <v>-2.2099999999999998E-2</v>
      </c>
      <c r="G6" s="4">
        <f>IFERROR(MID(VLOOKUP($C6,Tabelle2!$C:$D,2,FALSE),FIND("#",SUBSTITUTE(VLOOKUP($C6,Tabelle2!$C:$D,2,FALSE),"""&gt;","#",4))+2,FIND("%",MID(VLOOKUP($C6,Tabelle2!$C:$D,2,FALSE),FIND("#",SUBSTITUTE(VLOOKUP($C6,Tabelle2!$C:$D,2,FALSE),"""&gt;","#",4))+2,10))-1)/100,"")</f>
        <v>8.9399999999999993E-2</v>
      </c>
      <c r="H6" s="4">
        <f>IFERROR(MID(VLOOKUP($C6,Tabelle2!$C:$D,2,FALSE),FIND("#",SUBSTITUTE(VLOOKUP($C6,Tabelle2!$C:$D,2,FALSE),"""&gt;","#",5))+2,FIND("%",MID(VLOOKUP($C6,Tabelle2!$C:$D,2,FALSE),FIND("#",SUBSTITUTE(VLOOKUP($C6,Tabelle2!$C:$D,2,FALSE),"""&gt;","#",5))+2,10))-1)/100,"")</f>
        <v>0.47090000000000004</v>
      </c>
    </row>
    <row r="7" spans="1:8" s="1" customFormat="1" ht="16.149999999999999" customHeight="1" x14ac:dyDescent="0.25">
      <c r="A7" s="7" t="s">
        <v>25</v>
      </c>
      <c r="B7" s="2" t="s">
        <v>26</v>
      </c>
      <c r="C7" t="s">
        <v>27</v>
      </c>
      <c r="D7" s="4">
        <f>IFERROR(MID(VLOOKUP($C7,Tabelle2!$C:$D,2,FALSE),FIND("#",SUBSTITUTE(VLOOKUP($C7,Tabelle2!$C:$D,2,FALSE),"""&gt;","#",1))+2,FIND("%",MID(VLOOKUP($C7,Tabelle2!$C:$D,2,FALSE),FIND("#",SUBSTITUTE(VLOOKUP($C7,Tabelle2!$C:$D,2,FALSE),"""&gt;","#",1))+2,10))-1)/100,"")</f>
        <v>6.8499999999999991E-2</v>
      </c>
      <c r="E7" s="4">
        <f>IFERROR(MID(VLOOKUP($C7,Tabelle2!$C:$D,2,FALSE),FIND("#",SUBSTITUTE(VLOOKUP($C7,Tabelle2!$C:$D,2,FALSE),"""&gt;","#",2))+2,FIND("%",MID(VLOOKUP($C7,Tabelle2!$C:$D,2,FALSE),FIND("#",SUBSTITUTE(VLOOKUP($C7,Tabelle2!$C:$D,2,FALSE),"""&gt;","#",2))+2,10))-1)/100,"")</f>
        <v>2.1099999999999997E-2</v>
      </c>
      <c r="F7" s="4">
        <f>IFERROR(MID(VLOOKUP($C7,Tabelle2!$C:$D,2,FALSE),FIND("#",SUBSTITUTE(VLOOKUP($C7,Tabelle2!$C:$D,2,FALSE),"""&gt;","#",3))+2,FIND("%",MID(VLOOKUP($C7,Tabelle2!$C:$D,2,FALSE),FIND("#",SUBSTITUTE(VLOOKUP($C7,Tabelle2!$C:$D,2,FALSE),"""&gt;","#",3))+2,10))-1)/100,"")</f>
        <v>-2.7799999999999998E-2</v>
      </c>
      <c r="G7" s="4">
        <f>IFERROR(MID(VLOOKUP($C7,Tabelle2!$C:$D,2,FALSE),FIND("#",SUBSTITUTE(VLOOKUP($C7,Tabelle2!$C:$D,2,FALSE),"""&gt;","#",4))+2,FIND("%",MID(VLOOKUP($C7,Tabelle2!$C:$D,2,FALSE),FIND("#",SUBSTITUTE(VLOOKUP($C7,Tabelle2!$C:$D,2,FALSE),"""&gt;","#",4))+2,10))-1)/100,"")</f>
        <v>8.8399999999999992E-2</v>
      </c>
      <c r="H7" s="4">
        <f>IFERROR(MID(VLOOKUP($C7,Tabelle2!$C:$D,2,FALSE),FIND("#",SUBSTITUTE(VLOOKUP($C7,Tabelle2!$C:$D,2,FALSE),"""&gt;","#",5))+2,FIND("%",MID(VLOOKUP($C7,Tabelle2!$C:$D,2,FALSE),FIND("#",SUBSTITUTE(VLOOKUP($C7,Tabelle2!$C:$D,2,FALSE),"""&gt;","#",5))+2,10))-1)/100,"")</f>
        <v>0.45069999999999999</v>
      </c>
    </row>
    <row r="8" spans="1:8" s="1" customFormat="1" ht="16.149999999999999" customHeight="1" x14ac:dyDescent="0.25">
      <c r="A8" s="7" t="s">
        <v>31</v>
      </c>
      <c r="B8" s="2" t="s">
        <v>12</v>
      </c>
      <c r="C8" t="s">
        <v>11</v>
      </c>
      <c r="D8" s="4">
        <f>IFERROR(MID(VLOOKUP($C8,Tabelle2!$C:$D,2,FALSE),FIND("#",SUBSTITUTE(VLOOKUP($C8,Tabelle2!$C:$D,2,FALSE),"""&gt;","#",1))+2,FIND("%",MID(VLOOKUP($C8,Tabelle2!$C:$D,2,FALSE),FIND("#",SUBSTITUTE(VLOOKUP($C8,Tabelle2!$C:$D,2,FALSE),"""&gt;","#",1))+2,10))-1)/100,"")</f>
        <v>6.8600000000000008E-2</v>
      </c>
      <c r="E8" s="4">
        <f>IFERROR(MID(VLOOKUP($C8,Tabelle2!$C:$D,2,FALSE),FIND("#",SUBSTITUTE(VLOOKUP($C8,Tabelle2!$C:$D,2,FALSE),"""&gt;","#",2))+2,FIND("%",MID(VLOOKUP($C8,Tabelle2!$C:$D,2,FALSE),FIND("#",SUBSTITUTE(VLOOKUP($C8,Tabelle2!$C:$D,2,FALSE),"""&gt;","#",2))+2,10))-1)/100,"")</f>
        <v>2.0400000000000001E-2</v>
      </c>
      <c r="F8" s="4">
        <f>IFERROR(MID(VLOOKUP($C8,Tabelle2!$C:$D,2,FALSE),FIND("#",SUBSTITUTE(VLOOKUP($C8,Tabelle2!$C:$D,2,FALSE),"""&gt;","#",3))+2,FIND("%",MID(VLOOKUP($C8,Tabelle2!$C:$D,2,FALSE),FIND("#",SUBSTITUTE(VLOOKUP($C8,Tabelle2!$C:$D,2,FALSE),"""&gt;","#",3))+2,10))-1)/100,"")</f>
        <v>-2.4199999999999999E-2</v>
      </c>
      <c r="G8" s="4">
        <f>IFERROR(MID(VLOOKUP($C8,Tabelle2!$C:$D,2,FALSE),FIND("#",SUBSTITUTE(VLOOKUP($C8,Tabelle2!$C:$D,2,FALSE),"""&gt;","#",4))+2,FIND("%",MID(VLOOKUP($C8,Tabelle2!$C:$D,2,FALSE),FIND("#",SUBSTITUTE(VLOOKUP($C8,Tabelle2!$C:$D,2,FALSE),"""&gt;","#",4))+2,10))-1)/100,"")</f>
        <v>8.4900000000000003E-2</v>
      </c>
      <c r="H8" s="4">
        <f>IFERROR(MID(VLOOKUP($C8,Tabelle2!$C:$D,2,FALSE),FIND("#",SUBSTITUTE(VLOOKUP($C8,Tabelle2!$C:$D,2,FALSE),"""&gt;","#",5))+2,FIND("%",MID(VLOOKUP($C8,Tabelle2!$C:$D,2,FALSE),FIND("#",SUBSTITUTE(VLOOKUP($C8,Tabelle2!$C:$D,2,FALSE),"""&gt;","#",5))+2,10))-1)/100,"")</f>
        <v>0.46140000000000003</v>
      </c>
    </row>
    <row r="9" spans="1:8" s="1" customFormat="1" ht="16.149999999999999" customHeight="1" x14ac:dyDescent="0.25">
      <c r="A9" s="7" t="s">
        <v>28</v>
      </c>
      <c r="B9" s="2" t="s">
        <v>29</v>
      </c>
      <c r="C9" t="s">
        <v>30</v>
      </c>
      <c r="D9" s="4">
        <f>IFERROR(MID(VLOOKUP($C9,Tabelle2!$C:$D,2,FALSE),FIND("#",SUBSTITUTE(VLOOKUP($C9,Tabelle2!$C:$D,2,FALSE),"""&gt;","#",1))+2,FIND("%",MID(VLOOKUP($C9,Tabelle2!$C:$D,2,FALSE),FIND("#",SUBSTITUTE(VLOOKUP($C9,Tabelle2!$C:$D,2,FALSE),"""&gt;","#",1))+2,10))-1)/100,"")</f>
        <v>6.8600000000000008E-2</v>
      </c>
      <c r="E9" s="4">
        <f>IFERROR(MID(VLOOKUP($C9,Tabelle2!$C:$D,2,FALSE),FIND("#",SUBSTITUTE(VLOOKUP($C9,Tabelle2!$C:$D,2,FALSE),"""&gt;","#",2))+2,FIND("%",MID(VLOOKUP($C9,Tabelle2!$C:$D,2,FALSE),FIND("#",SUBSTITUTE(VLOOKUP($C9,Tabelle2!$C:$D,2,FALSE),"""&gt;","#",2))+2,10))-1)/100,"")</f>
        <v>2.0299999999999999E-2</v>
      </c>
      <c r="F9" s="4">
        <f>IFERROR(MID(VLOOKUP($C9,Tabelle2!$C:$D,2,FALSE),FIND("#",SUBSTITUTE(VLOOKUP($C9,Tabelle2!$C:$D,2,FALSE),"""&gt;","#",3))+2,FIND("%",MID(VLOOKUP($C9,Tabelle2!$C:$D,2,FALSE),FIND("#",SUBSTITUTE(VLOOKUP($C9,Tabelle2!$C:$D,2,FALSE),"""&gt;","#",3))+2,10))-1)/100,"")</f>
        <v>-2.4300000000000002E-2</v>
      </c>
      <c r="G9" s="4">
        <f>IFERROR(MID(VLOOKUP($C9,Tabelle2!$C:$D,2,FALSE),FIND("#",SUBSTITUTE(VLOOKUP($C9,Tabelle2!$C:$D,2,FALSE),"""&gt;","#",4))+2,FIND("%",MID(VLOOKUP($C9,Tabelle2!$C:$D,2,FALSE),FIND("#",SUBSTITUTE(VLOOKUP($C9,Tabelle2!$C:$D,2,FALSE),"""&gt;","#",4))+2,10))-1)/100,"")</f>
        <v>8.5099999999999995E-2</v>
      </c>
      <c r="H9" s="4">
        <f>IFERROR(MID(VLOOKUP($C9,Tabelle2!$C:$D,2,FALSE),FIND("#",SUBSTITUTE(VLOOKUP($C9,Tabelle2!$C:$D,2,FALSE),"""&gt;","#",5))+2,FIND("%",MID(VLOOKUP($C9,Tabelle2!$C:$D,2,FALSE),FIND("#",SUBSTITUTE(VLOOKUP($C9,Tabelle2!$C:$D,2,FALSE),"""&gt;","#",5))+2,10))-1)/100,"")</f>
        <v>0.46179999999999999</v>
      </c>
    </row>
    <row r="10" spans="1:8" s="1" customFormat="1" ht="16.149999999999999" customHeight="1" x14ac:dyDescent="0.25">
      <c r="A10" s="7" t="s">
        <v>33</v>
      </c>
      <c r="B10" s="2" t="s">
        <v>34</v>
      </c>
      <c r="C10" t="s">
        <v>35</v>
      </c>
      <c r="D10" s="4">
        <f>IFERROR(MID(VLOOKUP($C10,Tabelle2!$C:$D,2,FALSE),FIND("#",SUBSTITUTE(VLOOKUP($C10,Tabelle2!$C:$D,2,FALSE),"""&gt;","#",1))+2,FIND("%",MID(VLOOKUP($C10,Tabelle2!$C:$D,2,FALSE),FIND("#",SUBSTITUTE(VLOOKUP($C10,Tabelle2!$C:$D,2,FALSE),"""&gt;","#",1))+2,10))-1)/100,"")</f>
        <v>6.8199999999999997E-2</v>
      </c>
      <c r="E10" s="4">
        <f>IFERROR(MID(VLOOKUP($C10,Tabelle2!$C:$D,2,FALSE),FIND("#",SUBSTITUTE(VLOOKUP($C10,Tabelle2!$C:$D,2,FALSE),"""&gt;","#",2))+2,FIND("%",MID(VLOOKUP($C10,Tabelle2!$C:$D,2,FALSE),FIND("#",SUBSTITUTE(VLOOKUP($C10,Tabelle2!$C:$D,2,FALSE),"""&gt;","#",2))+2,10))-1)/100,"")</f>
        <v>0.02</v>
      </c>
      <c r="F10" s="4">
        <f>IFERROR(MID(VLOOKUP($C10,Tabelle2!$C:$D,2,FALSE),FIND("#",SUBSTITUTE(VLOOKUP($C10,Tabelle2!$C:$D,2,FALSE),"""&gt;","#",3))+2,FIND("%",MID(VLOOKUP($C10,Tabelle2!$C:$D,2,FALSE),FIND("#",SUBSTITUTE(VLOOKUP($C10,Tabelle2!$C:$D,2,FALSE),"""&gt;","#",3))+2,10))-1)/100,"")</f>
        <v>-2.4300000000000002E-2</v>
      </c>
      <c r="G10" s="4">
        <f>IFERROR(MID(VLOOKUP($C10,Tabelle2!$C:$D,2,FALSE),FIND("#",SUBSTITUTE(VLOOKUP($C10,Tabelle2!$C:$D,2,FALSE),"""&gt;","#",4))+2,FIND("%",MID(VLOOKUP($C10,Tabelle2!$C:$D,2,FALSE),FIND("#",SUBSTITUTE(VLOOKUP($C10,Tabelle2!$C:$D,2,FALSE),"""&gt;","#",4))+2,10))-1)/100,"")</f>
        <v>8.48E-2</v>
      </c>
      <c r="H10" s="4">
        <f>IFERROR(MID(VLOOKUP($C10,Tabelle2!$C:$D,2,FALSE),FIND("#",SUBSTITUTE(VLOOKUP($C10,Tabelle2!$C:$D,2,FALSE),"""&gt;","#",5))+2,FIND("%",MID(VLOOKUP($C10,Tabelle2!$C:$D,2,FALSE),FIND("#",SUBSTITUTE(VLOOKUP($C10,Tabelle2!$C:$D,2,FALSE),"""&gt;","#",5))+2,10))-1)/100,"")</f>
        <v>0.4597</v>
      </c>
    </row>
    <row r="11" spans="1:8" s="1" customFormat="1" ht="16.149999999999999" customHeight="1" x14ac:dyDescent="0.25">
      <c r="A11" s="7" t="s">
        <v>36</v>
      </c>
      <c r="B11" s="2" t="s">
        <v>37</v>
      </c>
      <c r="C11" t="s">
        <v>38</v>
      </c>
      <c r="D11" s="4">
        <f>IFERROR(MID(VLOOKUP($C11,Tabelle2!$C:$D,2,FALSE),FIND("#",SUBSTITUTE(VLOOKUP($C11,Tabelle2!$C:$D,2,FALSE),"""&gt;","#",1))+2,FIND("%",MID(VLOOKUP($C11,Tabelle2!$C:$D,2,FALSE),FIND("#",SUBSTITUTE(VLOOKUP($C11,Tabelle2!$C:$D,2,FALSE),"""&gt;","#",1))+2,10))-1)/100,"")</f>
        <v>6.8199999999999997E-2</v>
      </c>
      <c r="E11" s="4">
        <f>IFERROR(MID(VLOOKUP($C11,Tabelle2!$C:$D,2,FALSE),FIND("#",SUBSTITUTE(VLOOKUP($C11,Tabelle2!$C:$D,2,FALSE),"""&gt;","#",2))+2,FIND("%",MID(VLOOKUP($C11,Tabelle2!$C:$D,2,FALSE),FIND("#",SUBSTITUTE(VLOOKUP($C11,Tabelle2!$C:$D,2,FALSE),"""&gt;","#",2))+2,10))-1)/100,"")</f>
        <v>1.9799999999999998E-2</v>
      </c>
      <c r="F11" s="4">
        <f>IFERROR(MID(VLOOKUP($C11,Tabelle2!$C:$D,2,FALSE),FIND("#",SUBSTITUTE(VLOOKUP($C11,Tabelle2!$C:$D,2,FALSE),"""&gt;","#",3))+2,FIND("%",MID(VLOOKUP($C11,Tabelle2!$C:$D,2,FALSE),FIND("#",SUBSTITUTE(VLOOKUP($C11,Tabelle2!$C:$D,2,FALSE),"""&gt;","#",3))+2,10))-1)/100,"")</f>
        <v>-2.53E-2</v>
      </c>
      <c r="G11" s="4">
        <f>IFERROR(MID(VLOOKUP($C11,Tabelle2!$C:$D,2,FALSE),FIND("#",SUBSTITUTE(VLOOKUP($C11,Tabelle2!$C:$D,2,FALSE),"""&gt;","#",4))+2,FIND("%",MID(VLOOKUP($C11,Tabelle2!$C:$D,2,FALSE),FIND("#",SUBSTITUTE(VLOOKUP($C11,Tabelle2!$C:$D,2,FALSE),"""&gt;","#",4))+2,10))-1)/100,"")</f>
        <v>8.3499999999999991E-2</v>
      </c>
      <c r="H11" s="4">
        <f>IFERROR(MID(VLOOKUP($C11,Tabelle2!$C:$D,2,FALSE),FIND("#",SUBSTITUTE(VLOOKUP($C11,Tabelle2!$C:$D,2,FALSE),"""&gt;","#",5))+2,FIND("%",MID(VLOOKUP($C11,Tabelle2!$C:$D,2,FALSE),FIND("#",SUBSTITUTE(VLOOKUP($C11,Tabelle2!$C:$D,2,FALSE),"""&gt;","#",5))+2,10))-1)/100,"")</f>
        <v>0.45700000000000002</v>
      </c>
    </row>
    <row r="12" spans="1:8" s="1" customFormat="1" ht="16.149999999999999" customHeight="1" x14ac:dyDescent="0.25">
      <c r="A12" s="7" t="s">
        <v>23</v>
      </c>
      <c r="B12" s="2" t="s">
        <v>24</v>
      </c>
      <c r="C12" t="s">
        <v>22</v>
      </c>
      <c r="D12" s="4">
        <f>IFERROR(MID(VLOOKUP($C12,Tabelle2!$C:$D,2,FALSE),FIND("#",SUBSTITUTE(VLOOKUP($C12,Tabelle2!$C:$D,2,FALSE),"""&gt;","#",1))+2,FIND("%",MID(VLOOKUP($C12,Tabelle2!$C:$D,2,FALSE),FIND("#",SUBSTITUTE(VLOOKUP($C12,Tabelle2!$C:$D,2,FALSE),"""&gt;","#",1))+2,10))-1)/100,"")</f>
        <v>6.83E-2</v>
      </c>
      <c r="E12" s="4">
        <f>IFERROR(MID(VLOOKUP($C12,Tabelle2!$C:$D,2,FALSE),FIND("#",SUBSTITUTE(VLOOKUP($C12,Tabelle2!$C:$D,2,FALSE),"""&gt;","#",2))+2,FIND("%",MID(VLOOKUP($C12,Tabelle2!$C:$D,2,FALSE),FIND("#",SUBSTITUTE(VLOOKUP($C12,Tabelle2!$C:$D,2,FALSE),"""&gt;","#",2))+2,10))-1)/100,"")</f>
        <v>1.9900000000000001E-2</v>
      </c>
      <c r="F12" s="4">
        <f>IFERROR(MID(VLOOKUP($C12,Tabelle2!$C:$D,2,FALSE),FIND("#",SUBSTITUTE(VLOOKUP($C12,Tabelle2!$C:$D,2,FALSE),"""&gt;","#",3))+2,FIND("%",MID(VLOOKUP($C12,Tabelle2!$C:$D,2,FALSE),FIND("#",SUBSTITUTE(VLOOKUP($C12,Tabelle2!$C:$D,2,FALSE),"""&gt;","#",3))+2,10))-1)/100,"")</f>
        <v>-2.5099999999999997E-2</v>
      </c>
      <c r="G12" s="4">
        <f>IFERROR(MID(VLOOKUP($C12,Tabelle2!$C:$D,2,FALSE),FIND("#",SUBSTITUTE(VLOOKUP($C12,Tabelle2!$C:$D,2,FALSE),"""&gt;","#",4))+2,FIND("%",MID(VLOOKUP($C12,Tabelle2!$C:$D,2,FALSE),FIND("#",SUBSTITUTE(VLOOKUP($C12,Tabelle2!$C:$D,2,FALSE),"""&gt;","#",4))+2,10))-1)/100,"")</f>
        <v>8.2200000000000009E-2</v>
      </c>
      <c r="H12" s="4">
        <f>IFERROR(MID(VLOOKUP($C12,Tabelle2!$C:$D,2,FALSE),FIND("#",SUBSTITUTE(VLOOKUP($C12,Tabelle2!$C:$D,2,FALSE),"""&gt;","#",5))+2,FIND("%",MID(VLOOKUP($C12,Tabelle2!$C:$D,2,FALSE),FIND("#",SUBSTITUTE(VLOOKUP($C12,Tabelle2!$C:$D,2,FALSE),"""&gt;","#",5))+2,10))-1)/100,"")</f>
        <v>0.4526</v>
      </c>
    </row>
  </sheetData>
  <conditionalFormatting sqref="D3:H12">
    <cfRule type="cellIs" dxfId="1" priority="1" operator="lessThan">
      <formula>0</formula>
    </cfRule>
  </conditionalFormatting>
  <hyperlinks>
    <hyperlink ref="A3" r:id="rId1" xr:uid="{BB9725BF-C4DA-4224-87D3-F8617D1C66AD}"/>
    <hyperlink ref="A4" r:id="rId2" xr:uid="{88B0070A-D21A-4FDA-B058-921C9D1DB5C4}"/>
    <hyperlink ref="A5" r:id="rId3" xr:uid="{14ACC033-C104-485F-8B85-A166DBEA0313}"/>
    <hyperlink ref="A6" r:id="rId4" xr:uid="{7C64CE3D-AFF1-4DF8-B7FA-297045B33C60}"/>
    <hyperlink ref="A7" r:id="rId5" xr:uid="{4A369603-FAB6-410E-868D-A04CF09B3A76}"/>
    <hyperlink ref="A8" r:id="rId6" xr:uid="{35BDD9EB-8431-437D-882D-5731C711ED96}"/>
    <hyperlink ref="A9" r:id="rId7" xr:uid="{0A291943-D6AA-46FD-8301-F38C29942FD3}"/>
    <hyperlink ref="A10" r:id="rId8" xr:uid="{85CF9865-83FB-46E0-8CB8-1A2E02EFDA02}"/>
    <hyperlink ref="A11" r:id="rId9" xr:uid="{947BBF8B-7C86-49D3-84FA-F65B23059804}"/>
    <hyperlink ref="A12" r:id="rId10" xr:uid="{9B274534-0399-42B9-98CB-93DD966EEDE0}"/>
  </hyperlinks>
  <pageMargins left="0.7" right="0.7" top="0.78740157499999996" bottom="0.78740157499999996" header="0.3" footer="0.3"/>
  <pageSetup paperSize="9" orientation="portrait" horizontalDpi="4294967293" verticalDpi="0" r:id="rId11"/>
  <drawing r:id="rId12"/>
  <legacyDrawing r:id="rId13"/>
  <controls>
    <mc:AlternateContent xmlns:mc="http://schemas.openxmlformats.org/markup-compatibility/2006">
      <mc:Choice Requires="x14">
        <control shapeId="1027" r:id="rId14" name="CommandButton1">
          <controlPr defaultSize="0" autoLine="0" r:id="rId15">
            <anchor moveWithCells="1">
              <from>
                <xdr:col>0</xdr:col>
                <xdr:colOff>76200</xdr:colOff>
                <xdr:row>0</xdr:row>
                <xdr:rowOff>28575</xdr:rowOff>
              </from>
              <to>
                <xdr:col>0</xdr:col>
                <xdr:colOff>2476500</xdr:colOff>
                <xdr:row>0</xdr:row>
                <xdr:rowOff>409575</xdr:rowOff>
              </to>
            </anchor>
          </controlPr>
        </control>
      </mc:Choice>
      <mc:Fallback>
        <control shapeId="1027" r:id="rId14" name="CommandButton1"/>
      </mc:Fallback>
    </mc:AlternateContent>
  </controls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ED40-A679-45B0-80AB-3E6328AB83C6}">
  <sheetPr codeName="Tabelle2"/>
  <dimension ref="A1:D13"/>
  <sheetViews>
    <sheetView workbookViewId="0">
      <selection activeCell="C18" sqref="C18"/>
    </sheetView>
  </sheetViews>
  <sheetFormatPr baseColWidth="10" defaultRowHeight="15" x14ac:dyDescent="0.25"/>
  <cols>
    <col min="1" max="1" width="41.28515625" customWidth="1"/>
    <col min="2" max="2" width="12.5703125" customWidth="1"/>
    <col min="3" max="3" width="16.5703125" customWidth="1"/>
    <col min="4" max="4" width="242.28515625" customWidth="1"/>
  </cols>
  <sheetData>
    <row r="1" spans="1:4" s="1" customFormat="1" ht="35.1" customHeight="1" x14ac:dyDescent="0.25">
      <c r="B1" s="2"/>
    </row>
    <row r="2" spans="1:4" s="1" customFormat="1" ht="16.149999999999999" customHeight="1" x14ac:dyDescent="0.25">
      <c r="A2" s="1" t="s">
        <v>0</v>
      </c>
      <c r="B2" s="3" t="s">
        <v>1</v>
      </c>
      <c r="C2" s="1" t="s">
        <v>2</v>
      </c>
      <c r="D2" s="6" t="s">
        <v>32</v>
      </c>
    </row>
    <row r="3" spans="1:4" s="1" customFormat="1" ht="16.149999999999999" customHeight="1" x14ac:dyDescent="0.25">
      <c r="A3" t="s">
        <v>18</v>
      </c>
      <c r="B3" s="2" t="s">
        <v>14</v>
      </c>
      <c r="C3" t="s">
        <v>13</v>
      </c>
      <c r="D3" s="4" t="str">
        <f t="shared" ref="D3:D12" si="0">jETFPerfString($C3)</f>
        <v xml:space="preserve">
		    &lt;tr&gt;
			    &lt;td class="val green" id="id26"&gt;6,88%&lt;/td&gt;
			    &lt;td class="val column-priority-2 green" id="id27"&gt;2,05%&lt;/td&gt;
			    &lt;td class="val red" id="id28"&gt;-2,39%&lt;/td&gt;
			    &lt;td class="val green" id="id29"&gt;8,51%&lt;/td&gt;
			    &lt;td class="val green" id="id2a"&gt;46,20%&lt;/td&gt;
		    &lt;/tr&gt;
		&lt;/tbod</v>
      </c>
    </row>
    <row r="4" spans="1:4" s="1" customFormat="1" ht="16.149999999999999" customHeight="1" x14ac:dyDescent="0.25">
      <c r="A4" t="s">
        <v>17</v>
      </c>
      <c r="B4" s="2" t="s">
        <v>16</v>
      </c>
      <c r="C4" s="5" t="s">
        <v>15</v>
      </c>
      <c r="D4" s="4" t="str">
        <f t="shared" si="0"/>
        <v xml:space="preserve">
		    &lt;tr&gt;
			    &lt;td class="val green" id="id26"&gt;7,12%&lt;/td&gt;
			    &lt;td class="val column-priority-2 green" id="id27"&gt;2,09%&lt;/td&gt;
			    &lt;td class="val red" id="id28"&gt;-2,36%&lt;/td&gt;
			    &lt;td class="val green" id="id29"&gt;8,62%&lt;/td&gt;
			    &lt;td class="val green" id="id2a"&gt;46,08%&lt;/td&gt;
		    &lt;/tr&gt;
		&lt;/tbod</v>
      </c>
    </row>
    <row r="5" spans="1:4" s="1" customFormat="1" ht="16.149999999999999" customHeight="1" x14ac:dyDescent="0.25">
      <c r="A5" t="s">
        <v>20</v>
      </c>
      <c r="B5" s="2" t="s">
        <v>21</v>
      </c>
      <c r="C5" s="5" t="s">
        <v>19</v>
      </c>
      <c r="D5" s="4" t="str">
        <f t="shared" si="0"/>
        <v xml:space="preserve">
		    &lt;tr&gt;
			    &lt;td class="val green" id="id26"&gt;6,87%&lt;/td&gt;
			    &lt;td class="val column-priority-2 green" id="id27"&gt;2,13%&lt;/td&gt;
			    &lt;td class="val red" id="id28"&gt;-2,73%&lt;/td&gt;
			    &lt;td class="val green" id="id29"&gt;8,94%&lt;/td&gt;
			    &lt;td class="val green" id="id2a"&gt;45,53%&lt;/td&gt;
		    &lt;/tr&gt;
		&lt;/tbod</v>
      </c>
    </row>
    <row r="6" spans="1:4" s="1" customFormat="1" ht="16.149999999999999" customHeight="1" x14ac:dyDescent="0.25">
      <c r="A6" t="s">
        <v>3</v>
      </c>
      <c r="B6" s="2" t="s">
        <v>5</v>
      </c>
      <c r="C6" t="s">
        <v>4</v>
      </c>
      <c r="D6" s="4" t="str">
        <f t="shared" si="0"/>
        <v xml:space="preserve">
		    &lt;tr&gt;
			    &lt;td class="val green" id="id25"&gt;6,92%&lt;/td&gt;
			    &lt;td class="val column-priority-2 green" id="id26"&gt;2,16%&lt;/td&gt;
			    &lt;td class="val red" id="id27"&gt;-2,21%&lt;/td&gt;
			    &lt;td class="val green" id="id28"&gt;8,94%&lt;/td&gt;
			    &lt;td class="val green" id="id29"&gt;47,09%&lt;/td&gt;
		    &lt;/tr&gt;
		&lt;/tbod</v>
      </c>
    </row>
    <row r="7" spans="1:4" s="1" customFormat="1" ht="16.149999999999999" customHeight="1" x14ac:dyDescent="0.25">
      <c r="A7" t="s">
        <v>25</v>
      </c>
      <c r="B7" s="2" t="s">
        <v>26</v>
      </c>
      <c r="C7" t="s">
        <v>27</v>
      </c>
      <c r="D7" s="4" t="str">
        <f t="shared" si="0"/>
        <v xml:space="preserve">
		    &lt;tr&gt;
			    &lt;td class="val green" id="id25"&gt;6,85%&lt;/td&gt;
			    &lt;td class="val column-priority-2 green" id="id26"&gt;2,11%&lt;/td&gt;
			    &lt;td class="val red" id="id27"&gt;-2,78%&lt;/td&gt;
			    &lt;td class="val green" id="id28"&gt;8,84%&lt;/td&gt;
			    &lt;td class="val green" id="id29"&gt;45,07%&lt;/td&gt;
		    &lt;/tr&gt;
		&lt;/tbod</v>
      </c>
    </row>
    <row r="8" spans="1:4" s="1" customFormat="1" ht="16.149999999999999" customHeight="1" x14ac:dyDescent="0.25">
      <c r="A8" t="s">
        <v>31</v>
      </c>
      <c r="B8" s="2" t="s">
        <v>12</v>
      </c>
      <c r="C8" t="s">
        <v>11</v>
      </c>
      <c r="D8" s="4" t="str">
        <f t="shared" si="0"/>
        <v xml:space="preserve">
		    &lt;tr&gt;
			    &lt;td class="val green" id="id25"&gt;6,86%&lt;/td&gt;
			    &lt;td class="val column-priority-2 green" id="id26"&gt;2,04%&lt;/td&gt;
			    &lt;td class="val red" id="id27"&gt;-2,42%&lt;/td&gt;
			    &lt;td class="val green" id="id28"&gt;8,49%&lt;/td&gt;
			    &lt;td class="val green" id="id29"&gt;46,14%&lt;/td&gt;
		    &lt;/tr&gt;
		&lt;/tbod</v>
      </c>
    </row>
    <row r="9" spans="1:4" s="1" customFormat="1" ht="16.149999999999999" customHeight="1" x14ac:dyDescent="0.25">
      <c r="A9" t="s">
        <v>28</v>
      </c>
      <c r="B9" s="2" t="s">
        <v>29</v>
      </c>
      <c r="C9" t="s">
        <v>30</v>
      </c>
      <c r="D9" s="4" t="str">
        <f t="shared" si="0"/>
        <v xml:space="preserve">
		    &lt;tr&gt;
			    &lt;td class="val green" id="id25"&gt;6,86%&lt;/td&gt;
			    &lt;td class="val column-priority-2 green" id="id26"&gt;2,03%&lt;/td&gt;
			    &lt;td class="val red" id="id27"&gt;-2,43%&lt;/td&gt;
			    &lt;td class="val green" id="id28"&gt;8,51%&lt;/td&gt;
			    &lt;td class="val green" id="id29"&gt;46,18%&lt;/td&gt;
		    &lt;/tr&gt;
		&lt;/tbod</v>
      </c>
    </row>
    <row r="10" spans="1:4" s="1" customFormat="1" ht="16.149999999999999" customHeight="1" x14ac:dyDescent="0.25">
      <c r="A10" t="s">
        <v>33</v>
      </c>
      <c r="B10" s="2" t="s">
        <v>34</v>
      </c>
      <c r="C10" t="s">
        <v>35</v>
      </c>
      <c r="D10" s="4" t="str">
        <f>jETFPerfString($C10)</f>
        <v xml:space="preserve">
		    &lt;tr&gt;
			    &lt;td class="val green" id="id25"&gt;6,82%&lt;/td&gt;
			    &lt;td class="val column-priority-2 green" id="id26"&gt;2,00%&lt;/td&gt;
			    &lt;td class="val red" id="id27"&gt;-2,43%&lt;/td&gt;
			    &lt;td class="val green" id="id28"&gt;8,48%&lt;/td&gt;
			    &lt;td class="val green" id="id29"&gt;45,97%&lt;/td&gt;
		    &lt;/tr&gt;
		&lt;/tbod</v>
      </c>
    </row>
    <row r="11" spans="1:4" s="1" customFormat="1" ht="16.149999999999999" customHeight="1" x14ac:dyDescent="0.25">
      <c r="A11" t="s">
        <v>36</v>
      </c>
      <c r="B11" s="2" t="s">
        <v>37</v>
      </c>
      <c r="C11" t="s">
        <v>38</v>
      </c>
      <c r="D11" s="4" t="str">
        <f>jETFPerfString($C11)</f>
        <v xml:space="preserve">
		    &lt;tr&gt;
			    &lt;td class="val green" id="id26"&gt;6,82%&lt;/td&gt;
			    &lt;td class="val column-priority-2 green" id="id27"&gt;1,98%&lt;/td&gt;
			    &lt;td class="val red" id="id28"&gt;-2,53%&lt;/td&gt;
			    &lt;td class="val green" id="id29"&gt;8,35%&lt;/td&gt;
			    &lt;td class="val green" id="id2a"&gt;45,70%&lt;/td&gt;
		    &lt;/tr&gt;
		&lt;/tbod</v>
      </c>
    </row>
    <row r="12" spans="1:4" s="1" customFormat="1" ht="16.149999999999999" customHeight="1" x14ac:dyDescent="0.25">
      <c r="A12" t="s">
        <v>23</v>
      </c>
      <c r="B12" s="2" t="s">
        <v>24</v>
      </c>
      <c r="C12" t="s">
        <v>22</v>
      </c>
      <c r="D12" s="4" t="str">
        <f t="shared" si="0"/>
        <v xml:space="preserve">
		    &lt;tr&gt;
			    &lt;td class="val green" id="id26"&gt;6,83%&lt;/td&gt;
			    &lt;td class="val column-priority-2 green" id="id27"&gt;1,99%&lt;/td&gt;
			    &lt;td class="val red" id="id28"&gt;-2,51%&lt;/td&gt;
			    &lt;td class="val green" id="id29"&gt;8,22%&lt;/td&gt;
			    &lt;td class="val green" id="id2a"&gt;45,26%&lt;/td&gt;
		    &lt;/tr&gt;
		&lt;/tbod</v>
      </c>
    </row>
    <row r="13" spans="1:4" x14ac:dyDescent="0.25">
      <c r="B13" s="2"/>
      <c r="D13" s="4"/>
    </row>
  </sheetData>
  <conditionalFormatting sqref="D3:D13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0</xdr:col>
                <xdr:colOff>76200</xdr:colOff>
                <xdr:row>0</xdr:row>
                <xdr:rowOff>28575</xdr:rowOff>
              </from>
              <to>
                <xdr:col>0</xdr:col>
                <xdr:colOff>2476500</xdr:colOff>
                <xdr:row>0</xdr:row>
                <xdr:rowOff>409575</xdr:rowOff>
              </to>
            </anchor>
          </controlPr>
        </control>
      </mc:Choice>
      <mc:Fallback>
        <control shapeId="2049" r:id="rId4" name="CommandButton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2017-11-29T16:17:39Z</dcterms:created>
  <dcterms:modified xsi:type="dcterms:W3CDTF">2019-02-15T16:51:29Z</dcterms:modified>
</cp:coreProperties>
</file>