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/OneDrive - schule-widnau.ch/01 Allgemein/16 Investment/"/>
    </mc:Choice>
  </mc:AlternateContent>
  <xr:revisionPtr revIDLastSave="0" documentId="13_ncr:1_{5338D9F2-42C7-8746-A6F7-73F030B0B705}" xr6:coauthVersionLast="41" xr6:coauthVersionMax="41" xr10:uidLastSave="{00000000-0000-0000-0000-000000000000}"/>
  <bookViews>
    <workbookView xWindow="3880" yWindow="3480" windowWidth="29040" windowHeight="15840" xr2:uid="{C376EE3B-B9BD-0B48-8D61-21E56F20DB9B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1" l="1"/>
  <c r="A7" i="1"/>
  <c r="A5" i="1"/>
  <c r="M9" i="1"/>
  <c r="A8" i="1"/>
  <c r="T9" i="1"/>
  <c r="J6" i="1"/>
  <c r="J7" i="1"/>
  <c r="J5" i="1"/>
  <c r="J9" i="1"/>
  <c r="H6" i="1"/>
  <c r="H7" i="1"/>
  <c r="H5" i="1"/>
  <c r="D6" i="1"/>
  <c r="D7" i="1"/>
  <c r="F6" i="1"/>
  <c r="F7" i="1"/>
  <c r="F5" i="1"/>
  <c r="F9" i="1"/>
  <c r="H9" i="1"/>
  <c r="D5" i="1"/>
  <c r="D9" i="1"/>
  <c r="W6" i="1"/>
  <c r="W5" i="1"/>
  <c r="W7" i="1"/>
  <c r="W8" i="1"/>
  <c r="W9" i="1"/>
  <c r="Q8" i="1"/>
  <c r="S8" i="1"/>
  <c r="X7" i="1"/>
  <c r="Y7" i="1"/>
  <c r="Z7" i="1"/>
  <c r="AA7" i="1"/>
  <c r="X5" i="1"/>
  <c r="Y5" i="1"/>
  <c r="Z5" i="1"/>
  <c r="AA5" i="1"/>
  <c r="X8" i="1"/>
  <c r="Y8" i="1"/>
  <c r="Z8" i="1"/>
  <c r="AA8" i="1"/>
  <c r="X6" i="1"/>
  <c r="Y6" i="1"/>
  <c r="Z6" i="1"/>
  <c r="AA6" i="1"/>
  <c r="Q6" i="1"/>
  <c r="S6" i="1"/>
  <c r="Q7" i="1"/>
  <c r="S7" i="1"/>
  <c r="Q5" i="1"/>
  <c r="S5" i="1"/>
</calcChain>
</file>

<file path=xl/sharedStrings.xml><?xml version="1.0" encoding="utf-8"?>
<sst xmlns="http://schemas.openxmlformats.org/spreadsheetml/2006/main" count="51" uniqueCount="45">
  <si>
    <t>iShares</t>
  </si>
  <si>
    <t>MSCI EM IMI</t>
  </si>
  <si>
    <t>IR</t>
  </si>
  <si>
    <t>US Wert</t>
  </si>
  <si>
    <t>US Kum</t>
  </si>
  <si>
    <t>Europe</t>
  </si>
  <si>
    <t>Europe Kum</t>
  </si>
  <si>
    <t>Anteil Aktien</t>
  </si>
  <si>
    <t>CH</t>
  </si>
  <si>
    <t>Gewichtung</t>
  </si>
  <si>
    <t>Anbieter</t>
  </si>
  <si>
    <t>Produkt</t>
  </si>
  <si>
    <t>TER</t>
  </si>
  <si>
    <t>Ort</t>
  </si>
  <si>
    <t>Kaufgewicht</t>
  </si>
  <si>
    <t>Anlagebetrag</t>
  </si>
  <si>
    <t>Kosten in CHF für 1 ETF</t>
  </si>
  <si>
    <t>Einkauf Anzahl ETFs</t>
  </si>
  <si>
    <t>Gesamtkosten TER</t>
  </si>
  <si>
    <t>Betrag</t>
  </si>
  <si>
    <t>Aktueller Bestand</t>
  </si>
  <si>
    <t>Aktueller Wert</t>
  </si>
  <si>
    <t>Aktuelle Gewichtung</t>
  </si>
  <si>
    <t>Gesamtwert</t>
  </si>
  <si>
    <t>Delta</t>
  </si>
  <si>
    <t>Einkaufsbetrag</t>
  </si>
  <si>
    <t>Einkauf Anzahl</t>
  </si>
  <si>
    <t>neuer Betrag</t>
  </si>
  <si>
    <t>neue Gewichtung</t>
  </si>
  <si>
    <t>Portfolio</t>
  </si>
  <si>
    <t>IE00BKM4GZ66</t>
  </si>
  <si>
    <t>Valorennr.</t>
  </si>
  <si>
    <t>ISIN</t>
  </si>
  <si>
    <t>CH0102530786</t>
  </si>
  <si>
    <t>EM</t>
  </si>
  <si>
    <t>EM Kum</t>
  </si>
  <si>
    <t>IE00BF450720</t>
  </si>
  <si>
    <t>IE00BZ0PKV06</t>
  </si>
  <si>
    <t>iShares MSCI Europe Multifactor</t>
  </si>
  <si>
    <t>DMFC</t>
  </si>
  <si>
    <t>Rest kum</t>
  </si>
  <si>
    <t>Ozeanien/Rest</t>
  </si>
  <si>
    <t>Renditeerwartung</t>
  </si>
  <si>
    <t>iShares Edge MSCI World Multifactor</t>
  </si>
  <si>
    <t>Swiss Domestic Government Bond 1-3 Jahre
respektive Festgeldleiter von 1-5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</si>
</sst>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%"/>
    <numFmt numFmtId="167" formatCode="0.0000%"/>
  </numFmts>
  <fonts count="18">
    <font>
      <sz val="12"/>
      <color theme="1"/>
      <name val="Calibri"/>
      <family val="2"/>
      <scheme val="minor"/>
    </font>
    <font>
      <sz val="7.5"/>
      <color rgb="FF05032D"/>
      <name val="Century Gothic"/>
      <family val="1"/>
    </font>
    <font>
      <sz val="10"/>
      <color theme="1"/>
      <name val="Calibri"/>
      <family val="2"/>
      <scheme val="minor"/>
    </font>
    <font>
      <sz val="10"/>
      <color rgb="FF70AD47"/>
      <name val="Century Gothic"/>
      <family val="1"/>
    </font>
    <font>
      <b/>
      <sz val="10"/>
      <color rgb="FF70AD47"/>
      <name val="Century Gothic"/>
      <family val="1"/>
    </font>
    <font>
      <sz val="10"/>
      <color rgb="FF05032D"/>
      <name val="Century Gothic"/>
      <family val="1"/>
    </font>
    <font>
      <b/>
      <sz val="10"/>
      <color rgb="FF05032D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b/>
      <sz val="12"/>
      <color rgb="FF444444"/>
      <name val="Arial"/>
      <family val="2"/>
    </font>
    <font>
      <sz val="11"/>
      <color rgb="FF444444"/>
      <name val="Arial"/>
      <family val="2"/>
    </font>
    <font>
      <sz val="12"/>
      <color rgb="FF05032D"/>
      <name val="Century Gothic"/>
      <family val="2"/>
    </font>
    <font>
      <sz val="10.5"/>
      <color rgb="FF444444"/>
      <name val="Arial"/>
      <family val="2"/>
    </font>
    <font>
      <sz val="11"/>
      <color rgb="FF444444"/>
      <name val="Arial"/>
      <family val="2"/>
    </font>
    <font>
      <sz val="10"/>
      <name val="Century Gothic"/>
      <family val="1"/>
    </font>
    <font>
      <b/>
      <sz val="10"/>
      <color rgb="FF00B050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7" fillId="0" borderId="0" xfId="0" applyNumberFormat="1" applyFont="1"/>
    <xf numFmtId="0" fontId="7" fillId="0" borderId="0" xfId="0" applyFont="1"/>
    <xf numFmtId="0" fontId="8" fillId="0" borderId="0" xfId="0" applyFont="1"/>
    <xf numFmtId="9" fontId="8" fillId="0" borderId="0" xfId="0" applyNumberFormat="1" applyFont="1"/>
    <xf numFmtId="0" fontId="9" fillId="0" borderId="0" xfId="0" applyFont="1" applyAlignment="1">
      <alignment horizontal="center"/>
    </xf>
    <xf numFmtId="166" fontId="8" fillId="0" borderId="0" xfId="0" applyNumberFormat="1" applyFont="1"/>
    <xf numFmtId="9" fontId="17" fillId="0" borderId="2" xfId="0" applyNumberFormat="1" applyFont="1" applyBorder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0" fontId="7" fillId="0" borderId="1" xfId="0" applyNumberFormat="1" applyFont="1" applyFill="1" applyBorder="1"/>
    <xf numFmtId="9" fontId="3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8" fillId="0" borderId="1" xfId="0" applyFont="1" applyFill="1" applyBorder="1"/>
    <xf numFmtId="0" fontId="11" fillId="0" borderId="1" xfId="0" applyFont="1" applyFill="1" applyBorder="1"/>
    <xf numFmtId="164" fontId="8" fillId="0" borderId="1" xfId="0" applyNumberFormat="1" applyFont="1" applyFill="1" applyBorder="1"/>
    <xf numFmtId="9" fontId="8" fillId="0" borderId="0" xfId="0" applyNumberFormat="1" applyFont="1" applyFill="1"/>
    <xf numFmtId="0" fontId="0" fillId="0" borderId="1" xfId="0" applyFill="1" applyBorder="1"/>
    <xf numFmtId="165" fontId="0" fillId="0" borderId="1" xfId="0" applyNumberFormat="1" applyFill="1" applyBorder="1"/>
    <xf numFmtId="164" fontId="0" fillId="0" borderId="0" xfId="0" applyNumberFormat="1" applyFill="1"/>
    <xf numFmtId="0" fontId="0" fillId="0" borderId="0" xfId="0" applyFill="1"/>
    <xf numFmtId="9" fontId="16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/>
    <xf numFmtId="0" fontId="10" fillId="0" borderId="0" xfId="0" applyFont="1" applyAlignment="1">
      <alignment horizontal="center"/>
    </xf>
    <xf numFmtId="0" fontId="8" fillId="0" borderId="0" xfId="0" applyFont="1" applyFill="1"/>
    <xf numFmtId="0" fontId="13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820E-F4FE-C140-A566-E3153D1DE429}">
  <dimension ref="A1:AC19"/>
  <sheetViews>
    <sheetView tabSelected="1" zoomScale="109" zoomScaleNormal="70" workbookViewId="0">
      <selection activeCell="F15" sqref="F15"/>
    </sheetView>
  </sheetViews>
  <sheetFormatPr baseColWidth="10" defaultRowHeight="16"/>
  <cols>
    <col min="1" max="1" width="12.83203125" customWidth="1"/>
    <col min="2" max="2" width="11.5" bestFit="1" customWidth="1"/>
    <col min="3" max="3" width="8.83203125" hidden="1" customWidth="1"/>
    <col min="4" max="4" width="9" bestFit="1" customWidth="1"/>
    <col min="5" max="5" width="8.1640625" hidden="1" customWidth="1"/>
    <col min="6" max="6" width="12.6640625" bestFit="1" customWidth="1"/>
    <col min="7" max="7" width="5.5" hidden="1" customWidth="1"/>
    <col min="8" max="8" width="9.1640625" bestFit="1" customWidth="1"/>
    <col min="9" max="9" width="7" hidden="1" customWidth="1"/>
    <col min="10" max="10" width="10.33203125" bestFit="1" customWidth="1"/>
    <col min="11" max="11" width="11" customWidth="1"/>
    <col min="12" max="12" width="38.33203125" bestFit="1" customWidth="1"/>
    <col min="13" max="13" width="11" bestFit="1" customWidth="1"/>
    <col min="15" max="15" width="14.33203125" bestFit="1" customWidth="1"/>
    <col min="16" max="16" width="11" bestFit="1" customWidth="1"/>
    <col min="17" max="17" width="8.83203125" customWidth="1"/>
    <col min="18" max="18" width="19.1640625" bestFit="1" customWidth="1"/>
    <col min="19" max="19" width="16.6640625" bestFit="1" customWidth="1"/>
    <col min="21" max="21" width="17.83203125" hidden="1" customWidth="1"/>
    <col min="22" max="22" width="12.5" hidden="1" customWidth="1"/>
    <col min="23" max="24" width="0" hidden="1" customWidth="1"/>
    <col min="25" max="25" width="20.6640625" hidden="1" customWidth="1"/>
    <col min="26" max="26" width="11.1640625" hidden="1" customWidth="1"/>
    <col min="27" max="29" width="0" hidden="1" customWidth="1"/>
  </cols>
  <sheetData>
    <row r="1" spans="1:29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5"/>
      <c r="U1" s="5"/>
      <c r="V1" s="5"/>
    </row>
    <row r="2" spans="1:29">
      <c r="A2" s="5">
        <v>100000</v>
      </c>
      <c r="B2" s="5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9">
      <c r="A3" s="3">
        <v>0.8</v>
      </c>
      <c r="B3" s="4" t="s">
        <v>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5"/>
      <c r="U3" s="5"/>
      <c r="V3" s="5"/>
    </row>
    <row r="4" spans="1:29" s="14" customFormat="1" ht="14">
      <c r="A4" s="10" t="s">
        <v>14</v>
      </c>
      <c r="B4" s="10" t="s">
        <v>9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34</v>
      </c>
      <c r="H4" s="10" t="s">
        <v>35</v>
      </c>
      <c r="I4" s="10" t="s">
        <v>41</v>
      </c>
      <c r="J4" s="10" t="s">
        <v>40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32</v>
      </c>
      <c r="P4" s="10" t="s">
        <v>31</v>
      </c>
      <c r="Q4" s="10" t="s">
        <v>19</v>
      </c>
      <c r="R4" s="10" t="s">
        <v>16</v>
      </c>
      <c r="S4" s="10" t="s">
        <v>17</v>
      </c>
      <c r="T4" s="11" t="s">
        <v>42</v>
      </c>
      <c r="U4" s="12" t="s">
        <v>20</v>
      </c>
      <c r="V4" s="12" t="s">
        <v>21</v>
      </c>
      <c r="W4" s="13" t="s">
        <v>23</v>
      </c>
      <c r="X4" s="13" t="s">
        <v>22</v>
      </c>
      <c r="Y4" s="13" t="s">
        <v>24</v>
      </c>
      <c r="Z4" s="13" t="s">
        <v>25</v>
      </c>
      <c r="AA4" s="14" t="s">
        <v>26</v>
      </c>
      <c r="AB4" s="14" t="s">
        <v>27</v>
      </c>
      <c r="AC4" s="14" t="s">
        <v>28</v>
      </c>
    </row>
    <row r="5" spans="1:29" s="28" customFormat="1">
      <c r="A5" s="15">
        <f>$A$3*B5</f>
        <v>0.24</v>
      </c>
      <c r="B5" s="16">
        <v>0.3</v>
      </c>
      <c r="C5" s="16">
        <v>0</v>
      </c>
      <c r="D5" s="17">
        <f>B5*C5</f>
        <v>0</v>
      </c>
      <c r="E5" s="17">
        <v>0</v>
      </c>
      <c r="F5" s="17">
        <f>B5*E5</f>
        <v>0</v>
      </c>
      <c r="G5" s="17">
        <v>0.9</v>
      </c>
      <c r="H5" s="15">
        <f>B5*G5</f>
        <v>0.27</v>
      </c>
      <c r="I5" s="15">
        <v>0.1</v>
      </c>
      <c r="J5" s="15">
        <f>I5*B5</f>
        <v>0.03</v>
      </c>
      <c r="K5" s="18" t="s">
        <v>0</v>
      </c>
      <c r="L5" s="19" t="s">
        <v>1</v>
      </c>
      <c r="M5" s="18">
        <v>0.18</v>
      </c>
      <c r="N5" s="18" t="s">
        <v>2</v>
      </c>
      <c r="O5" s="20" t="s">
        <v>30</v>
      </c>
      <c r="P5" s="20">
        <v>24209517</v>
      </c>
      <c r="Q5" s="21">
        <f>A5*$A$2</f>
        <v>24000</v>
      </c>
      <c r="R5" s="22"/>
      <c r="S5" s="23" t="e">
        <f>Q5/R5</f>
        <v>#DIV/0!</v>
      </c>
      <c r="T5" s="24">
        <v>0.12</v>
      </c>
      <c r="U5" s="21">
        <v>115</v>
      </c>
      <c r="V5" s="21">
        <v>40</v>
      </c>
      <c r="W5" s="25">
        <f>U5*V5</f>
        <v>4600</v>
      </c>
      <c r="X5" s="26">
        <f>W5/$W$9</f>
        <v>0.323943661971831</v>
      </c>
      <c r="Y5" s="26">
        <f>X5-A5</f>
        <v>8.3943661971831007E-2</v>
      </c>
      <c r="Z5" s="25">
        <f>-Y5*$W$9</f>
        <v>-1192.0000000000002</v>
      </c>
      <c r="AA5" s="27">
        <f>Z5/V5</f>
        <v>-29.800000000000004</v>
      </c>
    </row>
    <row r="6" spans="1:29" s="28" customFormat="1">
      <c r="A6" s="15">
        <f t="shared" ref="A6:A7" si="0">$A$3*B6</f>
        <v>0.4</v>
      </c>
      <c r="B6" s="29">
        <v>0.5</v>
      </c>
      <c r="C6" s="30">
        <v>0.66</v>
      </c>
      <c r="D6" s="31">
        <f>B6*C6</f>
        <v>0.33</v>
      </c>
      <c r="E6" s="17">
        <v>0.12</v>
      </c>
      <c r="F6" s="17">
        <f>B6*E6</f>
        <v>0.06</v>
      </c>
      <c r="G6" s="17">
        <v>0.06</v>
      </c>
      <c r="H6" s="15">
        <f t="shared" ref="H6:H7" si="1">B6*G6</f>
        <v>0.03</v>
      </c>
      <c r="I6" s="15">
        <v>0.16</v>
      </c>
      <c r="J6" s="15">
        <f t="shared" ref="J6:J7" si="2">I6*B6</f>
        <v>0.08</v>
      </c>
      <c r="K6" s="2" t="s">
        <v>0</v>
      </c>
      <c r="L6" s="32" t="s">
        <v>43</v>
      </c>
      <c r="M6" s="2">
        <v>0.55000000000000004</v>
      </c>
      <c r="N6" s="2" t="s">
        <v>2</v>
      </c>
      <c r="O6" s="33" t="s">
        <v>36</v>
      </c>
      <c r="P6" s="34" t="s">
        <v>39</v>
      </c>
      <c r="Q6" s="21">
        <f>A6*$A$2</f>
        <v>40000</v>
      </c>
      <c r="R6" s="22"/>
      <c r="S6" s="23" t="e">
        <f t="shared" ref="S6:S8" si="3">Q6/R6</f>
        <v>#DIV/0!</v>
      </c>
      <c r="T6" s="24">
        <v>0.09</v>
      </c>
      <c r="U6" s="21">
        <v>59</v>
      </c>
      <c r="V6" s="21">
        <v>55</v>
      </c>
      <c r="W6" s="25">
        <f t="shared" ref="W6:W8" si="4">U6*V6</f>
        <v>3245</v>
      </c>
      <c r="X6" s="26">
        <f>W6/$W$9</f>
        <v>0.22852112676056338</v>
      </c>
      <c r="Y6" s="26">
        <f>X6-A6</f>
        <v>-0.17147887323943664</v>
      </c>
      <c r="Z6" s="25">
        <f>-Y6*$W$9</f>
        <v>2435.0000000000005</v>
      </c>
      <c r="AA6" s="27">
        <f t="shared" ref="AA6:AA8" si="5">Z6/V6</f>
        <v>44.27272727272728</v>
      </c>
    </row>
    <row r="7" spans="1:29" s="28" customFormat="1">
      <c r="A7" s="15">
        <f t="shared" si="0"/>
        <v>0.16000000000000003</v>
      </c>
      <c r="B7" s="30">
        <v>0.2</v>
      </c>
      <c r="C7" s="30">
        <v>0</v>
      </c>
      <c r="D7" s="17">
        <f t="shared" ref="D7" si="6">B7*C7</f>
        <v>0</v>
      </c>
      <c r="E7" s="17">
        <v>1</v>
      </c>
      <c r="F7" s="17">
        <f t="shared" ref="F7" si="7">B7*E7</f>
        <v>0.2</v>
      </c>
      <c r="G7" s="17">
        <v>0</v>
      </c>
      <c r="H7" s="15">
        <f t="shared" si="1"/>
        <v>0</v>
      </c>
      <c r="I7" s="15">
        <v>0</v>
      </c>
      <c r="J7" s="15">
        <f t="shared" si="2"/>
        <v>0</v>
      </c>
      <c r="K7" s="2" t="s">
        <v>0</v>
      </c>
      <c r="L7" s="32" t="s">
        <v>38</v>
      </c>
      <c r="M7" s="2">
        <v>0.45</v>
      </c>
      <c r="N7" s="2" t="s">
        <v>2</v>
      </c>
      <c r="O7" s="35" t="s">
        <v>37</v>
      </c>
      <c r="P7" s="35">
        <v>29337985</v>
      </c>
      <c r="Q7" s="21">
        <f>A7*$A$2</f>
        <v>16000.000000000004</v>
      </c>
      <c r="R7" s="22"/>
      <c r="S7" s="23" t="e">
        <f t="shared" si="3"/>
        <v>#DIV/0!</v>
      </c>
      <c r="T7" s="24">
        <v>0.05</v>
      </c>
      <c r="U7" s="21">
        <v>70</v>
      </c>
      <c r="V7" s="21">
        <v>34</v>
      </c>
      <c r="W7" s="25">
        <f t="shared" si="4"/>
        <v>2380</v>
      </c>
      <c r="X7" s="26">
        <f>W7/$W$9</f>
        <v>0.1676056338028169</v>
      </c>
      <c r="Y7" s="26">
        <f>X7-A7</f>
        <v>7.6056338028168691E-3</v>
      </c>
      <c r="Z7" s="25">
        <f>-Y7*$W$9</f>
        <v>-107.99999999999955</v>
      </c>
      <c r="AA7" s="27">
        <f t="shared" si="5"/>
        <v>-3.1764705882352806</v>
      </c>
    </row>
    <row r="8" spans="1:29" s="28" customFormat="1" ht="29" thickBot="1">
      <c r="A8" s="17">
        <f>100%-A3</f>
        <v>0.19999999999999996</v>
      </c>
      <c r="B8" s="36">
        <v>1</v>
      </c>
      <c r="C8" s="37"/>
      <c r="D8" s="38"/>
      <c r="E8" s="37"/>
      <c r="F8" s="38"/>
      <c r="G8" s="37"/>
      <c r="H8" s="38"/>
      <c r="I8" s="37"/>
      <c r="J8" s="38"/>
      <c r="K8" s="2" t="s">
        <v>0</v>
      </c>
      <c r="L8" s="32" t="s">
        <v>44</v>
      </c>
      <c r="M8" s="2">
        <v>0.15</v>
      </c>
      <c r="N8" s="2" t="s">
        <v>8</v>
      </c>
      <c r="O8" s="20" t="s">
        <v>33</v>
      </c>
      <c r="P8" s="20">
        <v>10253078</v>
      </c>
      <c r="Q8" s="21">
        <f>A8*$A$2</f>
        <v>19999.999999999996</v>
      </c>
      <c r="R8" s="22"/>
      <c r="S8" s="23" t="e">
        <f t="shared" si="3"/>
        <v>#DIV/0!</v>
      </c>
      <c r="T8" s="24">
        <v>0</v>
      </c>
      <c r="U8" s="21">
        <v>53</v>
      </c>
      <c r="V8" s="21">
        <v>75</v>
      </c>
      <c r="W8" s="25">
        <f t="shared" si="4"/>
        <v>3975</v>
      </c>
      <c r="X8" s="26">
        <f>W8/$W$9</f>
        <v>0.27992957746478875</v>
      </c>
      <c r="Y8" s="26">
        <f>X8-A8</f>
        <v>7.9929577464788792E-2</v>
      </c>
      <c r="Z8" s="25">
        <f>-Y8*$W$9</f>
        <v>-1135.0000000000009</v>
      </c>
      <c r="AA8" s="27">
        <f t="shared" si="5"/>
        <v>-15.133333333333345</v>
      </c>
    </row>
    <row r="9" spans="1:29" ht="17" thickBot="1">
      <c r="A9" s="4"/>
      <c r="B9" s="4"/>
      <c r="C9" s="4"/>
      <c r="D9" s="9">
        <f>SUM(D5:D7)</f>
        <v>0.33</v>
      </c>
      <c r="E9" s="4"/>
      <c r="F9" s="9">
        <f>SUM(F5:F7)</f>
        <v>0.26</v>
      </c>
      <c r="G9" s="3"/>
      <c r="H9" s="9">
        <f>SUM(H5:H7)</f>
        <v>0.30000000000000004</v>
      </c>
      <c r="I9" s="3"/>
      <c r="J9" s="9">
        <f>SUM(J5:J7)</f>
        <v>0.11</v>
      </c>
      <c r="K9" s="4"/>
      <c r="L9" s="7" t="s">
        <v>18</v>
      </c>
      <c r="M9" s="7">
        <f>M5*A5+A6*M6+M7*A7+M8*A8</f>
        <v>0.36520000000000002</v>
      </c>
      <c r="N9" s="4"/>
      <c r="O9" s="4"/>
      <c r="P9" s="4"/>
      <c r="Q9" s="5"/>
      <c r="R9" s="5"/>
      <c r="S9" s="5"/>
      <c r="T9" s="8">
        <f>T5*A5+T6*A6+T7*A7+T8*A8</f>
        <v>7.2800000000000004E-2</v>
      </c>
      <c r="U9" s="5"/>
      <c r="V9" s="5" t="s">
        <v>23</v>
      </c>
      <c r="W9">
        <f>SUM(W5:W8)</f>
        <v>14200</v>
      </c>
    </row>
    <row r="10" spans="1:29">
      <c r="A10" s="5"/>
      <c r="B10" s="5"/>
      <c r="C10" s="1"/>
      <c r="D10" s="6"/>
      <c r="E10" s="5"/>
      <c r="F10" s="8"/>
      <c r="G10" s="8"/>
      <c r="H10" s="8"/>
      <c r="I10" s="8"/>
      <c r="J10" s="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9">
      <c r="A11" s="5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5"/>
      <c r="S11" s="5"/>
      <c r="T11" s="5"/>
      <c r="U11" s="5"/>
      <c r="V11" s="5"/>
    </row>
    <row r="12" spans="1:29">
      <c r="A12" s="5"/>
      <c r="B12" s="40"/>
      <c r="C12" s="24"/>
      <c r="D12" s="40"/>
      <c r="E12" s="40"/>
      <c r="F12" s="40"/>
      <c r="G12" s="40"/>
      <c r="H12" s="40"/>
      <c r="I12" s="40"/>
      <c r="J12" s="40"/>
      <c r="K12" s="40"/>
      <c r="L12" s="41"/>
      <c r="M12" s="40"/>
      <c r="N12" s="40"/>
      <c r="O12" s="40"/>
      <c r="P12" s="40"/>
      <c r="Q12" s="40"/>
      <c r="R12" s="5"/>
      <c r="S12" s="5"/>
      <c r="T12" s="5"/>
      <c r="U12" s="5"/>
      <c r="V12" s="5"/>
    </row>
    <row r="13" spans="1:29">
      <c r="A13" s="5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28"/>
      <c r="R13" s="5"/>
      <c r="S13" s="5"/>
      <c r="T13" s="5"/>
      <c r="U13" s="5"/>
      <c r="V13" s="5"/>
    </row>
    <row r="14" spans="1:29">
      <c r="A14" s="5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5"/>
      <c r="S14" s="5"/>
      <c r="T14" s="5"/>
      <c r="U14" s="5"/>
      <c r="V14" s="5"/>
    </row>
    <row r="15" spans="1:29">
      <c r="A15" s="5"/>
      <c r="B15" s="40"/>
      <c r="C15" s="40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29">
      <c r="A16" s="5"/>
      <c r="B16" s="40"/>
      <c r="C16" s="40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</sheetData>
  <mergeCells count="1">
    <mergeCell ref="A1:S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Lüchinger SCHULE WIDNAU</dc:creator>
  <cp:lastModifiedBy>René Lüchinger SCHULE WIDNAU</cp:lastModifiedBy>
  <dcterms:created xsi:type="dcterms:W3CDTF">2019-02-06T07:32:38Z</dcterms:created>
  <dcterms:modified xsi:type="dcterms:W3CDTF">2019-02-18T10:04:35Z</dcterms:modified>
</cp:coreProperties>
</file>