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4915" windowHeight="12330" activeTab="1"/>
  </bookViews>
  <sheets>
    <sheet name="gleiche Anteile" sheetId="1" r:id="rId1"/>
    <sheet name="gleiche Summe" sheetId="2" r:id="rId2"/>
    <sheet name="Tabelle3" sheetId="3" r:id="rId3"/>
  </sheets>
  <calcPr calcId="125725" refMode="R1C1" concurrentCalc="0"/>
</workbook>
</file>

<file path=xl/calcChain.xml><?xml version="1.0" encoding="utf-8"?>
<calcChain xmlns="http://schemas.openxmlformats.org/spreadsheetml/2006/main">
  <c r="I7" i="2"/>
  <c r="J7"/>
  <c r="M7"/>
  <c r="G8"/>
  <c r="I8"/>
  <c r="J8"/>
  <c r="M8"/>
  <c r="G9"/>
  <c r="I9"/>
  <c r="J9"/>
  <c r="M9"/>
  <c r="G10"/>
  <c r="I10"/>
  <c r="J10"/>
  <c r="M10"/>
  <c r="G11"/>
  <c r="I11"/>
  <c r="J11"/>
  <c r="M11"/>
  <c r="G12"/>
  <c r="I12"/>
  <c r="J12"/>
  <c r="M12"/>
  <c r="G13"/>
  <c r="I13"/>
  <c r="J13"/>
  <c r="M13"/>
  <c r="G14"/>
  <c r="I14"/>
  <c r="J14"/>
  <c r="M14"/>
  <c r="G15"/>
  <c r="I15"/>
  <c r="J15"/>
  <c r="M15"/>
  <c r="G16"/>
  <c r="I16"/>
  <c r="J16"/>
  <c r="M16"/>
  <c r="G17"/>
  <c r="I17"/>
  <c r="J17"/>
  <c r="M17"/>
  <c r="G18"/>
  <c r="I18"/>
  <c r="J18"/>
  <c r="M18"/>
  <c r="G19"/>
  <c r="I19"/>
  <c r="J19"/>
  <c r="M19"/>
  <c r="G20"/>
  <c r="I20"/>
  <c r="J20"/>
  <c r="M20"/>
  <c r="G21"/>
  <c r="I21"/>
  <c r="J21"/>
  <c r="M21"/>
  <c r="G22"/>
  <c r="I22"/>
  <c r="J22"/>
  <c r="M22"/>
  <c r="G23"/>
  <c r="I23"/>
  <c r="J23"/>
  <c r="M23"/>
  <c r="G24"/>
  <c r="I24"/>
  <c r="J24"/>
  <c r="M24"/>
  <c r="G25"/>
  <c r="I25"/>
  <c r="J25"/>
  <c r="M25"/>
  <c r="G26"/>
  <c r="G7"/>
  <c r="I26"/>
  <c r="J26"/>
  <c r="M26"/>
  <c r="M6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H26"/>
  <c r="G5"/>
  <c r="G6"/>
  <c r="I27"/>
  <c r="H5"/>
  <c r="I5"/>
  <c r="I28"/>
  <c r="H29"/>
  <c r="I29"/>
  <c r="I30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D26"/>
  <c r="D27"/>
  <c r="D5"/>
  <c r="D28"/>
  <c r="C29"/>
  <c r="D29"/>
  <c r="D30"/>
  <c r="H6"/>
  <c r="I6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K26"/>
  <c r="L26"/>
  <c r="K25"/>
  <c r="L25"/>
  <c r="D25"/>
  <c r="K24"/>
  <c r="L24"/>
  <c r="D24"/>
  <c r="K23"/>
  <c r="L23"/>
  <c r="D23"/>
  <c r="K22"/>
  <c r="L22"/>
  <c r="D22"/>
  <c r="K21"/>
  <c r="L21"/>
  <c r="D21"/>
  <c r="K20"/>
  <c r="L20"/>
  <c r="D20"/>
  <c r="K19"/>
  <c r="L19"/>
  <c r="D19"/>
  <c r="K18"/>
  <c r="L18"/>
  <c r="D18"/>
  <c r="K17"/>
  <c r="L17"/>
  <c r="D17"/>
  <c r="K16"/>
  <c r="L16"/>
  <c r="D16"/>
  <c r="K15"/>
  <c r="L15"/>
  <c r="D15"/>
  <c r="K14"/>
  <c r="L14"/>
  <c r="D14"/>
  <c r="K13"/>
  <c r="L13"/>
  <c r="D13"/>
  <c r="K12"/>
  <c r="L12"/>
  <c r="D12"/>
  <c r="K11"/>
  <c r="L11"/>
  <c r="D11"/>
  <c r="K10"/>
  <c r="L10"/>
  <c r="D10"/>
  <c r="K9"/>
  <c r="L9"/>
  <c r="D9"/>
  <c r="K8"/>
  <c r="L8"/>
  <c r="D8"/>
  <c r="K7"/>
  <c r="L7"/>
  <c r="D7"/>
  <c r="K6"/>
  <c r="L6"/>
  <c r="D6"/>
  <c r="I27" i="1"/>
  <c r="I28"/>
  <c r="H29"/>
  <c r="I29"/>
  <c r="I30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I26"/>
  <c r="J26"/>
  <c r="I25"/>
  <c r="K26"/>
  <c r="L26"/>
  <c r="J25"/>
  <c r="I24"/>
  <c r="K25"/>
  <c r="L25"/>
  <c r="J24"/>
  <c r="I23"/>
  <c r="K24"/>
  <c r="L24"/>
  <c r="J23"/>
  <c r="I22"/>
  <c r="K23"/>
  <c r="L23"/>
  <c r="J22"/>
  <c r="I21"/>
  <c r="K22"/>
  <c r="L22"/>
  <c r="J21"/>
  <c r="I20"/>
  <c r="K21"/>
  <c r="L21"/>
  <c r="J20"/>
  <c r="I19"/>
  <c r="K20"/>
  <c r="L20"/>
  <c r="J19"/>
  <c r="I18"/>
  <c r="K19"/>
  <c r="L19"/>
  <c r="J18"/>
  <c r="I17"/>
  <c r="K18"/>
  <c r="L18"/>
  <c r="J17"/>
  <c r="I16"/>
  <c r="K17"/>
  <c r="L17"/>
  <c r="J16"/>
  <c r="I15"/>
  <c r="K16"/>
  <c r="L16"/>
  <c r="J15"/>
  <c r="I14"/>
  <c r="K15"/>
  <c r="L15"/>
  <c r="J14"/>
  <c r="I13"/>
  <c r="K14"/>
  <c r="L14"/>
  <c r="J13"/>
  <c r="I12"/>
  <c r="K13"/>
  <c r="L13"/>
  <c r="J12"/>
  <c r="I11"/>
  <c r="K12"/>
  <c r="L12"/>
  <c r="J11"/>
  <c r="I10"/>
  <c r="K11"/>
  <c r="L11"/>
  <c r="J10"/>
  <c r="I9"/>
  <c r="K10"/>
  <c r="L10"/>
  <c r="J9"/>
  <c r="I8"/>
  <c r="K9"/>
  <c r="L9"/>
  <c r="J8"/>
  <c r="I7"/>
  <c r="K8"/>
  <c r="L8"/>
  <c r="J7"/>
  <c r="I6"/>
  <c r="K7"/>
  <c r="L7"/>
  <c r="J6"/>
  <c r="I5"/>
  <c r="K6"/>
  <c r="L6"/>
  <c r="M6"/>
  <c r="N6"/>
  <c r="M7"/>
  <c r="N7"/>
  <c r="M8"/>
  <c r="N8"/>
  <c r="M9"/>
  <c r="N9"/>
  <c r="M10"/>
  <c r="N10"/>
  <c r="M11"/>
  <c r="N11"/>
  <c r="M12"/>
  <c r="N12"/>
  <c r="M13"/>
  <c r="N13"/>
  <c r="M14"/>
  <c r="N14"/>
  <c r="M15"/>
  <c r="N15"/>
  <c r="M16"/>
  <c r="N16"/>
  <c r="M17"/>
  <c r="N17"/>
  <c r="M18"/>
  <c r="N18"/>
  <c r="M19"/>
  <c r="N19"/>
  <c r="M20"/>
  <c r="N20"/>
  <c r="M21"/>
  <c r="N21"/>
  <c r="M22"/>
  <c r="N22"/>
  <c r="M23"/>
  <c r="N23"/>
  <c r="M24"/>
  <c r="N24"/>
  <c r="M25"/>
  <c r="N25"/>
  <c r="M26"/>
  <c r="N26"/>
  <c r="N27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D26"/>
  <c r="D27"/>
  <c r="D5"/>
  <c r="D28"/>
  <c r="D29"/>
  <c r="D30"/>
  <c r="C29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C6"/>
</calcChain>
</file>

<file path=xl/sharedStrings.xml><?xml version="1.0" encoding="utf-8"?>
<sst xmlns="http://schemas.openxmlformats.org/spreadsheetml/2006/main" count="41" uniqueCount="12">
  <si>
    <t>Anteile</t>
  </si>
  <si>
    <t>Kurs</t>
  </si>
  <si>
    <t>Wert</t>
  </si>
  <si>
    <t>Steigerung p.a.</t>
  </si>
  <si>
    <t>Verkauf</t>
  </si>
  <si>
    <t>Gewinn</t>
  </si>
  <si>
    <t>Steuer</t>
  </si>
  <si>
    <t>Gewinn nach Steuer</t>
  </si>
  <si>
    <t>Kosten:</t>
  </si>
  <si>
    <t>Kauf</t>
  </si>
  <si>
    <t>Investition</t>
  </si>
  <si>
    <t>Kauf Stk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</si>
</sst>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9" fontId="0" fillId="0" borderId="0" xfId="0" applyNumberFormat="1"/>
    <xf numFmtId="1" fontId="0" fillId="0" borderId="0" xfId="0" applyNumberFormat="1"/>
    <xf numFmtId="10" fontId="0" fillId="0" borderId="0" xfId="0" applyNumberFormat="1"/>
    <xf numFmtId="2" fontId="0" fillId="0" borderId="0" xfId="0" applyNumberFormat="1"/>
    <xf numFmtId="0" fontId="1" fillId="0" borderId="0" xfId="0" applyFont="1"/>
    <xf numFmtId="10" fontId="1" fillId="0" borderId="0" xfId="0" applyNumberFormat="1" applyFont="1"/>
    <xf numFmtId="2" fontId="1" fillId="0" borderId="0" xfId="0" applyNumberFormat="1" applyFont="1"/>
    <xf numFmtId="1" fontId="1" fillId="0" borderId="0" xfId="0" applyNumberFormat="1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0"/>
  <sheetViews>
    <sheetView workbookViewId="0">
      <selection activeCell="I35" sqref="I35"/>
    </sheetView>
  </sheetViews>
  <sheetFormatPr baseColWidth="10" defaultRowHeight="15"/>
  <cols>
    <col min="1" max="1" width="14.28515625" bestFit="1" customWidth="1"/>
  </cols>
  <sheetData>
    <row r="3" spans="1:14">
      <c r="A3" t="s">
        <v>3</v>
      </c>
      <c r="B3" s="1">
        <v>7.0000000000000007E-2</v>
      </c>
      <c r="I3" s="5" t="s">
        <v>8</v>
      </c>
      <c r="J3" s="6">
        <v>1E-3</v>
      </c>
    </row>
    <row r="4" spans="1:14">
      <c r="B4" t="s">
        <v>0</v>
      </c>
      <c r="C4" t="s">
        <v>1</v>
      </c>
      <c r="D4" t="s">
        <v>2</v>
      </c>
      <c r="G4" t="s">
        <v>0</v>
      </c>
      <c r="H4" t="s">
        <v>1</v>
      </c>
      <c r="I4" t="s">
        <v>2</v>
      </c>
      <c r="J4" t="s">
        <v>4</v>
      </c>
      <c r="K4" t="s">
        <v>5</v>
      </c>
      <c r="L4" t="s">
        <v>6</v>
      </c>
      <c r="M4" t="s">
        <v>9</v>
      </c>
      <c r="N4" t="s">
        <v>10</v>
      </c>
    </row>
    <row r="5" spans="1:14">
      <c r="B5">
        <v>50</v>
      </c>
      <c r="C5">
        <v>100</v>
      </c>
      <c r="D5">
        <f>C5*B5</f>
        <v>5000</v>
      </c>
      <c r="G5">
        <f>B5</f>
        <v>50</v>
      </c>
      <c r="H5" s="2">
        <f>C5</f>
        <v>100</v>
      </c>
      <c r="I5">
        <f>H5*G5</f>
        <v>5000</v>
      </c>
    </row>
    <row r="6" spans="1:14">
      <c r="A6">
        <v>2019</v>
      </c>
      <c r="B6">
        <f>B5</f>
        <v>50</v>
      </c>
      <c r="C6" s="2">
        <f>C5*$B$3+C5</f>
        <v>107</v>
      </c>
      <c r="D6" s="2">
        <f>C6*B6</f>
        <v>5350</v>
      </c>
      <c r="F6">
        <v>2019</v>
      </c>
      <c r="G6">
        <f>G5</f>
        <v>50</v>
      </c>
      <c r="H6" s="2">
        <f t="shared" ref="H6:H26" si="0">C6</f>
        <v>107</v>
      </c>
      <c r="I6" s="2">
        <f>H6*G6</f>
        <v>5350</v>
      </c>
      <c r="J6" s="4">
        <f>I6-I6*$J$3</f>
        <v>5344.65</v>
      </c>
      <c r="K6" s="4">
        <f>J6-I5</f>
        <v>344.64999999999964</v>
      </c>
      <c r="L6" s="4">
        <f>IF(K6&lt;801,0,(K6-801)*$C$29)</f>
        <v>0</v>
      </c>
      <c r="M6" s="4">
        <f>I6+I6*$J$3</f>
        <v>5355.35</v>
      </c>
      <c r="N6" s="4">
        <f>M6-J6</f>
        <v>10.700000000000728</v>
      </c>
    </row>
    <row r="7" spans="1:14">
      <c r="A7">
        <v>2020</v>
      </c>
      <c r="B7">
        <f t="shared" ref="B7:B26" si="1">B6</f>
        <v>50</v>
      </c>
      <c r="C7" s="2">
        <f t="shared" ref="C7:C26" si="2">C6*$B$3+C6</f>
        <v>114.49</v>
      </c>
      <c r="D7" s="2">
        <f t="shared" ref="D7:D26" si="3">C7*B7</f>
        <v>5724.5</v>
      </c>
      <c r="F7">
        <v>2020</v>
      </c>
      <c r="G7">
        <f t="shared" ref="G7:G26" si="4">G6</f>
        <v>50</v>
      </c>
      <c r="H7" s="2">
        <f t="shared" si="0"/>
        <v>114.49</v>
      </c>
      <c r="I7" s="2">
        <f t="shared" ref="I7:I26" si="5">H7*G7</f>
        <v>5724.5</v>
      </c>
      <c r="J7" s="4">
        <f t="shared" ref="J7:J26" si="6">I7-I7*$J$3</f>
        <v>5718.7754999999997</v>
      </c>
      <c r="K7" s="4">
        <f t="shared" ref="K7:K26" si="7">J7-I6</f>
        <v>368.77549999999974</v>
      </c>
      <c r="L7" s="4">
        <f t="shared" ref="L7:L26" si="8">IF(K7&lt;801,0,(K7-801)*$C$29)</f>
        <v>0</v>
      </c>
      <c r="M7" s="4">
        <f t="shared" ref="M7:M26" si="9">I7+I7*$J$3</f>
        <v>5730.2245000000003</v>
      </c>
      <c r="N7" s="4">
        <f t="shared" ref="N7:N26" si="10">M7-J7</f>
        <v>11.449000000000524</v>
      </c>
    </row>
    <row r="8" spans="1:14">
      <c r="A8">
        <v>2021</v>
      </c>
      <c r="B8">
        <f t="shared" si="1"/>
        <v>50</v>
      </c>
      <c r="C8" s="2">
        <f t="shared" si="2"/>
        <v>122.5043</v>
      </c>
      <c r="D8" s="2">
        <f t="shared" si="3"/>
        <v>6125.2150000000001</v>
      </c>
      <c r="F8">
        <v>2021</v>
      </c>
      <c r="G8">
        <f t="shared" si="4"/>
        <v>50</v>
      </c>
      <c r="H8" s="2">
        <f t="shared" si="0"/>
        <v>122.5043</v>
      </c>
      <c r="I8" s="2">
        <f t="shared" si="5"/>
        <v>6125.2150000000001</v>
      </c>
      <c r="J8" s="4">
        <f t="shared" si="6"/>
        <v>6119.0897850000001</v>
      </c>
      <c r="K8" s="4">
        <f t="shared" si="7"/>
        <v>394.58978500000012</v>
      </c>
      <c r="L8" s="4">
        <f t="shared" si="8"/>
        <v>0</v>
      </c>
      <c r="M8" s="4">
        <f t="shared" si="9"/>
        <v>6131.3402150000002</v>
      </c>
      <c r="N8" s="4">
        <f t="shared" si="10"/>
        <v>12.250430000000051</v>
      </c>
    </row>
    <row r="9" spans="1:14">
      <c r="A9">
        <v>2022</v>
      </c>
      <c r="B9">
        <f t="shared" si="1"/>
        <v>50</v>
      </c>
      <c r="C9" s="2">
        <f t="shared" si="2"/>
        <v>131.079601</v>
      </c>
      <c r="D9" s="2">
        <f t="shared" si="3"/>
        <v>6553.9800500000001</v>
      </c>
      <c r="F9">
        <v>2022</v>
      </c>
      <c r="G9">
        <f t="shared" si="4"/>
        <v>50</v>
      </c>
      <c r="H9" s="2">
        <f t="shared" si="0"/>
        <v>131.079601</v>
      </c>
      <c r="I9" s="2">
        <f t="shared" si="5"/>
        <v>6553.9800500000001</v>
      </c>
      <c r="J9" s="4">
        <f t="shared" si="6"/>
        <v>6547.4260699500001</v>
      </c>
      <c r="K9" s="4">
        <f t="shared" si="7"/>
        <v>422.21106994999991</v>
      </c>
      <c r="L9" s="4">
        <f t="shared" si="8"/>
        <v>0</v>
      </c>
      <c r="M9" s="4">
        <f t="shared" si="9"/>
        <v>6560.5340300500002</v>
      </c>
      <c r="N9" s="4">
        <f t="shared" si="10"/>
        <v>13.107960100000128</v>
      </c>
    </row>
    <row r="10" spans="1:14">
      <c r="A10">
        <v>2023</v>
      </c>
      <c r="B10">
        <f t="shared" si="1"/>
        <v>50</v>
      </c>
      <c r="C10" s="2">
        <f t="shared" si="2"/>
        <v>140.25517307000001</v>
      </c>
      <c r="D10" s="2">
        <f t="shared" si="3"/>
        <v>7012.7586535000009</v>
      </c>
      <c r="F10">
        <v>2023</v>
      </c>
      <c r="G10">
        <f t="shared" si="4"/>
        <v>50</v>
      </c>
      <c r="H10" s="2">
        <f t="shared" si="0"/>
        <v>140.25517307000001</v>
      </c>
      <c r="I10" s="2">
        <f t="shared" si="5"/>
        <v>7012.7586535000009</v>
      </c>
      <c r="J10" s="4">
        <f t="shared" si="6"/>
        <v>7005.745894846501</v>
      </c>
      <c r="K10" s="4">
        <f t="shared" si="7"/>
        <v>451.76584484650084</v>
      </c>
      <c r="L10" s="4">
        <f t="shared" si="8"/>
        <v>0</v>
      </c>
      <c r="M10" s="4">
        <f t="shared" si="9"/>
        <v>7019.7714121535009</v>
      </c>
      <c r="N10" s="4">
        <f t="shared" si="10"/>
        <v>14.025517306999973</v>
      </c>
    </row>
    <row r="11" spans="1:14">
      <c r="A11">
        <v>2024</v>
      </c>
      <c r="B11">
        <f t="shared" si="1"/>
        <v>50</v>
      </c>
      <c r="C11" s="2">
        <f t="shared" si="2"/>
        <v>150.07303518490002</v>
      </c>
      <c r="D11" s="2">
        <f t="shared" si="3"/>
        <v>7503.6517592450009</v>
      </c>
      <c r="F11">
        <v>2024</v>
      </c>
      <c r="G11">
        <f t="shared" si="4"/>
        <v>50</v>
      </c>
      <c r="H11" s="2">
        <f t="shared" si="0"/>
        <v>150.07303518490002</v>
      </c>
      <c r="I11" s="2">
        <f t="shared" si="5"/>
        <v>7503.6517592450009</v>
      </c>
      <c r="J11" s="4">
        <f t="shared" si="6"/>
        <v>7496.1481074857556</v>
      </c>
      <c r="K11" s="4">
        <f t="shared" si="7"/>
        <v>483.3894539857547</v>
      </c>
      <c r="L11" s="4">
        <f t="shared" si="8"/>
        <v>0</v>
      </c>
      <c r="M11" s="4">
        <f t="shared" si="9"/>
        <v>7511.1554110042462</v>
      </c>
      <c r="N11" s="4">
        <f t="shared" si="10"/>
        <v>15.007303518490517</v>
      </c>
    </row>
    <row r="12" spans="1:14">
      <c r="A12">
        <v>2025</v>
      </c>
      <c r="B12">
        <f t="shared" si="1"/>
        <v>50</v>
      </c>
      <c r="C12" s="2">
        <f t="shared" si="2"/>
        <v>160.57814764784302</v>
      </c>
      <c r="D12" s="2">
        <f t="shared" si="3"/>
        <v>8028.9073823921517</v>
      </c>
      <c r="F12">
        <v>2025</v>
      </c>
      <c r="G12">
        <f t="shared" si="4"/>
        <v>50</v>
      </c>
      <c r="H12" s="2">
        <f t="shared" si="0"/>
        <v>160.57814764784302</v>
      </c>
      <c r="I12" s="2">
        <f t="shared" si="5"/>
        <v>8028.9073823921517</v>
      </c>
      <c r="J12" s="4">
        <f t="shared" si="6"/>
        <v>8020.8784750097593</v>
      </c>
      <c r="K12" s="4">
        <f t="shared" si="7"/>
        <v>517.22671576475841</v>
      </c>
      <c r="L12" s="4">
        <f t="shared" si="8"/>
        <v>0</v>
      </c>
      <c r="M12" s="4">
        <f t="shared" si="9"/>
        <v>8036.9362897745441</v>
      </c>
      <c r="N12" s="4">
        <f t="shared" si="10"/>
        <v>16.05781476478478</v>
      </c>
    </row>
    <row r="13" spans="1:14">
      <c r="A13">
        <v>2026</v>
      </c>
      <c r="B13">
        <f t="shared" si="1"/>
        <v>50</v>
      </c>
      <c r="C13" s="2">
        <f t="shared" si="2"/>
        <v>171.81861798319204</v>
      </c>
      <c r="D13" s="2">
        <f t="shared" si="3"/>
        <v>8590.9308991596026</v>
      </c>
      <c r="F13">
        <v>2026</v>
      </c>
      <c r="G13">
        <f t="shared" si="4"/>
        <v>50</v>
      </c>
      <c r="H13" s="2">
        <f t="shared" si="0"/>
        <v>171.81861798319204</v>
      </c>
      <c r="I13" s="2">
        <f t="shared" si="5"/>
        <v>8590.9308991596026</v>
      </c>
      <c r="J13" s="4">
        <f t="shared" si="6"/>
        <v>8582.3399682604431</v>
      </c>
      <c r="K13" s="4">
        <f t="shared" si="7"/>
        <v>553.43258586829143</v>
      </c>
      <c r="L13" s="4">
        <f t="shared" si="8"/>
        <v>0</v>
      </c>
      <c r="M13" s="4">
        <f t="shared" si="9"/>
        <v>8599.5218300587621</v>
      </c>
      <c r="N13" s="4">
        <f t="shared" si="10"/>
        <v>17.181861798319005</v>
      </c>
    </row>
    <row r="14" spans="1:14">
      <c r="A14">
        <v>2027</v>
      </c>
      <c r="B14">
        <f t="shared" si="1"/>
        <v>50</v>
      </c>
      <c r="C14" s="2">
        <f t="shared" si="2"/>
        <v>183.84592124201549</v>
      </c>
      <c r="D14" s="2">
        <f t="shared" si="3"/>
        <v>9192.2960621007751</v>
      </c>
      <c r="F14">
        <v>2027</v>
      </c>
      <c r="G14">
        <f t="shared" si="4"/>
        <v>50</v>
      </c>
      <c r="H14" s="2">
        <f t="shared" si="0"/>
        <v>183.84592124201549</v>
      </c>
      <c r="I14" s="2">
        <f t="shared" si="5"/>
        <v>9192.2960621007751</v>
      </c>
      <c r="J14" s="4">
        <f t="shared" si="6"/>
        <v>9183.1037660386737</v>
      </c>
      <c r="K14" s="4">
        <f t="shared" si="7"/>
        <v>592.17286687907108</v>
      </c>
      <c r="L14" s="4">
        <f t="shared" si="8"/>
        <v>0</v>
      </c>
      <c r="M14" s="4">
        <f t="shared" si="9"/>
        <v>9201.4883581628765</v>
      </c>
      <c r="N14" s="4">
        <f t="shared" si="10"/>
        <v>18.384592124202754</v>
      </c>
    </row>
    <row r="15" spans="1:14">
      <c r="A15">
        <v>2028</v>
      </c>
      <c r="B15">
        <f t="shared" si="1"/>
        <v>50</v>
      </c>
      <c r="C15" s="2">
        <f t="shared" si="2"/>
        <v>196.71513572895657</v>
      </c>
      <c r="D15" s="2">
        <f t="shared" si="3"/>
        <v>9835.7567864478278</v>
      </c>
      <c r="F15">
        <v>2028</v>
      </c>
      <c r="G15">
        <f t="shared" si="4"/>
        <v>50</v>
      </c>
      <c r="H15" s="2">
        <f t="shared" si="0"/>
        <v>196.71513572895657</v>
      </c>
      <c r="I15" s="2">
        <f t="shared" si="5"/>
        <v>9835.7567864478278</v>
      </c>
      <c r="J15" s="4">
        <f t="shared" si="6"/>
        <v>9825.9210296613801</v>
      </c>
      <c r="K15" s="4">
        <f t="shared" si="7"/>
        <v>633.624967560605</v>
      </c>
      <c r="L15" s="4">
        <f t="shared" si="8"/>
        <v>0</v>
      </c>
      <c r="M15" s="4">
        <f t="shared" si="9"/>
        <v>9845.5925432342756</v>
      </c>
      <c r="N15" s="4">
        <f t="shared" si="10"/>
        <v>19.671513572895492</v>
      </c>
    </row>
    <row r="16" spans="1:14">
      <c r="A16">
        <v>2029</v>
      </c>
      <c r="B16">
        <f t="shared" si="1"/>
        <v>50</v>
      </c>
      <c r="C16" s="2">
        <f t="shared" si="2"/>
        <v>210.48519522998353</v>
      </c>
      <c r="D16" s="2">
        <f t="shared" si="3"/>
        <v>10524.259761499177</v>
      </c>
      <c r="F16">
        <v>2029</v>
      </c>
      <c r="G16">
        <f t="shared" si="4"/>
        <v>50</v>
      </c>
      <c r="H16" s="2">
        <f t="shared" si="0"/>
        <v>210.48519522998353</v>
      </c>
      <c r="I16" s="2">
        <f t="shared" si="5"/>
        <v>10524.259761499177</v>
      </c>
      <c r="J16" s="4">
        <f t="shared" si="6"/>
        <v>10513.735501737678</v>
      </c>
      <c r="K16" s="4">
        <f t="shared" si="7"/>
        <v>677.97871528984979</v>
      </c>
      <c r="L16" s="4">
        <f t="shared" si="8"/>
        <v>0</v>
      </c>
      <c r="M16" s="4">
        <f t="shared" si="9"/>
        <v>10534.784021260677</v>
      </c>
      <c r="N16" s="4">
        <f t="shared" si="10"/>
        <v>21.048519522999413</v>
      </c>
    </row>
    <row r="17" spans="1:14">
      <c r="A17">
        <v>2030</v>
      </c>
      <c r="B17">
        <f t="shared" si="1"/>
        <v>50</v>
      </c>
      <c r="C17" s="2">
        <f t="shared" si="2"/>
        <v>225.21915889608238</v>
      </c>
      <c r="D17" s="2">
        <f t="shared" si="3"/>
        <v>11260.957944804119</v>
      </c>
      <c r="F17">
        <v>2030</v>
      </c>
      <c r="G17">
        <f t="shared" si="4"/>
        <v>50</v>
      </c>
      <c r="H17" s="2">
        <f t="shared" si="0"/>
        <v>225.21915889608238</v>
      </c>
      <c r="I17" s="2">
        <f t="shared" si="5"/>
        <v>11260.957944804119</v>
      </c>
      <c r="J17" s="4">
        <f t="shared" si="6"/>
        <v>11249.696986859315</v>
      </c>
      <c r="K17" s="4">
        <f t="shared" si="7"/>
        <v>725.43722536013775</v>
      </c>
      <c r="L17" s="4">
        <f t="shared" si="8"/>
        <v>0</v>
      </c>
      <c r="M17" s="4">
        <f t="shared" si="9"/>
        <v>11272.218902748922</v>
      </c>
      <c r="N17" s="4">
        <f t="shared" si="10"/>
        <v>22.521915889607044</v>
      </c>
    </row>
    <row r="18" spans="1:14">
      <c r="A18">
        <v>2031</v>
      </c>
      <c r="B18">
        <f t="shared" si="1"/>
        <v>50</v>
      </c>
      <c r="C18" s="2">
        <f t="shared" si="2"/>
        <v>240.98450001880815</v>
      </c>
      <c r="D18" s="2">
        <f t="shared" si="3"/>
        <v>12049.225000940407</v>
      </c>
      <c r="F18">
        <v>2031</v>
      </c>
      <c r="G18">
        <f t="shared" si="4"/>
        <v>50</v>
      </c>
      <c r="H18" s="2">
        <f t="shared" si="0"/>
        <v>240.98450001880815</v>
      </c>
      <c r="I18" s="2">
        <f t="shared" si="5"/>
        <v>12049.225000940407</v>
      </c>
      <c r="J18" s="4">
        <f t="shared" si="6"/>
        <v>12037.175775939466</v>
      </c>
      <c r="K18" s="4">
        <f t="shared" si="7"/>
        <v>776.2178311353473</v>
      </c>
      <c r="L18" s="4">
        <f t="shared" si="8"/>
        <v>0</v>
      </c>
      <c r="M18" s="4">
        <f t="shared" si="9"/>
        <v>12061.274225941348</v>
      </c>
      <c r="N18" s="4">
        <f t="shared" si="10"/>
        <v>24.098450001882156</v>
      </c>
    </row>
    <row r="19" spans="1:14">
      <c r="A19">
        <v>2032</v>
      </c>
      <c r="B19">
        <f t="shared" si="1"/>
        <v>50</v>
      </c>
      <c r="C19" s="2">
        <f t="shared" si="2"/>
        <v>257.85341502012471</v>
      </c>
      <c r="D19" s="2">
        <f t="shared" si="3"/>
        <v>12892.670751006235</v>
      </c>
      <c r="F19">
        <v>2032</v>
      </c>
      <c r="G19">
        <f t="shared" si="4"/>
        <v>50</v>
      </c>
      <c r="H19" s="2">
        <f t="shared" si="0"/>
        <v>257.85341502012471</v>
      </c>
      <c r="I19" s="2">
        <f t="shared" si="5"/>
        <v>12892.670751006235</v>
      </c>
      <c r="J19" s="4">
        <f t="shared" si="6"/>
        <v>12879.77808025523</v>
      </c>
      <c r="K19" s="4">
        <f t="shared" si="7"/>
        <v>830.55307931482275</v>
      </c>
      <c r="L19" s="4">
        <f t="shared" si="8"/>
        <v>7.7576833201409734</v>
      </c>
      <c r="M19" s="4">
        <f t="shared" si="9"/>
        <v>12905.563421757241</v>
      </c>
      <c r="N19" s="4">
        <f t="shared" si="10"/>
        <v>25.785341502010851</v>
      </c>
    </row>
    <row r="20" spans="1:14">
      <c r="A20">
        <v>2033</v>
      </c>
      <c r="B20">
        <f t="shared" si="1"/>
        <v>50</v>
      </c>
      <c r="C20" s="2">
        <f t="shared" si="2"/>
        <v>275.90315407153344</v>
      </c>
      <c r="D20" s="2">
        <f t="shared" si="3"/>
        <v>13795.157703576671</v>
      </c>
      <c r="F20">
        <v>2033</v>
      </c>
      <c r="G20">
        <f t="shared" si="4"/>
        <v>50</v>
      </c>
      <c r="H20" s="2">
        <f t="shared" si="0"/>
        <v>275.90315407153344</v>
      </c>
      <c r="I20" s="2">
        <f t="shared" si="5"/>
        <v>13795.157703576671</v>
      </c>
      <c r="J20" s="4">
        <f t="shared" si="6"/>
        <v>13781.362545873095</v>
      </c>
      <c r="K20" s="4">
        <f t="shared" si="7"/>
        <v>888.69179486685971</v>
      </c>
      <c r="L20" s="4">
        <f t="shared" si="8"/>
        <v>23.019096152550674</v>
      </c>
      <c r="M20" s="4">
        <f t="shared" si="9"/>
        <v>13808.952861280248</v>
      </c>
      <c r="N20" s="4">
        <f t="shared" si="10"/>
        <v>27.590315407152957</v>
      </c>
    </row>
    <row r="21" spans="1:14">
      <c r="A21">
        <v>2034</v>
      </c>
      <c r="B21">
        <f t="shared" si="1"/>
        <v>50</v>
      </c>
      <c r="C21" s="2">
        <f t="shared" si="2"/>
        <v>295.21637485654077</v>
      </c>
      <c r="D21" s="2">
        <f t="shared" si="3"/>
        <v>14760.818742827038</v>
      </c>
      <c r="F21">
        <v>2034</v>
      </c>
      <c r="G21">
        <f t="shared" si="4"/>
        <v>50</v>
      </c>
      <c r="H21" s="2">
        <f t="shared" si="0"/>
        <v>295.21637485654077</v>
      </c>
      <c r="I21" s="2">
        <f t="shared" si="5"/>
        <v>14760.818742827038</v>
      </c>
      <c r="J21" s="4">
        <f t="shared" si="6"/>
        <v>14746.057924084211</v>
      </c>
      <c r="K21" s="4">
        <f t="shared" si="7"/>
        <v>950.90022050753942</v>
      </c>
      <c r="L21" s="4">
        <f t="shared" si="8"/>
        <v>39.3488078832291</v>
      </c>
      <c r="M21" s="4">
        <f t="shared" si="9"/>
        <v>14775.579561569864</v>
      </c>
      <c r="N21" s="4">
        <f t="shared" si="10"/>
        <v>29.521637485653628</v>
      </c>
    </row>
    <row r="22" spans="1:14">
      <c r="A22">
        <v>2035</v>
      </c>
      <c r="B22">
        <f t="shared" si="1"/>
        <v>50</v>
      </c>
      <c r="C22" s="2">
        <f t="shared" si="2"/>
        <v>315.8815210964986</v>
      </c>
      <c r="D22" s="2">
        <f t="shared" si="3"/>
        <v>15794.076054824931</v>
      </c>
      <c r="F22">
        <v>2035</v>
      </c>
      <c r="G22">
        <f t="shared" si="4"/>
        <v>50</v>
      </c>
      <c r="H22" s="2">
        <f t="shared" si="0"/>
        <v>315.8815210964986</v>
      </c>
      <c r="I22" s="2">
        <f t="shared" si="5"/>
        <v>15794.076054824931</v>
      </c>
      <c r="J22" s="4">
        <f t="shared" si="6"/>
        <v>15778.281978770106</v>
      </c>
      <c r="K22" s="4">
        <f t="shared" si="7"/>
        <v>1017.4632359430689</v>
      </c>
      <c r="L22" s="4">
        <f t="shared" si="8"/>
        <v>56.821599435055582</v>
      </c>
      <c r="M22" s="4">
        <f t="shared" si="9"/>
        <v>15809.870130879755</v>
      </c>
      <c r="N22" s="4">
        <f t="shared" si="10"/>
        <v>31.588152109648945</v>
      </c>
    </row>
    <row r="23" spans="1:14">
      <c r="A23">
        <v>2036</v>
      </c>
      <c r="B23">
        <f t="shared" si="1"/>
        <v>50</v>
      </c>
      <c r="C23" s="2">
        <f t="shared" si="2"/>
        <v>337.99322757325353</v>
      </c>
      <c r="D23" s="2">
        <f t="shared" si="3"/>
        <v>16899.661378662677</v>
      </c>
      <c r="F23">
        <v>2036</v>
      </c>
      <c r="G23">
        <f t="shared" si="4"/>
        <v>50</v>
      </c>
      <c r="H23" s="2">
        <f t="shared" si="0"/>
        <v>337.99322757325353</v>
      </c>
      <c r="I23" s="2">
        <f t="shared" si="5"/>
        <v>16899.661378662677</v>
      </c>
      <c r="J23" s="4">
        <f t="shared" si="6"/>
        <v>16882.761717284015</v>
      </c>
      <c r="K23" s="4">
        <f t="shared" si="7"/>
        <v>1088.6856624590837</v>
      </c>
      <c r="L23" s="4">
        <f t="shared" si="8"/>
        <v>75.517486395509465</v>
      </c>
      <c r="M23" s="4">
        <f t="shared" si="9"/>
        <v>16916.561040041339</v>
      </c>
      <c r="N23" s="4">
        <f t="shared" si="10"/>
        <v>33.799322757324262</v>
      </c>
    </row>
    <row r="24" spans="1:14">
      <c r="A24">
        <v>2037</v>
      </c>
      <c r="B24">
        <f t="shared" si="1"/>
        <v>50</v>
      </c>
      <c r="C24" s="2">
        <f t="shared" si="2"/>
        <v>361.65275350338129</v>
      </c>
      <c r="D24" s="2">
        <f t="shared" si="3"/>
        <v>18082.637675169066</v>
      </c>
      <c r="F24">
        <v>2037</v>
      </c>
      <c r="G24">
        <f t="shared" si="4"/>
        <v>50</v>
      </c>
      <c r="H24" s="2">
        <f t="shared" si="0"/>
        <v>361.65275350338129</v>
      </c>
      <c r="I24" s="2">
        <f t="shared" si="5"/>
        <v>18082.637675169066</v>
      </c>
      <c r="J24" s="4">
        <f t="shared" si="6"/>
        <v>18064.555037493898</v>
      </c>
      <c r="K24" s="4">
        <f t="shared" si="7"/>
        <v>1164.8936588312208</v>
      </c>
      <c r="L24" s="4">
        <f t="shared" si="8"/>
        <v>95.522085443195465</v>
      </c>
      <c r="M24" s="4">
        <f t="shared" si="9"/>
        <v>18100.720312844234</v>
      </c>
      <c r="N24" s="4">
        <f t="shared" si="10"/>
        <v>36.165275350336742</v>
      </c>
    </row>
    <row r="25" spans="1:14">
      <c r="A25">
        <v>2038</v>
      </c>
      <c r="B25">
        <f t="shared" si="1"/>
        <v>50</v>
      </c>
      <c r="C25" s="2">
        <f t="shared" si="2"/>
        <v>386.96844624861797</v>
      </c>
      <c r="D25" s="2">
        <f t="shared" si="3"/>
        <v>19348.422312430899</v>
      </c>
      <c r="F25">
        <v>2038</v>
      </c>
      <c r="G25">
        <f t="shared" si="4"/>
        <v>50</v>
      </c>
      <c r="H25" s="2">
        <f t="shared" si="0"/>
        <v>386.96844624861797</v>
      </c>
      <c r="I25" s="2">
        <f t="shared" si="5"/>
        <v>19348.422312430899</v>
      </c>
      <c r="J25" s="4">
        <f t="shared" si="6"/>
        <v>19329.073890118467</v>
      </c>
      <c r="K25" s="4">
        <f t="shared" si="7"/>
        <v>1246.4362149494009</v>
      </c>
      <c r="L25" s="4">
        <f t="shared" si="8"/>
        <v>116.92700642421774</v>
      </c>
      <c r="M25" s="4">
        <f t="shared" si="9"/>
        <v>19367.770734743332</v>
      </c>
      <c r="N25" s="4">
        <f t="shared" si="10"/>
        <v>38.696844624864752</v>
      </c>
    </row>
    <row r="26" spans="1:14">
      <c r="A26">
        <v>2039</v>
      </c>
      <c r="B26">
        <f t="shared" si="1"/>
        <v>50</v>
      </c>
      <c r="C26" s="2">
        <f t="shared" si="2"/>
        <v>414.05623748602125</v>
      </c>
      <c r="D26" s="2">
        <f t="shared" si="3"/>
        <v>20702.811874301064</v>
      </c>
      <c r="F26">
        <v>2039</v>
      </c>
      <c r="G26">
        <f t="shared" si="4"/>
        <v>50</v>
      </c>
      <c r="H26" s="2">
        <f t="shared" si="0"/>
        <v>414.05623748602125</v>
      </c>
      <c r="I26" s="2">
        <f t="shared" si="5"/>
        <v>20702.811874301064</v>
      </c>
      <c r="J26" s="4">
        <f t="shared" si="6"/>
        <v>20682.109062426764</v>
      </c>
      <c r="K26" s="4">
        <f t="shared" si="7"/>
        <v>1333.6867499958644</v>
      </c>
      <c r="L26" s="4">
        <f t="shared" si="8"/>
        <v>139.8302718739144</v>
      </c>
      <c r="M26" s="4">
        <f t="shared" si="9"/>
        <v>20723.514686175364</v>
      </c>
      <c r="N26" s="4">
        <f t="shared" si="10"/>
        <v>41.405623748600192</v>
      </c>
    </row>
    <row r="27" spans="1:14">
      <c r="A27" t="s">
        <v>4</v>
      </c>
      <c r="D27" s="2">
        <f>D26</f>
        <v>20702.811874301064</v>
      </c>
      <c r="F27" t="s">
        <v>4</v>
      </c>
      <c r="I27" s="2">
        <f>I26</f>
        <v>20702.811874301064</v>
      </c>
      <c r="N27" s="7">
        <f>SUM(N6:N26)</f>
        <v>480.05739158577489</v>
      </c>
    </row>
    <row r="28" spans="1:14">
      <c r="A28" t="s">
        <v>5</v>
      </c>
      <c r="D28" s="2">
        <f>D27-D5</f>
        <v>15702.811874301064</v>
      </c>
      <c r="F28" t="s">
        <v>5</v>
      </c>
      <c r="I28" s="2">
        <f>I27-I5</f>
        <v>15702.811874301064</v>
      </c>
    </row>
    <row r="29" spans="1:14">
      <c r="A29" t="s">
        <v>6</v>
      </c>
      <c r="C29" s="3">
        <f>25%+1.25%</f>
        <v>0.26250000000000001</v>
      </c>
      <c r="D29" s="2">
        <f>(D28-801)*C29</f>
        <v>3911.7256170040296</v>
      </c>
      <c r="F29" t="s">
        <v>6</v>
      </c>
      <c r="H29" s="3">
        <f>25%+1.25%</f>
        <v>0.26250000000000001</v>
      </c>
      <c r="I29" s="2">
        <f>(I28-801)*H29</f>
        <v>3911.7256170040296</v>
      </c>
    </row>
    <row r="30" spans="1:14">
      <c r="A30" t="s">
        <v>7</v>
      </c>
      <c r="D30" s="8">
        <f>D28-D29</f>
        <v>11791.086257297035</v>
      </c>
      <c r="F30" t="s">
        <v>7</v>
      </c>
      <c r="I30" s="8">
        <f>I28-I29</f>
        <v>11791.086257297035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30"/>
  <sheetViews>
    <sheetView tabSelected="1" workbookViewId="0">
      <selection activeCell="J37" sqref="J37"/>
    </sheetView>
  </sheetViews>
  <sheetFormatPr baseColWidth="10" defaultRowHeight="15"/>
  <sheetData>
    <row r="3" spans="1:14">
      <c r="A3" t="s">
        <v>3</v>
      </c>
      <c r="B3" s="1">
        <v>7.0000000000000007E-2</v>
      </c>
      <c r="I3" s="5" t="s">
        <v>8</v>
      </c>
      <c r="J3" s="6">
        <v>1E-3</v>
      </c>
    </row>
    <row r="4" spans="1:14">
      <c r="B4" t="s">
        <v>0</v>
      </c>
      <c r="C4" t="s">
        <v>1</v>
      </c>
      <c r="D4" t="s">
        <v>2</v>
      </c>
      <c r="G4" t="s">
        <v>0</v>
      </c>
      <c r="H4" t="s">
        <v>1</v>
      </c>
      <c r="I4" t="s">
        <v>2</v>
      </c>
      <c r="J4" t="s">
        <v>4</v>
      </c>
      <c r="K4" t="s">
        <v>5</v>
      </c>
      <c r="L4" t="s">
        <v>6</v>
      </c>
      <c r="M4" t="s">
        <v>11</v>
      </c>
    </row>
    <row r="5" spans="1:14">
      <c r="B5">
        <v>50</v>
      </c>
      <c r="C5">
        <v>100</v>
      </c>
      <c r="D5">
        <f>C5*B5</f>
        <v>5000</v>
      </c>
      <c r="G5">
        <f>B5</f>
        <v>50</v>
      </c>
      <c r="H5" s="2">
        <f>C5</f>
        <v>100</v>
      </c>
      <c r="I5">
        <f>H5*G5</f>
        <v>5000</v>
      </c>
    </row>
    <row r="6" spans="1:14">
      <c r="A6">
        <v>2019</v>
      </c>
      <c r="B6">
        <f>B5</f>
        <v>50</v>
      </c>
      <c r="C6" s="2">
        <f>C5*$B$3+C5</f>
        <v>107</v>
      </c>
      <c r="D6" s="2">
        <f>C6*B6</f>
        <v>5350</v>
      </c>
      <c r="F6">
        <v>2019</v>
      </c>
      <c r="G6">
        <f>G5</f>
        <v>50</v>
      </c>
      <c r="H6" s="2">
        <f t="shared" ref="H6:H26" si="0">C6</f>
        <v>107</v>
      </c>
      <c r="I6" s="2">
        <f>H6*G6</f>
        <v>5350</v>
      </c>
      <c r="J6" s="4">
        <f>I6-I6*$J$3</f>
        <v>5344.65</v>
      </c>
      <c r="K6" s="4">
        <f>J6-I5</f>
        <v>344.64999999999964</v>
      </c>
      <c r="L6" s="4">
        <f>IF(K6&lt;801,0,(K6-801)*$C$29)</f>
        <v>0</v>
      </c>
      <c r="M6" s="4">
        <f>(J6-J6*$J$3)/H6</f>
        <v>49.900049999999993</v>
      </c>
      <c r="N6" s="4"/>
    </row>
    <row r="7" spans="1:14">
      <c r="A7">
        <v>2020</v>
      </c>
      <c r="B7">
        <f t="shared" ref="B7:B26" si="1">B6</f>
        <v>50</v>
      </c>
      <c r="C7" s="2">
        <f t="shared" ref="C7:C26" si="2">C6*$B$3+C6</f>
        <v>114.49</v>
      </c>
      <c r="D7" s="2">
        <f t="shared" ref="D7:D26" si="3">C7*B7</f>
        <v>5724.5</v>
      </c>
      <c r="F7">
        <v>2020</v>
      </c>
      <c r="G7" s="4">
        <f>M6</f>
        <v>49.900049999999993</v>
      </c>
      <c r="H7" s="2">
        <f t="shared" si="0"/>
        <v>114.49</v>
      </c>
      <c r="I7" s="2">
        <f t="shared" ref="I7:I26" si="4">H7*G7</f>
        <v>5713.0567244999993</v>
      </c>
      <c r="J7" s="4">
        <f t="shared" ref="J7:J26" si="5">I7-I7*$J$3</f>
        <v>5707.3436677754989</v>
      </c>
      <c r="K7" s="4">
        <f t="shared" ref="K7:K26" si="6">J7-I6</f>
        <v>357.34366777549894</v>
      </c>
      <c r="L7" s="4">
        <f t="shared" ref="L7:L26" si="7">IF(K7&lt;801,0,(K7-801)*$C$29)</f>
        <v>0</v>
      </c>
      <c r="M7" s="4">
        <f t="shared" ref="M7:M26" si="8">(J7-J7*$J$3)/H7</f>
        <v>49.800299800049991</v>
      </c>
      <c r="N7" s="4"/>
    </row>
    <row r="8" spans="1:14">
      <c r="A8">
        <v>2021</v>
      </c>
      <c r="B8">
        <f t="shared" si="1"/>
        <v>50</v>
      </c>
      <c r="C8" s="2">
        <f t="shared" si="2"/>
        <v>122.5043</v>
      </c>
      <c r="D8" s="2">
        <f t="shared" si="3"/>
        <v>6125.2150000000001</v>
      </c>
      <c r="F8">
        <v>2021</v>
      </c>
      <c r="G8" s="4">
        <f t="shared" ref="G8:G26" si="9">M7</f>
        <v>49.800299800049991</v>
      </c>
      <c r="H8" s="2">
        <f t="shared" si="0"/>
        <v>122.5043</v>
      </c>
      <c r="I8" s="2">
        <f t="shared" si="4"/>
        <v>6100.7508667952643</v>
      </c>
      <c r="J8" s="4">
        <f t="shared" si="5"/>
        <v>6094.6501159284689</v>
      </c>
      <c r="K8" s="4">
        <f t="shared" si="6"/>
        <v>381.59339142846966</v>
      </c>
      <c r="L8" s="4">
        <f t="shared" si="7"/>
        <v>0</v>
      </c>
      <c r="M8" s="4">
        <f t="shared" si="8"/>
        <v>49.700749000749688</v>
      </c>
      <c r="N8" s="4"/>
    </row>
    <row r="9" spans="1:14">
      <c r="A9">
        <v>2022</v>
      </c>
      <c r="B9">
        <f t="shared" si="1"/>
        <v>50</v>
      </c>
      <c r="C9" s="2">
        <f t="shared" si="2"/>
        <v>131.079601</v>
      </c>
      <c r="D9" s="2">
        <f t="shared" si="3"/>
        <v>6553.9800500000001</v>
      </c>
      <c r="F9">
        <v>2022</v>
      </c>
      <c r="G9" s="4">
        <f t="shared" si="9"/>
        <v>49.700749000749688</v>
      </c>
      <c r="H9" s="2">
        <f t="shared" si="0"/>
        <v>131.079601</v>
      </c>
      <c r="I9" s="2">
        <f t="shared" si="4"/>
        <v>6514.7543484194175</v>
      </c>
      <c r="J9" s="4">
        <f t="shared" si="5"/>
        <v>6508.2395940709985</v>
      </c>
      <c r="K9" s="4">
        <f t="shared" si="6"/>
        <v>407.48872727573416</v>
      </c>
      <c r="L9" s="4">
        <f t="shared" si="7"/>
        <v>0</v>
      </c>
      <c r="M9" s="4">
        <f t="shared" si="8"/>
        <v>49.601397203497193</v>
      </c>
      <c r="N9" s="4"/>
    </row>
    <row r="10" spans="1:14">
      <c r="A10">
        <v>2023</v>
      </c>
      <c r="B10">
        <f t="shared" si="1"/>
        <v>50</v>
      </c>
      <c r="C10" s="2">
        <f t="shared" si="2"/>
        <v>140.25517307000001</v>
      </c>
      <c r="D10" s="2">
        <f t="shared" si="3"/>
        <v>7012.7586535000009</v>
      </c>
      <c r="F10">
        <v>2023</v>
      </c>
      <c r="G10" s="4">
        <f t="shared" si="9"/>
        <v>49.601397203497193</v>
      </c>
      <c r="H10" s="2">
        <f t="shared" si="0"/>
        <v>140.25517307000001</v>
      </c>
      <c r="I10" s="2">
        <f t="shared" si="4"/>
        <v>6956.8525492903136</v>
      </c>
      <c r="J10" s="4">
        <f t="shared" si="5"/>
        <v>6949.8956967410231</v>
      </c>
      <c r="K10" s="4">
        <f t="shared" si="6"/>
        <v>435.14134832160562</v>
      </c>
      <c r="L10" s="4">
        <f t="shared" si="7"/>
        <v>0</v>
      </c>
      <c r="M10" s="4">
        <f t="shared" si="8"/>
        <v>49.502244010487402</v>
      </c>
      <c r="N10" s="4"/>
    </row>
    <row r="11" spans="1:14">
      <c r="A11">
        <v>2024</v>
      </c>
      <c r="B11">
        <f t="shared" si="1"/>
        <v>50</v>
      </c>
      <c r="C11" s="2">
        <f t="shared" si="2"/>
        <v>150.07303518490002</v>
      </c>
      <c r="D11" s="2">
        <f t="shared" si="3"/>
        <v>7503.6517592450009</v>
      </c>
      <c r="F11">
        <v>2024</v>
      </c>
      <c r="G11" s="4">
        <f t="shared" si="9"/>
        <v>49.502244010487402</v>
      </c>
      <c r="H11" s="2">
        <f t="shared" si="0"/>
        <v>150.07303518490002</v>
      </c>
      <c r="I11" s="2">
        <f t="shared" si="4"/>
        <v>7428.952007117382</v>
      </c>
      <c r="J11" s="4">
        <f t="shared" si="5"/>
        <v>7421.523055110265</v>
      </c>
      <c r="K11" s="4">
        <f t="shared" si="6"/>
        <v>464.67050581995136</v>
      </c>
      <c r="L11" s="4">
        <f t="shared" si="7"/>
        <v>0</v>
      </c>
      <c r="M11" s="4">
        <f t="shared" si="8"/>
        <v>49.403289024710439</v>
      </c>
      <c r="N11" s="4"/>
    </row>
    <row r="12" spans="1:14">
      <c r="A12">
        <v>2025</v>
      </c>
      <c r="B12">
        <f t="shared" si="1"/>
        <v>50</v>
      </c>
      <c r="C12" s="2">
        <f t="shared" si="2"/>
        <v>160.57814764784302</v>
      </c>
      <c r="D12" s="2">
        <f t="shared" si="3"/>
        <v>8028.9073823921517</v>
      </c>
      <c r="F12">
        <v>2025</v>
      </c>
      <c r="G12" s="4">
        <f t="shared" si="9"/>
        <v>49.403289024710439</v>
      </c>
      <c r="H12" s="2">
        <f t="shared" si="0"/>
        <v>160.57814764784302</v>
      </c>
      <c r="I12" s="2">
        <f t="shared" si="4"/>
        <v>7933.088639299016</v>
      </c>
      <c r="J12" s="4">
        <f t="shared" si="5"/>
        <v>7925.1555506597169</v>
      </c>
      <c r="K12" s="4">
        <f t="shared" si="6"/>
        <v>496.20354354233496</v>
      </c>
      <c r="L12" s="4">
        <f t="shared" si="7"/>
        <v>0</v>
      </c>
      <c r="M12" s="4">
        <f t="shared" si="8"/>
        <v>49.304531849950045</v>
      </c>
      <c r="N12" s="4"/>
    </row>
    <row r="13" spans="1:14">
      <c r="A13">
        <v>2026</v>
      </c>
      <c r="B13">
        <f t="shared" si="1"/>
        <v>50</v>
      </c>
      <c r="C13" s="2">
        <f t="shared" si="2"/>
        <v>171.81861798319204</v>
      </c>
      <c r="D13" s="2">
        <f t="shared" si="3"/>
        <v>8590.9308991596026</v>
      </c>
      <c r="F13">
        <v>2026</v>
      </c>
      <c r="G13" s="4">
        <f t="shared" si="9"/>
        <v>49.304531849950045</v>
      </c>
      <c r="H13" s="2">
        <f t="shared" si="0"/>
        <v>171.81861798319204</v>
      </c>
      <c r="I13" s="2">
        <f t="shared" si="4"/>
        <v>8471.4365227666913</v>
      </c>
      <c r="J13" s="4">
        <f t="shared" si="5"/>
        <v>8462.9650862439248</v>
      </c>
      <c r="K13" s="4">
        <f t="shared" si="6"/>
        <v>529.87644694490882</v>
      </c>
      <c r="L13" s="4">
        <f t="shared" si="7"/>
        <v>0</v>
      </c>
      <c r="M13" s="4">
        <f t="shared" si="8"/>
        <v>49.205972090781991</v>
      </c>
      <c r="N13" s="4"/>
    </row>
    <row r="14" spans="1:14">
      <c r="A14">
        <v>2027</v>
      </c>
      <c r="B14">
        <f t="shared" si="1"/>
        <v>50</v>
      </c>
      <c r="C14" s="2">
        <f t="shared" si="2"/>
        <v>183.84592124201549</v>
      </c>
      <c r="D14" s="2">
        <f t="shared" si="3"/>
        <v>9192.2960621007751</v>
      </c>
      <c r="F14">
        <v>2027</v>
      </c>
      <c r="G14" s="4">
        <f t="shared" si="9"/>
        <v>49.205972090781991</v>
      </c>
      <c r="H14" s="2">
        <f t="shared" si="0"/>
        <v>183.84592124201549</v>
      </c>
      <c r="I14" s="2">
        <f t="shared" si="4"/>
        <v>9046.3172696387192</v>
      </c>
      <c r="J14" s="4">
        <f t="shared" si="5"/>
        <v>9037.270952369081</v>
      </c>
      <c r="K14" s="4">
        <f t="shared" si="6"/>
        <v>565.83442960238972</v>
      </c>
      <c r="L14" s="4">
        <f t="shared" si="7"/>
        <v>0</v>
      </c>
      <c r="M14" s="4">
        <f t="shared" si="8"/>
        <v>49.107609352572524</v>
      </c>
      <c r="N14" s="4"/>
    </row>
    <row r="15" spans="1:14">
      <c r="A15">
        <v>2028</v>
      </c>
      <c r="B15">
        <f t="shared" si="1"/>
        <v>50</v>
      </c>
      <c r="C15" s="2">
        <f t="shared" si="2"/>
        <v>196.71513572895657</v>
      </c>
      <c r="D15" s="2">
        <f t="shared" si="3"/>
        <v>9835.7567864478278</v>
      </c>
      <c r="F15">
        <v>2028</v>
      </c>
      <c r="G15" s="4">
        <f t="shared" si="9"/>
        <v>49.107609352572524</v>
      </c>
      <c r="H15" s="2">
        <f t="shared" si="0"/>
        <v>196.71513572895657</v>
      </c>
      <c r="I15" s="2">
        <f t="shared" si="4"/>
        <v>9660.210039115882</v>
      </c>
      <c r="J15" s="4">
        <f t="shared" si="5"/>
        <v>9650.5498290767664</v>
      </c>
      <c r="K15" s="4">
        <f t="shared" si="6"/>
        <v>604.23255943804725</v>
      </c>
      <c r="L15" s="4">
        <f t="shared" si="7"/>
        <v>0</v>
      </c>
      <c r="M15" s="4">
        <f t="shared" si="8"/>
        <v>49.009443241476738</v>
      </c>
      <c r="N15" s="4"/>
    </row>
    <row r="16" spans="1:14">
      <c r="A16">
        <v>2029</v>
      </c>
      <c r="B16">
        <f t="shared" si="1"/>
        <v>50</v>
      </c>
      <c r="C16" s="2">
        <f t="shared" si="2"/>
        <v>210.48519522998353</v>
      </c>
      <c r="D16" s="2">
        <f t="shared" si="3"/>
        <v>10524.259761499177</v>
      </c>
      <c r="F16">
        <v>2029</v>
      </c>
      <c r="G16" s="4">
        <f t="shared" si="9"/>
        <v>49.009443241476738</v>
      </c>
      <c r="H16" s="2">
        <f t="shared" si="0"/>
        <v>210.48519522998353</v>
      </c>
      <c r="I16" s="2">
        <f t="shared" si="4"/>
        <v>10315.762228795029</v>
      </c>
      <c r="J16" s="4">
        <f t="shared" si="5"/>
        <v>10305.446466566234</v>
      </c>
      <c r="K16" s="4">
        <f t="shared" si="6"/>
        <v>645.23642745035249</v>
      </c>
      <c r="L16" s="4">
        <f t="shared" si="7"/>
        <v>0</v>
      </c>
      <c r="M16" s="4">
        <f t="shared" si="8"/>
        <v>48.911473364437036</v>
      </c>
      <c r="N16" s="4"/>
    </row>
    <row r="17" spans="1:14">
      <c r="A17">
        <v>2030</v>
      </c>
      <c r="B17">
        <f t="shared" si="1"/>
        <v>50</v>
      </c>
      <c r="C17" s="2">
        <f t="shared" si="2"/>
        <v>225.21915889608238</v>
      </c>
      <c r="D17" s="2">
        <f t="shared" si="3"/>
        <v>11260.957944804119</v>
      </c>
      <c r="F17">
        <v>2030</v>
      </c>
      <c r="G17" s="4">
        <f t="shared" si="9"/>
        <v>48.911473364437036</v>
      </c>
      <c r="H17" s="2">
        <f t="shared" si="0"/>
        <v>225.21915889608238</v>
      </c>
      <c r="I17" s="2">
        <f t="shared" si="4"/>
        <v>11015.800891506646</v>
      </c>
      <c r="J17" s="4">
        <f t="shared" si="5"/>
        <v>11004.78509061514</v>
      </c>
      <c r="K17" s="4">
        <f t="shared" si="6"/>
        <v>689.02286182011085</v>
      </c>
      <c r="L17" s="4">
        <f t="shared" si="7"/>
        <v>0</v>
      </c>
      <c r="M17" s="4">
        <f t="shared" si="8"/>
        <v>48.813699329181524</v>
      </c>
      <c r="N17" s="4"/>
    </row>
    <row r="18" spans="1:14">
      <c r="A18">
        <v>2031</v>
      </c>
      <c r="B18">
        <f t="shared" si="1"/>
        <v>50</v>
      </c>
      <c r="C18" s="2">
        <f t="shared" si="2"/>
        <v>240.98450001880815</v>
      </c>
      <c r="D18" s="2">
        <f t="shared" si="3"/>
        <v>12049.225000940407</v>
      </c>
      <c r="F18">
        <v>2031</v>
      </c>
      <c r="G18" s="4">
        <f t="shared" si="9"/>
        <v>48.813699329181524</v>
      </c>
      <c r="H18" s="2">
        <f t="shared" si="0"/>
        <v>240.98450001880815</v>
      </c>
      <c r="I18" s="2">
        <f t="shared" si="4"/>
        <v>11763.344926911241</v>
      </c>
      <c r="J18" s="4">
        <f t="shared" si="5"/>
        <v>11751.58158198433</v>
      </c>
      <c r="K18" s="4">
        <f t="shared" si="6"/>
        <v>735.7806904776844</v>
      </c>
      <c r="L18" s="4">
        <f t="shared" si="7"/>
        <v>0</v>
      </c>
      <c r="M18" s="4">
        <f t="shared" si="8"/>
        <v>48.716120744222493</v>
      </c>
      <c r="N18" s="4"/>
    </row>
    <row r="19" spans="1:14">
      <c r="A19">
        <v>2032</v>
      </c>
      <c r="B19">
        <f t="shared" si="1"/>
        <v>50</v>
      </c>
      <c r="C19" s="2">
        <f t="shared" si="2"/>
        <v>257.85341502012471</v>
      </c>
      <c r="D19" s="2">
        <f t="shared" si="3"/>
        <v>12892.670751006235</v>
      </c>
      <c r="F19">
        <v>2032</v>
      </c>
      <c r="G19" s="4">
        <f t="shared" si="9"/>
        <v>48.716120744222493</v>
      </c>
      <c r="H19" s="2">
        <f t="shared" si="0"/>
        <v>257.85341502012471</v>
      </c>
      <c r="I19" s="2">
        <f t="shared" si="4"/>
        <v>12561.618100430509</v>
      </c>
      <c r="J19" s="4">
        <f t="shared" si="5"/>
        <v>12549.056482330079</v>
      </c>
      <c r="K19" s="4">
        <f t="shared" si="6"/>
        <v>785.71155541883854</v>
      </c>
      <c r="L19" s="4">
        <f t="shared" si="7"/>
        <v>0</v>
      </c>
      <c r="M19" s="4">
        <f t="shared" si="8"/>
        <v>48.61873721885479</v>
      </c>
      <c r="N19" s="4"/>
    </row>
    <row r="20" spans="1:14">
      <c r="A20">
        <v>2033</v>
      </c>
      <c r="B20">
        <f t="shared" si="1"/>
        <v>50</v>
      </c>
      <c r="C20" s="2">
        <f t="shared" si="2"/>
        <v>275.90315407153344</v>
      </c>
      <c r="D20" s="2">
        <f t="shared" si="3"/>
        <v>13795.157703576671</v>
      </c>
      <c r="F20">
        <v>2033</v>
      </c>
      <c r="G20" s="4">
        <f t="shared" si="9"/>
        <v>48.61873721885479</v>
      </c>
      <c r="H20" s="2">
        <f t="shared" si="0"/>
        <v>275.90315407153344</v>
      </c>
      <c r="I20" s="2">
        <f t="shared" si="4"/>
        <v>13414.06294565709</v>
      </c>
      <c r="J20" s="4">
        <f t="shared" si="5"/>
        <v>13400.648882711432</v>
      </c>
      <c r="K20" s="4">
        <f t="shared" si="6"/>
        <v>839.03078228092272</v>
      </c>
      <c r="L20" s="4">
        <f t="shared" si="7"/>
        <v>9.9830803487422148</v>
      </c>
      <c r="M20" s="4">
        <f t="shared" si="8"/>
        <v>48.521548363154295</v>
      </c>
      <c r="N20" s="4"/>
    </row>
    <row r="21" spans="1:14">
      <c r="A21">
        <v>2034</v>
      </c>
      <c r="B21">
        <f t="shared" si="1"/>
        <v>50</v>
      </c>
      <c r="C21" s="2">
        <f t="shared" si="2"/>
        <v>295.21637485654077</v>
      </c>
      <c r="D21" s="2">
        <f t="shared" si="3"/>
        <v>14760.818742827038</v>
      </c>
      <c r="F21">
        <v>2034</v>
      </c>
      <c r="G21" s="4">
        <f t="shared" si="9"/>
        <v>48.521548363154295</v>
      </c>
      <c r="H21" s="2">
        <f t="shared" si="0"/>
        <v>295.21637485654077</v>
      </c>
      <c r="I21" s="2">
        <f t="shared" si="4"/>
        <v>14324.35561019673</v>
      </c>
      <c r="J21" s="4">
        <f t="shared" si="5"/>
        <v>14310.031254586533</v>
      </c>
      <c r="K21" s="4">
        <f t="shared" si="6"/>
        <v>895.96830892944308</v>
      </c>
      <c r="L21" s="4">
        <f t="shared" si="7"/>
        <v>24.929181093978809</v>
      </c>
      <c r="M21" s="4">
        <f t="shared" si="8"/>
        <v>48.424553787976343</v>
      </c>
      <c r="N21" s="4"/>
    </row>
    <row r="22" spans="1:14">
      <c r="A22">
        <v>2035</v>
      </c>
      <c r="B22">
        <f t="shared" si="1"/>
        <v>50</v>
      </c>
      <c r="C22" s="2">
        <f t="shared" si="2"/>
        <v>315.8815210964986</v>
      </c>
      <c r="D22" s="2">
        <f t="shared" si="3"/>
        <v>15794.076054824931</v>
      </c>
      <c r="F22">
        <v>2035</v>
      </c>
      <c r="G22" s="4">
        <f t="shared" si="9"/>
        <v>48.424553787976343</v>
      </c>
      <c r="H22" s="2">
        <f t="shared" si="0"/>
        <v>315.8815210964986</v>
      </c>
      <c r="I22" s="2">
        <f t="shared" si="4"/>
        <v>15296.421708965181</v>
      </c>
      <c r="J22" s="4">
        <f t="shared" si="5"/>
        <v>15281.125287256216</v>
      </c>
      <c r="K22" s="4">
        <f t="shared" si="6"/>
        <v>956.76967705948664</v>
      </c>
      <c r="L22" s="4">
        <f t="shared" si="7"/>
        <v>40.889540228115244</v>
      </c>
      <c r="M22" s="4">
        <f t="shared" si="8"/>
        <v>48.327753104954184</v>
      </c>
      <c r="N22" s="4"/>
    </row>
    <row r="23" spans="1:14">
      <c r="A23">
        <v>2036</v>
      </c>
      <c r="B23">
        <f t="shared" si="1"/>
        <v>50</v>
      </c>
      <c r="C23" s="2">
        <f t="shared" si="2"/>
        <v>337.99322757325353</v>
      </c>
      <c r="D23" s="2">
        <f t="shared" si="3"/>
        <v>16899.661378662677</v>
      </c>
      <c r="F23">
        <v>2036</v>
      </c>
      <c r="G23" s="4">
        <f t="shared" si="9"/>
        <v>48.327753104954184</v>
      </c>
      <c r="H23" s="2">
        <f t="shared" si="0"/>
        <v>337.99322757325353</v>
      </c>
      <c r="I23" s="2">
        <f t="shared" si="4"/>
        <v>16334.453253306789</v>
      </c>
      <c r="J23" s="4">
        <f t="shared" si="5"/>
        <v>16318.118800053482</v>
      </c>
      <c r="K23" s="4">
        <f t="shared" si="6"/>
        <v>1021.697091088301</v>
      </c>
      <c r="L23" s="4">
        <f t="shared" si="7"/>
        <v>57.932986410679021</v>
      </c>
      <c r="M23" s="4">
        <f t="shared" si="8"/>
        <v>48.231145926497383</v>
      </c>
      <c r="N23" s="4"/>
    </row>
    <row r="24" spans="1:14">
      <c r="A24">
        <v>2037</v>
      </c>
      <c r="B24">
        <f t="shared" si="1"/>
        <v>50</v>
      </c>
      <c r="C24" s="2">
        <f t="shared" si="2"/>
        <v>361.65275350338129</v>
      </c>
      <c r="D24" s="2">
        <f t="shared" si="3"/>
        <v>18082.637675169066</v>
      </c>
      <c r="F24">
        <v>2037</v>
      </c>
      <c r="G24" s="4">
        <f t="shared" si="9"/>
        <v>48.231145926497383</v>
      </c>
      <c r="H24" s="2">
        <f t="shared" si="0"/>
        <v>361.65275350338129</v>
      </c>
      <c r="I24" s="2">
        <f t="shared" si="4"/>
        <v>17442.926728941169</v>
      </c>
      <c r="J24" s="4">
        <f t="shared" si="5"/>
        <v>17425.483802212228</v>
      </c>
      <c r="K24" s="4">
        <f t="shared" si="6"/>
        <v>1091.030548905439</v>
      </c>
      <c r="L24" s="4">
        <f t="shared" si="7"/>
        <v>76.133019087677738</v>
      </c>
      <c r="M24" s="4">
        <f t="shared" si="8"/>
        <v>48.134731865790307</v>
      </c>
      <c r="N24" s="4"/>
    </row>
    <row r="25" spans="1:14">
      <c r="A25">
        <v>2038</v>
      </c>
      <c r="B25">
        <f t="shared" si="1"/>
        <v>50</v>
      </c>
      <c r="C25" s="2">
        <f t="shared" si="2"/>
        <v>386.96844624861797</v>
      </c>
      <c r="D25" s="2">
        <f t="shared" si="3"/>
        <v>19348.422312430899</v>
      </c>
      <c r="F25">
        <v>2038</v>
      </c>
      <c r="G25" s="4">
        <f t="shared" si="9"/>
        <v>48.134731865790307</v>
      </c>
      <c r="H25" s="2">
        <f t="shared" si="0"/>
        <v>386.96844624861797</v>
      </c>
      <c r="I25" s="2">
        <f t="shared" si="4"/>
        <v>18626.622400698714</v>
      </c>
      <c r="J25" s="4">
        <f t="shared" si="5"/>
        <v>18607.995778298016</v>
      </c>
      <c r="K25" s="4">
        <f t="shared" si="6"/>
        <v>1165.0690493568472</v>
      </c>
      <c r="L25" s="4">
        <f t="shared" si="7"/>
        <v>95.56812545617241</v>
      </c>
      <c r="M25" s="4">
        <f t="shared" si="8"/>
        <v>48.038510536790596</v>
      </c>
      <c r="N25" s="4"/>
    </row>
    <row r="26" spans="1:14">
      <c r="A26">
        <v>2039</v>
      </c>
      <c r="B26">
        <f t="shared" si="1"/>
        <v>50</v>
      </c>
      <c r="C26" s="2">
        <f t="shared" si="2"/>
        <v>414.05623748602125</v>
      </c>
      <c r="D26" s="2">
        <f t="shared" si="3"/>
        <v>20702.811874301064</v>
      </c>
      <c r="F26">
        <v>2039</v>
      </c>
      <c r="G26" s="4">
        <f t="shared" si="9"/>
        <v>48.038510536790596</v>
      </c>
      <c r="H26" s="2">
        <f t="shared" si="0"/>
        <v>414.05623748602125</v>
      </c>
      <c r="I26" s="2">
        <f t="shared" si="4"/>
        <v>19890.6449272961</v>
      </c>
      <c r="J26" s="4">
        <f t="shared" si="5"/>
        <v>19870.754282368805</v>
      </c>
      <c r="K26" s="4">
        <f t="shared" si="6"/>
        <v>1244.1318816700914</v>
      </c>
      <c r="L26" s="4">
        <f t="shared" si="7"/>
        <v>116.322118938399</v>
      </c>
      <c r="M26" s="4">
        <f t="shared" si="8"/>
        <v>47.942481554227555</v>
      </c>
      <c r="N26" s="4"/>
    </row>
    <row r="27" spans="1:14">
      <c r="A27" t="s">
        <v>4</v>
      </c>
      <c r="D27" s="2">
        <f>D26</f>
        <v>20702.811874301064</v>
      </c>
      <c r="F27" t="s">
        <v>4</v>
      </c>
      <c r="I27" s="2">
        <f>I26</f>
        <v>19890.6449272961</v>
      </c>
      <c r="N27" s="7"/>
    </row>
    <row r="28" spans="1:14">
      <c r="A28" t="s">
        <v>5</v>
      </c>
      <c r="D28" s="2">
        <f>D27-D5</f>
        <v>15702.811874301064</v>
      </c>
      <c r="F28" t="s">
        <v>5</v>
      </c>
      <c r="I28" s="2">
        <f>I27-I5</f>
        <v>14890.6449272961</v>
      </c>
    </row>
    <row r="29" spans="1:14">
      <c r="A29" t="s">
        <v>6</v>
      </c>
      <c r="C29" s="3">
        <f>25%+1.25%</f>
        <v>0.26250000000000001</v>
      </c>
      <c r="D29" s="2">
        <f>(D28-801)*C29</f>
        <v>3911.7256170040296</v>
      </c>
      <c r="F29" t="s">
        <v>6</v>
      </c>
      <c r="H29" s="3">
        <f>25%+1.25%</f>
        <v>0.26250000000000001</v>
      </c>
      <c r="I29" s="2">
        <f>(I28-801)*H29</f>
        <v>3698.5317934152263</v>
      </c>
    </row>
    <row r="30" spans="1:14">
      <c r="A30" t="s">
        <v>7</v>
      </c>
      <c r="D30" s="8">
        <f>D28-D29</f>
        <v>11791.086257297035</v>
      </c>
      <c r="F30" t="s">
        <v>7</v>
      </c>
      <c r="I30" s="8">
        <f>I28-I29</f>
        <v>11192.113133880874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gleiche Anteile</vt:lpstr>
      <vt:lpstr>gleiche Summe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toosten</dc:creator>
  <cp:lastModifiedBy>toosten</cp:lastModifiedBy>
  <dcterms:created xsi:type="dcterms:W3CDTF">2019-02-26T15:24:05Z</dcterms:created>
  <dcterms:modified xsi:type="dcterms:W3CDTF">2019-02-26T15:44:03Z</dcterms:modified>
</cp:coreProperties>
</file>