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hristoph\Finanzen\"/>
    </mc:Choice>
  </mc:AlternateContent>
  <bookViews>
    <workbookView xWindow="0" yWindow="0" windowWidth="7470" windowHeight="2760"/>
  </bookViews>
  <sheets>
    <sheet name="Sheet1" sheetId="1" r:id="rId1"/>
    <sheet name="Quellenangab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M4" i="1"/>
  <c r="M3" i="1"/>
  <c r="M2" i="1"/>
  <c r="N5" i="1"/>
  <c r="N4" i="1"/>
  <c r="N3" i="1"/>
  <c r="N2" i="1"/>
  <c r="M7" i="1"/>
  <c r="M6" i="1"/>
  <c r="N7" i="1"/>
  <c r="N6" i="1"/>
  <c r="O2" i="1"/>
  <c r="O3" i="1"/>
  <c r="O4" i="1"/>
  <c r="O5" i="1"/>
  <c r="O6" i="1"/>
  <c r="O7" i="1"/>
  <c r="Q2" i="1"/>
  <c r="Q3" i="1"/>
  <c r="Q4" i="1"/>
  <c r="Q5" i="1"/>
  <c r="Q6" i="1"/>
  <c r="Q7" i="1"/>
  <c r="Q8" i="1"/>
  <c r="Q9" i="1"/>
  <c r="Q10" i="1"/>
  <c r="Q11" i="1"/>
  <c r="F15" i="1" l="1"/>
  <c r="F14" i="1"/>
  <c r="F13" i="1"/>
  <c r="F12" i="1"/>
  <c r="F28" i="1" s="1"/>
  <c r="I23" i="1"/>
  <c r="I22" i="1"/>
  <c r="I21" i="1"/>
  <c r="I20" i="1"/>
  <c r="I19" i="1"/>
  <c r="I18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11" i="1"/>
  <c r="F27" i="1" s="1"/>
  <c r="F10" i="1"/>
  <c r="F26" i="1" s="1"/>
  <c r="F9" i="1"/>
  <c r="F25" i="1" s="1"/>
  <c r="F8" i="1"/>
  <c r="F24" i="1" s="1"/>
  <c r="F7" i="1"/>
  <c r="F6" i="1"/>
  <c r="F22" i="1" s="1"/>
  <c r="F5" i="1"/>
  <c r="F21" i="1" s="1"/>
  <c r="F4" i="1"/>
  <c r="F20" i="1" s="1"/>
  <c r="F3" i="1"/>
  <c r="F19" i="1" s="1"/>
  <c r="F2" i="1"/>
  <c r="F18" i="1" s="1"/>
  <c r="F23" i="1"/>
  <c r="F31" i="1"/>
  <c r="F30" i="1"/>
  <c r="F29" i="1"/>
</calcChain>
</file>

<file path=xl/sharedStrings.xml><?xml version="1.0" encoding="utf-8"?>
<sst xmlns="http://schemas.openxmlformats.org/spreadsheetml/2006/main" count="17" uniqueCount="14">
  <si>
    <t>ACWI IMI</t>
  </si>
  <si>
    <t>World</t>
  </si>
  <si>
    <t>EM</t>
  </si>
  <si>
    <t>Vanguard FTSE All World</t>
  </si>
  <si>
    <t>Year</t>
  </si>
  <si>
    <t>70/30</t>
  </si>
  <si>
    <t>90/10 Wrld/EM</t>
  </si>
  <si>
    <t>ACWI zu 90/10</t>
  </si>
  <si>
    <t>Abweichungen zum IMI</t>
  </si>
  <si>
    <t>Quellen</t>
  </si>
  <si>
    <t>Vanguard All World FTSE https://www.justetf.com/servlet/download?isin=IE00B3RBWM25&amp;documentType=KID&amp;country=AT&amp;lang=de</t>
  </si>
  <si>
    <t>MSCI ACWI https://www.msci.com/documents/10199/4211cc4b-453d-4b0a-a6a7-51d36472a703</t>
  </si>
  <si>
    <t>Vgrd AllWrld</t>
  </si>
  <si>
    <t>ACWI zu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</si>
</sst>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O12" sqref="O12"/>
    </sheetView>
  </sheetViews>
  <sheetFormatPr defaultRowHeight="15" x14ac:dyDescent="0.25"/>
  <cols>
    <col min="4" max="4" width="6.7109375" bestFit="1" customWidth="1"/>
    <col min="6" max="6" width="14.28515625" bestFit="1" customWidth="1"/>
  </cols>
  <sheetData>
    <row r="1" spans="1:17" s="2" customFormat="1" x14ac:dyDescent="0.25">
      <c r="A1" s="1" t="s">
        <v>4</v>
      </c>
      <c r="B1" s="2" t="s">
        <v>0</v>
      </c>
      <c r="C1" s="1" t="s">
        <v>1</v>
      </c>
      <c r="D1" s="1" t="s">
        <v>2</v>
      </c>
      <c r="F1" s="2" t="s">
        <v>6</v>
      </c>
      <c r="G1" s="1" t="s">
        <v>5</v>
      </c>
      <c r="H1" s="2" t="s">
        <v>3</v>
      </c>
      <c r="M1" s="2" t="s">
        <v>6</v>
      </c>
      <c r="N1" s="1" t="s">
        <v>5</v>
      </c>
      <c r="O1" s="2" t="s">
        <v>12</v>
      </c>
      <c r="Q1"/>
    </row>
    <row r="2" spans="1:17" x14ac:dyDescent="0.25">
      <c r="A2">
        <v>2018</v>
      </c>
      <c r="B2">
        <v>-9.61</v>
      </c>
      <c r="C2">
        <v>-8.93</v>
      </c>
      <c r="D2">
        <v>-14.71</v>
      </c>
      <c r="F2">
        <f>(0.9*C2)+(0.1*D2)</f>
        <v>-9.5080000000000009</v>
      </c>
      <c r="G2">
        <f>(0.7*C2)+(0.3*D2)</f>
        <v>-10.664</v>
      </c>
      <c r="H2">
        <v>-9.6</v>
      </c>
      <c r="M2">
        <f>M3*(100+F2)/100</f>
        <v>15782.701987791976</v>
      </c>
      <c r="N2">
        <f>N3*(100+G2)/100</f>
        <v>14619.423220597313</v>
      </c>
      <c r="O2">
        <f>O3*(100+H2)/100</f>
        <v>15137.878236212737</v>
      </c>
      <c r="Q2">
        <f>(Q3+12*450)*(100+F2)/100</f>
        <v>376593.00103734492</v>
      </c>
    </row>
    <row r="3" spans="1:17" x14ac:dyDescent="0.25">
      <c r="A3">
        <v>2017</v>
      </c>
      <c r="B3">
        <v>24.58</v>
      </c>
      <c r="C3">
        <v>23.09</v>
      </c>
      <c r="D3">
        <v>37.28</v>
      </c>
      <c r="F3">
        <f t="shared" ref="F3:F15" si="0">(0.9*C3)+(0.1*D3)</f>
        <v>24.509</v>
      </c>
      <c r="G3">
        <f t="shared" ref="G3:G15" si="1">(0.7*C3)+(0.3*D3)</f>
        <v>27.347000000000001</v>
      </c>
      <c r="H3">
        <v>24</v>
      </c>
      <c r="M3">
        <f>M4*(100+F3)/100</f>
        <v>17440.991455368403</v>
      </c>
      <c r="N3">
        <f>N4*(100+G3)/100</f>
        <v>16364.537499549244</v>
      </c>
      <c r="O3">
        <f>O4*(100+H3)/100</f>
        <v>16745.440526784001</v>
      </c>
      <c r="Q3">
        <f>(Q4+12*450)*(100+F3)/100</f>
        <v>410761.65079492657</v>
      </c>
    </row>
    <row r="4" spans="1:17" x14ac:dyDescent="0.25">
      <c r="A4">
        <v>2016</v>
      </c>
      <c r="B4">
        <v>8.9600000000000009</v>
      </c>
      <c r="C4">
        <v>8.82</v>
      </c>
      <c r="D4">
        <v>10.3</v>
      </c>
      <c r="F4">
        <f t="shared" si="0"/>
        <v>8.968</v>
      </c>
      <c r="G4">
        <f t="shared" si="1"/>
        <v>9.2639999999999993</v>
      </c>
      <c r="H4">
        <v>8</v>
      </c>
      <c r="M4">
        <f>M5*(100+F4)/100</f>
        <v>14007.815865012493</v>
      </c>
      <c r="N4">
        <f>N5*(100+G4)/100</f>
        <v>12850.351794348704</v>
      </c>
      <c r="O4">
        <f>O5*(100+H4)/100</f>
        <v>13504.3875216</v>
      </c>
      <c r="Q4">
        <f>(Q5+12*450)*(100+F4)/100</f>
        <v>324505.18821525079</v>
      </c>
    </row>
    <row r="5" spans="1:17" x14ac:dyDescent="0.25">
      <c r="A5">
        <v>2015</v>
      </c>
      <c r="B5">
        <v>-1.68</v>
      </c>
      <c r="C5">
        <v>-0.26</v>
      </c>
      <c r="D5">
        <v>-13.55</v>
      </c>
      <c r="F5">
        <f t="shared" si="0"/>
        <v>-1.5890000000000002</v>
      </c>
      <c r="G5">
        <f t="shared" si="1"/>
        <v>-4.2470000000000008</v>
      </c>
      <c r="H5">
        <v>-2.2000000000000002</v>
      </c>
      <c r="M5">
        <f>M6*(100+F5)/100</f>
        <v>12854.981155029451</v>
      </c>
      <c r="N5">
        <f>N6*(100+G5)/100</f>
        <v>11760.82863005995</v>
      </c>
      <c r="O5">
        <f>O6*(100+H5)/100</f>
        <v>12504.062519999999</v>
      </c>
      <c r="Q5">
        <f>(Q6+12*450)*(100+F5)/100</f>
        <v>292398.608963412</v>
      </c>
    </row>
    <row r="6" spans="1:17" x14ac:dyDescent="0.25">
      <c r="A6">
        <v>2014</v>
      </c>
      <c r="B6">
        <v>4.3600000000000003</v>
      </c>
      <c r="C6">
        <v>5.07</v>
      </c>
      <c r="D6">
        <v>-1.42</v>
      </c>
      <c r="F6">
        <f t="shared" si="0"/>
        <v>4.4210000000000003</v>
      </c>
      <c r="G6">
        <f t="shared" si="1"/>
        <v>3.1229999999999998</v>
      </c>
      <c r="H6">
        <v>4.2</v>
      </c>
      <c r="M6">
        <f>M7*(100+F6)/100</f>
        <v>13062.544995000002</v>
      </c>
      <c r="N6">
        <f>N7*(100+G6)/100</f>
        <v>12282.464915</v>
      </c>
      <c r="O6">
        <f>O7*(100+H6)/100</f>
        <v>12785.34</v>
      </c>
      <c r="Q6">
        <f>(Q7+12*450)*(100+F6)/100</f>
        <v>291719.84327302029</v>
      </c>
    </row>
    <row r="7" spans="1:17" x14ac:dyDescent="0.25">
      <c r="A7">
        <v>2013</v>
      </c>
      <c r="B7">
        <v>24.17</v>
      </c>
      <c r="C7">
        <v>28.09</v>
      </c>
      <c r="D7">
        <v>-1.86</v>
      </c>
      <c r="F7">
        <f t="shared" si="0"/>
        <v>25.094999999999999</v>
      </c>
      <c r="G7">
        <f t="shared" si="1"/>
        <v>19.105</v>
      </c>
      <c r="H7">
        <v>22.7</v>
      </c>
      <c r="M7">
        <f>10000*(100+F7)/100</f>
        <v>12509.5</v>
      </c>
      <c r="N7">
        <f>10000*(100+G7)/100</f>
        <v>11910.5</v>
      </c>
      <c r="O7">
        <f>10000*(100+H7)/100</f>
        <v>12270</v>
      </c>
      <c r="Q7">
        <f>(Q8+12*450)*(100+F7)/100</f>
        <v>273968.94233250042</v>
      </c>
    </row>
    <row r="8" spans="1:17" x14ac:dyDescent="0.25">
      <c r="A8">
        <v>2012</v>
      </c>
      <c r="B8">
        <v>17.04</v>
      </c>
      <c r="C8">
        <v>16.75</v>
      </c>
      <c r="D8">
        <v>19.079999999999998</v>
      </c>
      <c r="F8">
        <f t="shared" si="0"/>
        <v>16.983000000000001</v>
      </c>
      <c r="G8">
        <f t="shared" si="1"/>
        <v>17.448999999999998</v>
      </c>
      <c r="Q8">
        <f>(Q9+12*450)*(100+F8)/100</f>
        <v>213608.70724849147</v>
      </c>
    </row>
    <row r="9" spans="1:17" x14ac:dyDescent="0.25">
      <c r="A9">
        <v>2011</v>
      </c>
      <c r="B9">
        <v>-7.43</v>
      </c>
      <c r="C9">
        <v>-5.53</v>
      </c>
      <c r="D9">
        <v>-19.239999999999998</v>
      </c>
      <c r="F9">
        <f t="shared" si="0"/>
        <v>-6.9009999999999998</v>
      </c>
      <c r="G9">
        <f t="shared" si="1"/>
        <v>-9.6429999999999989</v>
      </c>
      <c r="Q9">
        <f>(Q10+12*450)*(100+F9)/100</f>
        <v>177198.07600120656</v>
      </c>
    </row>
    <row r="10" spans="1:17" x14ac:dyDescent="0.25">
      <c r="A10">
        <v>2010</v>
      </c>
      <c r="B10">
        <v>14.87</v>
      </c>
      <c r="C10">
        <v>14.1</v>
      </c>
      <c r="D10">
        <v>20.22</v>
      </c>
      <c r="F10">
        <f t="shared" si="0"/>
        <v>14.712</v>
      </c>
      <c r="G10">
        <f t="shared" si="1"/>
        <v>15.936</v>
      </c>
      <c r="Q10">
        <f>(Q11+12*450)*(100+F10)/100</f>
        <v>184932.95309424005</v>
      </c>
    </row>
    <row r="11" spans="1:17" x14ac:dyDescent="0.25">
      <c r="A11">
        <v>2009</v>
      </c>
      <c r="B11">
        <v>37.18</v>
      </c>
      <c r="C11">
        <v>32.35</v>
      </c>
      <c r="D11">
        <v>82.88</v>
      </c>
      <c r="F11">
        <f t="shared" si="0"/>
        <v>37.403000000000006</v>
      </c>
      <c r="G11">
        <f t="shared" si="1"/>
        <v>47.509</v>
      </c>
      <c r="Q11">
        <f>(108000+12*450)*(100+F11)/100</f>
        <v>155815.00200000004</v>
      </c>
    </row>
    <row r="12" spans="1:17" x14ac:dyDescent="0.25">
      <c r="A12">
        <v>2008</v>
      </c>
      <c r="B12">
        <v>-42.01</v>
      </c>
      <c r="C12">
        <v>-40.46</v>
      </c>
      <c r="D12">
        <v>-53.63</v>
      </c>
      <c r="F12">
        <f t="shared" si="0"/>
        <v>-41.777000000000001</v>
      </c>
      <c r="G12">
        <f t="shared" si="1"/>
        <v>-44.411000000000001</v>
      </c>
    </row>
    <row r="13" spans="1:17" x14ac:dyDescent="0.25">
      <c r="A13">
        <v>2007</v>
      </c>
      <c r="B13">
        <v>11.66</v>
      </c>
      <c r="C13">
        <v>8.99</v>
      </c>
      <c r="D13">
        <v>40.21</v>
      </c>
      <c r="F13">
        <f t="shared" si="0"/>
        <v>12.112000000000002</v>
      </c>
      <c r="G13">
        <f t="shared" si="1"/>
        <v>18.356000000000002</v>
      </c>
    </row>
    <row r="14" spans="1:17" x14ac:dyDescent="0.25">
      <c r="A14">
        <v>2006</v>
      </c>
      <c r="B14">
        <v>21.49</v>
      </c>
      <c r="C14">
        <v>20.65</v>
      </c>
      <c r="D14">
        <v>32.08</v>
      </c>
      <c r="F14">
        <f t="shared" si="0"/>
        <v>21.792999999999999</v>
      </c>
      <c r="G14">
        <f t="shared" si="1"/>
        <v>24.078999999999997</v>
      </c>
    </row>
    <row r="15" spans="1:17" x14ac:dyDescent="0.25">
      <c r="A15">
        <v>2005</v>
      </c>
      <c r="B15">
        <v>12.06</v>
      </c>
      <c r="C15">
        <v>10.78</v>
      </c>
      <c r="D15">
        <v>33.97</v>
      </c>
      <c r="F15">
        <f t="shared" si="0"/>
        <v>13.099</v>
      </c>
      <c r="G15">
        <f t="shared" si="1"/>
        <v>17.736999999999998</v>
      </c>
    </row>
    <row r="17" spans="1:9" s="2" customFormat="1" x14ac:dyDescent="0.25">
      <c r="A17" s="2" t="s">
        <v>8</v>
      </c>
      <c r="F17" s="2" t="s">
        <v>7</v>
      </c>
      <c r="G17" s="2" t="s">
        <v>13</v>
      </c>
      <c r="I17" s="2" t="s">
        <v>3</v>
      </c>
    </row>
    <row r="18" spans="1:9" x14ac:dyDescent="0.25">
      <c r="A18">
        <v>2018</v>
      </c>
      <c r="F18">
        <f t="shared" ref="F18:F31" si="2">F2-B2</f>
        <v>0.10199999999999854</v>
      </c>
      <c r="G18">
        <f>G2-B2</f>
        <v>-1.0540000000000003</v>
      </c>
      <c r="I18">
        <f>H2-B2</f>
        <v>9.9999999999997868E-3</v>
      </c>
    </row>
    <row r="19" spans="1:9" x14ac:dyDescent="0.25">
      <c r="A19">
        <v>2017</v>
      </c>
      <c r="F19">
        <f t="shared" si="2"/>
        <v>-7.0999999999997954E-2</v>
      </c>
      <c r="G19">
        <f t="shared" ref="G19:G31" si="3">G3-B3</f>
        <v>2.767000000000003</v>
      </c>
      <c r="I19">
        <f t="shared" ref="I19:I23" si="4">H3-B3</f>
        <v>-0.57999999999999829</v>
      </c>
    </row>
    <row r="20" spans="1:9" x14ac:dyDescent="0.25">
      <c r="A20">
        <v>2016</v>
      </c>
      <c r="F20">
        <f t="shared" si="2"/>
        <v>7.9999999999991189E-3</v>
      </c>
      <c r="G20">
        <f t="shared" si="3"/>
        <v>0.30399999999999849</v>
      </c>
      <c r="I20">
        <f t="shared" si="4"/>
        <v>-0.96000000000000085</v>
      </c>
    </row>
    <row r="21" spans="1:9" x14ac:dyDescent="0.25">
      <c r="A21">
        <v>2015</v>
      </c>
      <c r="F21">
        <f t="shared" si="2"/>
        <v>9.0999999999999748E-2</v>
      </c>
      <c r="G21">
        <f t="shared" si="3"/>
        <v>-2.5670000000000011</v>
      </c>
      <c r="I21">
        <f t="shared" si="4"/>
        <v>-0.52000000000000024</v>
      </c>
    </row>
    <row r="22" spans="1:9" x14ac:dyDescent="0.25">
      <c r="A22">
        <v>2014</v>
      </c>
      <c r="F22">
        <f t="shared" si="2"/>
        <v>6.0999999999999943E-2</v>
      </c>
      <c r="G22">
        <f t="shared" si="3"/>
        <v>-1.2370000000000005</v>
      </c>
      <c r="I22">
        <f t="shared" si="4"/>
        <v>-0.16000000000000014</v>
      </c>
    </row>
    <row r="23" spans="1:9" x14ac:dyDescent="0.25">
      <c r="A23">
        <v>2013</v>
      </c>
      <c r="F23">
        <f t="shared" si="2"/>
        <v>0.92499999999999716</v>
      </c>
      <c r="G23">
        <f t="shared" si="3"/>
        <v>-5.0650000000000013</v>
      </c>
      <c r="I23">
        <f t="shared" si="4"/>
        <v>-1.4700000000000024</v>
      </c>
    </row>
    <row r="24" spans="1:9" x14ac:dyDescent="0.25">
      <c r="A24">
        <v>2012</v>
      </c>
      <c r="F24">
        <f t="shared" si="2"/>
        <v>-5.6999999999998607E-2</v>
      </c>
      <c r="G24">
        <f t="shared" si="3"/>
        <v>0.40899999999999892</v>
      </c>
    </row>
    <row r="25" spans="1:9" x14ac:dyDescent="0.25">
      <c r="A25">
        <v>2011</v>
      </c>
      <c r="F25">
        <f t="shared" si="2"/>
        <v>0.52899999999999991</v>
      </c>
      <c r="G25">
        <f t="shared" si="3"/>
        <v>-2.2129999999999992</v>
      </c>
    </row>
    <row r="26" spans="1:9" x14ac:dyDescent="0.25">
      <c r="A26">
        <v>2010</v>
      </c>
      <c r="F26">
        <f t="shared" si="2"/>
        <v>-0.15799999999999947</v>
      </c>
      <c r="G26">
        <f t="shared" si="3"/>
        <v>1.0660000000000007</v>
      </c>
    </row>
    <row r="27" spans="1:9" x14ac:dyDescent="0.25">
      <c r="A27">
        <v>2009</v>
      </c>
      <c r="F27">
        <f t="shared" si="2"/>
        <v>0.22300000000000608</v>
      </c>
      <c r="G27">
        <f t="shared" si="3"/>
        <v>10.329000000000001</v>
      </c>
    </row>
    <row r="28" spans="1:9" x14ac:dyDescent="0.25">
      <c r="A28">
        <v>2008</v>
      </c>
      <c r="F28">
        <f t="shared" si="2"/>
        <v>0.23299999999999699</v>
      </c>
      <c r="G28">
        <f t="shared" si="3"/>
        <v>-2.4010000000000034</v>
      </c>
    </row>
    <row r="29" spans="1:9" x14ac:dyDescent="0.25">
      <c r="A29">
        <v>2007</v>
      </c>
      <c r="F29">
        <f t="shared" si="2"/>
        <v>0.45200000000000173</v>
      </c>
      <c r="G29">
        <f t="shared" si="3"/>
        <v>6.6960000000000015</v>
      </c>
    </row>
    <row r="30" spans="1:9" x14ac:dyDescent="0.25">
      <c r="A30">
        <v>2006</v>
      </c>
      <c r="F30">
        <f t="shared" si="2"/>
        <v>0.30300000000000082</v>
      </c>
      <c r="G30">
        <f t="shared" si="3"/>
        <v>2.5889999999999986</v>
      </c>
    </row>
    <row r="31" spans="1:9" x14ac:dyDescent="0.25">
      <c r="A31">
        <v>2005</v>
      </c>
      <c r="F31">
        <f t="shared" si="2"/>
        <v>1.0389999999999997</v>
      </c>
      <c r="G31">
        <f t="shared" si="3"/>
        <v>5.6769999999999978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 x14ac:dyDescent="0.25">
      <c r="A1" s="2" t="s">
        <v>9</v>
      </c>
    </row>
    <row r="2" spans="1:1" x14ac:dyDescent="0.25">
      <c r="A2" t="s">
        <v>10</v>
      </c>
    </row>
    <row r="3" spans="1:1" x14ac:dyDescent="0.25">
      <c r="A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Quellenangabe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Leitl</dc:creator>
  <cp:lastModifiedBy>Christoph Leitl</cp:lastModifiedBy>
  <dcterms:created xsi:type="dcterms:W3CDTF">2019-04-11T21:39:32Z</dcterms:created>
  <dcterms:modified xsi:type="dcterms:W3CDTF">2019-04-22T22:16:41Z</dcterms:modified>
</cp:coreProperties>
</file>