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495" windowHeight="13410" tabRatio="500"/>
  </bookViews>
  <sheets>
    <sheet name="Beispiel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1" i="1" l="1"/>
  <c r="E51" i="1"/>
  <c r="C51" i="1"/>
  <c r="C41" i="1" l="1"/>
  <c r="E40" i="1" l="1"/>
  <c r="E28" i="1"/>
  <c r="E27" i="1"/>
  <c r="E13" i="1"/>
  <c r="E19" i="1" l="1"/>
  <c r="E20" i="1" s="1"/>
  <c r="E22" i="1" s="1"/>
  <c r="E24" i="1" s="1"/>
  <c r="E42" i="1"/>
  <c r="C3" i="1"/>
  <c r="C4" i="1" l="1"/>
  <c r="E8" i="1"/>
  <c r="E14" i="1" s="1"/>
  <c r="D8" i="1"/>
  <c r="D14" i="1" s="1"/>
  <c r="D18" i="1" s="1"/>
  <c r="C8" i="1"/>
  <c r="C14" i="1" s="1"/>
  <c r="C18" i="1" s="1"/>
  <c r="D40" i="1"/>
  <c r="D28" i="1"/>
  <c r="C28" i="1"/>
  <c r="D27" i="1"/>
  <c r="C27" i="1"/>
  <c r="D13" i="1"/>
  <c r="C13" i="1"/>
  <c r="D19" i="1" l="1"/>
  <c r="D20" i="1" s="1"/>
  <c r="C42" i="1"/>
  <c r="C43" i="1" s="1"/>
  <c r="C16" i="1"/>
  <c r="C25" i="1" s="1"/>
  <c r="C19" i="1"/>
  <c r="C20" i="1" s="1"/>
  <c r="C22" i="1" s="1"/>
  <c r="E18" i="1"/>
  <c r="D42" i="1"/>
  <c r="D22" i="1"/>
  <c r="D24" i="1" s="1"/>
  <c r="G22" i="1" l="1"/>
  <c r="C24" i="1"/>
  <c r="C36" i="1" l="1"/>
  <c r="C34" i="1"/>
  <c r="C35" i="1" s="1"/>
  <c r="D31" i="1"/>
  <c r="D34" i="1" s="1"/>
  <c r="D35" i="1" s="1"/>
  <c r="E31" i="1"/>
  <c r="E34" i="1" s="1"/>
  <c r="E35" i="1" s="1"/>
  <c r="E41" i="1"/>
  <c r="E43" i="1" s="1"/>
  <c r="D41" i="1"/>
  <c r="D43" i="1" s="1"/>
  <c r="E46" i="1" l="1"/>
  <c r="E48" i="1" s="1"/>
  <c r="D36" i="1"/>
  <c r="E50" i="1"/>
  <c r="E36" i="1"/>
  <c r="D46" i="1"/>
  <c r="D48" i="1" s="1"/>
  <c r="D50" i="1" s="1"/>
  <c r="C46" i="1"/>
  <c r="C48" i="1" s="1"/>
  <c r="C50" i="1" s="1"/>
</calcChain>
</file>

<file path=xl/comments1.xml><?xml version="1.0" encoding="utf-8"?>
<comments xmlns="http://schemas.openxmlformats.org/spreadsheetml/2006/main">
  <authors>
    <author/>
  </authors>
  <commentList>
    <comment ref="C40" authorId="0">
      <text>
        <r>
          <rPr>
            <b/>
            <sz val="9"/>
            <color rgb="FF000000"/>
            <rFont val="Segoe UI"/>
            <family val="2"/>
          </rPr>
          <t xml:space="preserve">Sucher:
</t>
        </r>
        <r>
          <rPr>
            <sz val="9"/>
            <color rgb="FF000000"/>
            <rFont val="Segoe UI"/>
            <family val="2"/>
          </rPr>
          <t>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<sst xmlns="http://schemas.openxmlformats.org/spreadsheetml/2006/main" count="60" uniqueCount="54">
  <si>
    <t>Soll</t>
  </si>
  <si>
    <t>Gesamtvermögen</t>
  </si>
  <si>
    <t>Depot</t>
  </si>
  <si>
    <t>Tagesgeld</t>
  </si>
  <si>
    <t xml:space="preserve">Position </t>
  </si>
  <si>
    <t>Ist-Anteil am Depot</t>
  </si>
  <si>
    <t>Soll-Anteil am Depot</t>
  </si>
  <si>
    <t>Ist-Werte:</t>
  </si>
  <si>
    <t>G</t>
  </si>
  <si>
    <t>D</t>
  </si>
  <si>
    <t>Ist-Wert der Position</t>
  </si>
  <si>
    <t>K</t>
  </si>
  <si>
    <t>Aktueller Kurs der Position</t>
  </si>
  <si>
    <t>Soll-Werte:</t>
  </si>
  <si>
    <t>RK3</t>
  </si>
  <si>
    <t>RK3-Depotanteil am Gesamtvermögen</t>
  </si>
  <si>
    <t>R</t>
  </si>
  <si>
    <t>Anteil der Position am Depot</t>
  </si>
  <si>
    <t>Transaktionsparameter:</t>
  </si>
  <si>
    <t>T</t>
  </si>
  <si>
    <t>Minimale Kaufposition</t>
  </si>
  <si>
    <t>Ergebnis</t>
  </si>
  <si>
    <t>dK</t>
  </si>
  <si>
    <t>Abschlag, der einen Kauf auslöst</t>
  </si>
  <si>
    <t>K-</t>
  </si>
  <si>
    <t>Einzustellender Limitkurs der Position</t>
  </si>
  <si>
    <t>Zweiter Schritt mit vorgegebenem dKfix</t>
  </si>
  <si>
    <t>Parameter</t>
  </si>
  <si>
    <t>dKfix</t>
  </si>
  <si>
    <t>Dummy-Schwellenwert</t>
  </si>
  <si>
    <t>Tmin</t>
  </si>
  <si>
    <t>T(dKfix)</t>
  </si>
  <si>
    <t>Reales Transaktionsvolumen</t>
  </si>
  <si>
    <t>T*</t>
  </si>
  <si>
    <t>Max [T(dKfix); Tmin)</t>
  </si>
  <si>
    <t>dK(T*)</t>
  </si>
  <si>
    <t>Soll-Wert der Position</t>
  </si>
  <si>
    <t>Anteile</t>
  </si>
  <si>
    <t>real vorhandene Anteile</t>
  </si>
  <si>
    <t>dafür benötigte Anteile</t>
  </si>
  <si>
    <t>virtuelle Anteile</t>
  </si>
  <si>
    <t>D inkl. virtueller Anteile</t>
  </si>
  <si>
    <t>Ist-Tagegeld RK1</t>
  </si>
  <si>
    <t>Soll-Tagegeld</t>
  </si>
  <si>
    <t xml:space="preserve">kosten </t>
  </si>
  <si>
    <t>€</t>
  </si>
  <si>
    <t>zur Seite gelegtes Tagegeld</t>
  </si>
  <si>
    <t>restl. Tagegeld für Formel</t>
  </si>
  <si>
    <t>dK inkl. virtueller Anteile</t>
  </si>
  <si>
    <t>Limit</t>
  </si>
  <si>
    <t>Stückzahl</t>
  </si>
  <si>
    <t>FTSE Europa</t>
  </si>
  <si>
    <t>FTSE World</t>
  </si>
  <si>
    <t>FTSE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</si>
</sst>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0\ %"/>
    <numFmt numFmtId="167" formatCode="0.00\ %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999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5" fillId="0" borderId="0" applyBorder="0" applyProtection="0"/>
    <xf numFmtId="166" fontId="5" fillId="0" borderId="0" applyBorder="0" applyProtection="0"/>
  </cellStyleXfs>
  <cellXfs count="28">
    <xf numFmtId="0" fontId="0" fillId="0" borderId="0" xfId="0"/>
    <xf numFmtId="0" fontId="1" fillId="0" borderId="0" xfId="0" applyFont="1"/>
    <xf numFmtId="165" fontId="0" fillId="2" borderId="0" xfId="1" applyNumberFormat="1" applyFont="1" applyFill="1" applyBorder="1" applyAlignment="1" applyProtection="1"/>
    <xf numFmtId="165" fontId="0" fillId="0" borderId="0" xfId="1" applyNumberFormat="1" applyFont="1" applyBorder="1" applyAlignment="1" applyProtection="1"/>
    <xf numFmtId="166" fontId="0" fillId="2" borderId="0" xfId="0" applyNumberFormat="1" applyFill="1"/>
    <xf numFmtId="166" fontId="0" fillId="0" borderId="0" xfId="0" applyNumberFormat="1"/>
    <xf numFmtId="0" fontId="0" fillId="0" borderId="0" xfId="0" applyFont="1"/>
    <xf numFmtId="0" fontId="2" fillId="0" borderId="0" xfId="0" applyFont="1"/>
    <xf numFmtId="0" fontId="0" fillId="2" borderId="0" xfId="0" applyFill="1"/>
    <xf numFmtId="167" fontId="0" fillId="2" borderId="0" xfId="0" applyNumberFormat="1" applyFill="1"/>
    <xf numFmtId="167" fontId="0" fillId="0" borderId="0" xfId="2" applyNumberFormat="1" applyFont="1" applyBorder="1" applyAlignment="1" applyProtection="1"/>
    <xf numFmtId="2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1" fontId="1" fillId="3" borderId="0" xfId="0" applyNumberFormat="1" applyFont="1" applyFill="1"/>
    <xf numFmtId="1" fontId="0" fillId="0" borderId="0" xfId="0" applyNumberFormat="1"/>
    <xf numFmtId="0" fontId="0" fillId="4" borderId="0" xfId="0" applyFill="1"/>
    <xf numFmtId="3" fontId="0" fillId="5" borderId="0" xfId="0" applyNumberFormat="1" applyFill="1"/>
    <xf numFmtId="165" fontId="0" fillId="4" borderId="0" xfId="1" applyNumberFormat="1" applyFont="1" applyFill="1" applyBorder="1" applyAlignment="1" applyProtection="1"/>
    <xf numFmtId="0" fontId="0" fillId="4" borderId="0" xfId="0" applyFill="1" applyAlignment="1">
      <alignment horizontal="center"/>
    </xf>
    <xf numFmtId="0" fontId="6" fillId="4" borderId="0" xfId="0" applyFont="1" applyFill="1"/>
    <xf numFmtId="3" fontId="6" fillId="5" borderId="0" xfId="0" applyNumberFormat="1" applyFont="1" applyFill="1"/>
    <xf numFmtId="4" fontId="6" fillId="5" borderId="0" xfId="0" applyNumberFormat="1" applyFont="1" applyFill="1"/>
    <xf numFmtId="167" fontId="0" fillId="4" borderId="0" xfId="2" applyNumberFormat="1" applyFont="1" applyFill="1" applyBorder="1" applyAlignment="1" applyProtection="1"/>
    <xf numFmtId="4" fontId="0" fillId="4" borderId="0" xfId="2" applyNumberFormat="1" applyFont="1" applyFill="1" applyBorder="1" applyAlignment="1" applyProtection="1"/>
    <xf numFmtId="3" fontId="0" fillId="4" borderId="0" xfId="2" applyNumberFormat="1" applyFont="1" applyFill="1" applyBorder="1" applyAlignment="1" applyProtection="1"/>
    <xf numFmtId="165" fontId="0" fillId="0" borderId="0" xfId="0" applyNumberFormat="1"/>
    <xf numFmtId="9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219075</xdr:colOff>
      <xdr:row>54</xdr:row>
      <xdr:rowOff>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219075</xdr:colOff>
      <xdr:row>50</xdr:row>
      <xdr:rowOff>0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1"/>
  <sheetViews>
    <sheetView tabSelected="1" topLeftCell="A5" zoomScale="85" zoomScaleNormal="85" workbookViewId="0">
      <selection activeCell="A49" sqref="A49:E49"/>
    </sheetView>
  </sheetViews>
  <sheetFormatPr baseColWidth="10" defaultColWidth="9.140625" defaultRowHeight="15" x14ac:dyDescent="0.25"/>
  <cols>
    <col min="1" max="1" width="10.7109375" customWidth="1"/>
    <col min="2" max="2" width="32.28515625" customWidth="1"/>
    <col min="3" max="3" width="11" customWidth="1"/>
    <col min="4" max="4" width="10.5703125" customWidth="1"/>
    <col min="5" max="1025" width="10.7109375" customWidth="1"/>
  </cols>
  <sheetData>
    <row r="1" spans="1:12" x14ac:dyDescent="0.25">
      <c r="C1" s="1" t="s">
        <v>0</v>
      </c>
      <c r="D1" s="1" t="s">
        <v>0</v>
      </c>
    </row>
    <row r="2" spans="1:12" x14ac:dyDescent="0.25">
      <c r="B2" s="1" t="s">
        <v>1</v>
      </c>
      <c r="C2" s="2">
        <v>50000</v>
      </c>
    </row>
    <row r="3" spans="1:12" x14ac:dyDescent="0.25">
      <c r="B3" s="1" t="s">
        <v>2</v>
      </c>
      <c r="C3" s="3">
        <f>D3*C2</f>
        <v>30000</v>
      </c>
      <c r="D3" s="4">
        <v>0.6</v>
      </c>
    </row>
    <row r="4" spans="1:12" x14ac:dyDescent="0.25">
      <c r="B4" s="1" t="s">
        <v>3</v>
      </c>
      <c r="C4" s="3">
        <f>C2-C3</f>
        <v>20000</v>
      </c>
      <c r="D4" s="5">
        <v>0.4</v>
      </c>
    </row>
    <row r="5" spans="1:12" x14ac:dyDescent="0.25">
      <c r="G5" s="1"/>
    </row>
    <row r="6" spans="1:12" x14ac:dyDescent="0.25">
      <c r="G6" s="1"/>
    </row>
    <row r="7" spans="1:12" x14ac:dyDescent="0.25">
      <c r="B7" s="1" t="s">
        <v>4</v>
      </c>
      <c r="C7" s="1" t="s">
        <v>52</v>
      </c>
      <c r="D7" s="1" t="s">
        <v>53</v>
      </c>
      <c r="E7" s="1" t="s">
        <v>51</v>
      </c>
      <c r="H7" s="6"/>
      <c r="L7" s="6"/>
    </row>
    <row r="8" spans="1:12" x14ac:dyDescent="0.25">
      <c r="B8" s="6" t="s">
        <v>5</v>
      </c>
      <c r="C8" s="2">
        <f>C3*C9</f>
        <v>15000</v>
      </c>
      <c r="D8" s="2">
        <f>C3*D9</f>
        <v>9000</v>
      </c>
      <c r="E8" s="26">
        <f>C3*E9</f>
        <v>6000</v>
      </c>
      <c r="H8" s="6"/>
      <c r="J8" s="6"/>
    </row>
    <row r="9" spans="1:12" x14ac:dyDescent="0.25">
      <c r="B9" t="s">
        <v>6</v>
      </c>
      <c r="C9" s="4">
        <v>0.5</v>
      </c>
      <c r="D9" s="4">
        <v>0.3</v>
      </c>
      <c r="E9" s="27">
        <v>0.2</v>
      </c>
    </row>
    <row r="12" spans="1:12" x14ac:dyDescent="0.25">
      <c r="A12" s="7" t="s">
        <v>7</v>
      </c>
    </row>
    <row r="13" spans="1:12" x14ac:dyDescent="0.25">
      <c r="A13" t="s">
        <v>8</v>
      </c>
      <c r="B13" t="s">
        <v>1</v>
      </c>
      <c r="C13" s="3">
        <f>$C$2</f>
        <v>50000</v>
      </c>
      <c r="D13" s="3">
        <f>$C$2</f>
        <v>50000</v>
      </c>
      <c r="E13" s="3">
        <f>$C$2</f>
        <v>50000</v>
      </c>
      <c r="G13" s="3"/>
    </row>
    <row r="14" spans="1:12" x14ac:dyDescent="0.25">
      <c r="A14" t="s">
        <v>9</v>
      </c>
      <c r="B14" t="s">
        <v>10</v>
      </c>
      <c r="C14" s="3">
        <f>C8</f>
        <v>15000</v>
      </c>
      <c r="D14" s="3">
        <f>D8</f>
        <v>9000</v>
      </c>
      <c r="E14" s="3">
        <f>E8</f>
        <v>6000</v>
      </c>
      <c r="F14" s="3"/>
      <c r="G14" s="3"/>
    </row>
    <row r="15" spans="1:12" x14ac:dyDescent="0.25">
      <c r="B15" s="16" t="s">
        <v>42</v>
      </c>
      <c r="C15" s="18">
        <v>50000</v>
      </c>
      <c r="D15" s="18"/>
      <c r="E15" s="3"/>
      <c r="F15" s="3"/>
      <c r="G15" s="3"/>
    </row>
    <row r="16" spans="1:12" x14ac:dyDescent="0.25">
      <c r="B16" s="16" t="s">
        <v>43</v>
      </c>
      <c r="C16" s="18">
        <f>C13*D4</f>
        <v>20000</v>
      </c>
      <c r="D16" s="18"/>
      <c r="E16" s="3"/>
      <c r="F16" s="3"/>
      <c r="G16" s="3"/>
    </row>
    <row r="17" spans="1:8" x14ac:dyDescent="0.25">
      <c r="A17" t="s">
        <v>11</v>
      </c>
      <c r="B17" t="s">
        <v>12</v>
      </c>
      <c r="C17" s="8">
        <v>57.06</v>
      </c>
      <c r="D17" s="8">
        <v>52.78</v>
      </c>
      <c r="E17">
        <v>30.91</v>
      </c>
    </row>
    <row r="18" spans="1:8" x14ac:dyDescent="0.25">
      <c r="C18" s="9">
        <f>C14/(C3*C9)</f>
        <v>1</v>
      </c>
      <c r="D18" s="9">
        <f>D14/(C3*D9)</f>
        <v>1</v>
      </c>
      <c r="E18" s="9">
        <f>E14/(C3*E9)</f>
        <v>1</v>
      </c>
    </row>
    <row r="19" spans="1:8" x14ac:dyDescent="0.25">
      <c r="B19" s="16" t="s">
        <v>36</v>
      </c>
      <c r="C19" s="17">
        <f>C13*$D3*C9</f>
        <v>15000</v>
      </c>
      <c r="D19" s="17">
        <f>D13*$D3*D9</f>
        <v>9000</v>
      </c>
      <c r="E19" s="17">
        <f>E13*$D3*E9</f>
        <v>6000</v>
      </c>
    </row>
    <row r="20" spans="1:8" x14ac:dyDescent="0.25">
      <c r="B20" s="16" t="s">
        <v>39</v>
      </c>
      <c r="C20" s="17">
        <f>C19/C17</f>
        <v>262.8811777076761</v>
      </c>
      <c r="D20" s="17">
        <f>D19/D17</f>
        <v>170.5191360363774</v>
      </c>
      <c r="E20" s="17">
        <f>E19/E17</f>
        <v>194.11193788417987</v>
      </c>
    </row>
    <row r="21" spans="1:8" x14ac:dyDescent="0.25">
      <c r="B21" s="16" t="s">
        <v>38</v>
      </c>
      <c r="C21" s="17">
        <v>0</v>
      </c>
      <c r="D21" s="17">
        <v>0</v>
      </c>
      <c r="E21">
        <v>0</v>
      </c>
    </row>
    <row r="22" spans="1:8" x14ac:dyDescent="0.25">
      <c r="B22" s="16" t="s">
        <v>40</v>
      </c>
      <c r="C22" s="17">
        <f>C20-C21</f>
        <v>262.8811777076761</v>
      </c>
      <c r="D22" s="17">
        <f>D20-D21</f>
        <v>170.5191360363774</v>
      </c>
      <c r="E22" s="17">
        <f>E20-E21</f>
        <v>194.11193788417987</v>
      </c>
      <c r="F22" s="19" t="s">
        <v>44</v>
      </c>
      <c r="G22" s="17">
        <f>C22*C17+D22*D17+E17*E22</f>
        <v>30000</v>
      </c>
      <c r="H22" s="16" t="s">
        <v>45</v>
      </c>
    </row>
    <row r="23" spans="1:8" x14ac:dyDescent="0.25">
      <c r="B23" s="16" t="s">
        <v>46</v>
      </c>
      <c r="C23" s="17">
        <v>0</v>
      </c>
      <c r="D23" s="17"/>
      <c r="E23" s="16" t="s">
        <v>45</v>
      </c>
    </row>
    <row r="24" spans="1:8" x14ac:dyDescent="0.25">
      <c r="B24" s="20" t="s">
        <v>41</v>
      </c>
      <c r="C24" s="21">
        <f>(C22+C21)*C17</f>
        <v>14999.999999999998</v>
      </c>
      <c r="D24" s="21">
        <f>(D22+D21)*D17</f>
        <v>9000</v>
      </c>
      <c r="E24" s="21">
        <f>(E22+E21)*E17</f>
        <v>6000</v>
      </c>
    </row>
    <row r="25" spans="1:8" x14ac:dyDescent="0.25">
      <c r="B25" s="20" t="s">
        <v>47</v>
      </c>
      <c r="C25" s="21">
        <f>C16</f>
        <v>20000</v>
      </c>
      <c r="D25" s="21"/>
      <c r="E25" s="16" t="s">
        <v>45</v>
      </c>
    </row>
    <row r="26" spans="1:8" x14ac:dyDescent="0.25">
      <c r="A26" s="7" t="s">
        <v>13</v>
      </c>
    </row>
    <row r="27" spans="1:8" x14ac:dyDescent="0.25">
      <c r="A27" t="s">
        <v>14</v>
      </c>
      <c r="B27" t="s">
        <v>15</v>
      </c>
      <c r="C27" s="5">
        <f>$D$3</f>
        <v>0.6</v>
      </c>
      <c r="D27" s="5">
        <f>$D$3</f>
        <v>0.6</v>
      </c>
      <c r="E27" s="5">
        <f>$D$3</f>
        <v>0.6</v>
      </c>
      <c r="G27" s="5"/>
    </row>
    <row r="28" spans="1:8" x14ac:dyDescent="0.25">
      <c r="A28" t="s">
        <v>16</v>
      </c>
      <c r="B28" t="s">
        <v>17</v>
      </c>
      <c r="C28" s="5">
        <f>C9</f>
        <v>0.5</v>
      </c>
      <c r="D28" s="5">
        <f>D9</f>
        <v>0.3</v>
      </c>
      <c r="E28" s="5">
        <f>E9</f>
        <v>0.2</v>
      </c>
      <c r="G28" s="5"/>
    </row>
    <row r="29" spans="1:8" x14ac:dyDescent="0.25">
      <c r="C29" s="5"/>
      <c r="D29" s="5"/>
      <c r="G29" s="5"/>
    </row>
    <row r="30" spans="1:8" x14ac:dyDescent="0.25">
      <c r="A30" s="7" t="s">
        <v>18</v>
      </c>
    </row>
    <row r="31" spans="1:8" x14ac:dyDescent="0.25">
      <c r="A31" t="s">
        <v>19</v>
      </c>
      <c r="B31" t="s">
        <v>20</v>
      </c>
      <c r="C31">
        <v>200</v>
      </c>
      <c r="D31">
        <f>$C$31</f>
        <v>200</v>
      </c>
      <c r="E31">
        <f>$C$31</f>
        <v>200</v>
      </c>
    </row>
    <row r="33" spans="1:5" x14ac:dyDescent="0.25">
      <c r="A33" s="7" t="s">
        <v>21</v>
      </c>
    </row>
    <row r="34" spans="1:5" x14ac:dyDescent="0.25">
      <c r="A34" t="s">
        <v>22</v>
      </c>
      <c r="B34" s="10" t="s">
        <v>23</v>
      </c>
      <c r="C34" s="10">
        <f>((C13*C28-C14-C31)*C27/(1-C27)-C31)/C14-1</f>
        <v>-3.3333333333333326E-2</v>
      </c>
      <c r="D34" s="10">
        <f>((D13*D28-D14-D31)*D27/(1-D27)-D31)/D14-1</f>
        <v>-5.555555555555558E-2</v>
      </c>
      <c r="E34" s="10">
        <f>((E13*E28-E14-E31)*E27/(1-E27)-E31)/E14-1</f>
        <v>-8.333333333333337E-2</v>
      </c>
    </row>
    <row r="35" spans="1:5" x14ac:dyDescent="0.25">
      <c r="A35" t="s">
        <v>24</v>
      </c>
      <c r="B35" t="s">
        <v>25</v>
      </c>
      <c r="C35" s="11">
        <f>C17*(1+C34)</f>
        <v>55.158000000000001</v>
      </c>
      <c r="D35" s="11">
        <f>D17*(1+D34)</f>
        <v>49.847777777777779</v>
      </c>
      <c r="E35" s="11">
        <f>E17*(1+E34)</f>
        <v>28.334166666666665</v>
      </c>
    </row>
    <row r="36" spans="1:5" x14ac:dyDescent="0.25">
      <c r="B36" s="16" t="s">
        <v>48</v>
      </c>
      <c r="C36" s="22">
        <f xml:space="preserve"> (((C13*C28-C24-C31)*C27/(1-C27)-C31)/C24-1)*100</f>
        <v>-3.3333333333333104</v>
      </c>
      <c r="D36" s="22">
        <f xml:space="preserve"> (((D13*D28-D24-D31)*D27/(1-D27)-D31)/D24-1)*100</f>
        <v>-5.555555555555558</v>
      </c>
      <c r="E36" s="22">
        <f xml:space="preserve"> (((E13*E28-E24-E31)*E27/(1-E27)-E31)/E24-1)*100</f>
        <v>-8.3333333333333375</v>
      </c>
    </row>
    <row r="38" spans="1:5" x14ac:dyDescent="0.25">
      <c r="A38" s="7" t="s">
        <v>26</v>
      </c>
    </row>
    <row r="39" spans="1:5" x14ac:dyDescent="0.25">
      <c r="A39" s="7" t="s">
        <v>27</v>
      </c>
    </row>
    <row r="40" spans="1:5" x14ac:dyDescent="0.25">
      <c r="A40" t="s">
        <v>28</v>
      </c>
      <c r="B40" t="s">
        <v>29</v>
      </c>
      <c r="C40" s="4">
        <v>-0.05</v>
      </c>
      <c r="D40" s="5">
        <f>$C$40</f>
        <v>-0.05</v>
      </c>
      <c r="E40" s="5">
        <f>$C$40</f>
        <v>-0.05</v>
      </c>
    </row>
    <row r="41" spans="1:5" x14ac:dyDescent="0.25">
      <c r="A41" t="s">
        <v>30</v>
      </c>
      <c r="B41" t="s">
        <v>20</v>
      </c>
      <c r="C41">
        <f>$C$31</f>
        <v>200</v>
      </c>
      <c r="D41">
        <f>$C$31</f>
        <v>200</v>
      </c>
      <c r="E41">
        <f>$C$31</f>
        <v>200</v>
      </c>
    </row>
    <row r="42" spans="1:5" x14ac:dyDescent="0.25">
      <c r="A42" t="s">
        <v>31</v>
      </c>
      <c r="B42" t="s">
        <v>32</v>
      </c>
      <c r="C42">
        <f>-C13*C28*C27*(1-C27)*C40</f>
        <v>300</v>
      </c>
      <c r="D42">
        <f>-D13*D28*D27*(1-D27)*D40</f>
        <v>180</v>
      </c>
      <c r="E42">
        <f>-E13*E28*E27*(1-E27)*E40</f>
        <v>120</v>
      </c>
    </row>
    <row r="43" spans="1:5" x14ac:dyDescent="0.25">
      <c r="A43" t="s">
        <v>33</v>
      </c>
      <c r="B43" t="s">
        <v>34</v>
      </c>
      <c r="C43">
        <f>MAX(C41,C42)</f>
        <v>300</v>
      </c>
      <c r="D43">
        <f>MAX(D41,D42)</f>
        <v>200</v>
      </c>
      <c r="E43">
        <f>MAX(E41,E42)</f>
        <v>200</v>
      </c>
    </row>
    <row r="44" spans="1:5" x14ac:dyDescent="0.25">
      <c r="A44" s="7" t="s">
        <v>21</v>
      </c>
    </row>
    <row r="45" spans="1:5" x14ac:dyDescent="0.25">
      <c r="B45" s="10"/>
      <c r="C45" s="10"/>
      <c r="D45" s="10"/>
      <c r="E45" s="10"/>
    </row>
    <row r="46" spans="1:5" x14ac:dyDescent="0.25">
      <c r="B46" s="23" t="s">
        <v>35</v>
      </c>
      <c r="C46" s="24">
        <f xml:space="preserve"> (((C13*C28-C24-C43)*C27/(1-C27)-C43)/C24-1)*100</f>
        <v>-4.9999999999999716</v>
      </c>
      <c r="D46" s="24">
        <f xml:space="preserve"> (((D13*D28-D24-D43)*D27/(1-D27)-D43)/D24-1)*100</f>
        <v>-5.555555555555558</v>
      </c>
      <c r="E46" s="24">
        <f xml:space="preserve"> (((E13*E28-E24-E43)*E27/(1-E27)-E43)/E24-1)*100</f>
        <v>-8.3333333333333375</v>
      </c>
    </row>
    <row r="47" spans="1:5" x14ac:dyDescent="0.25">
      <c r="A47" s="12"/>
      <c r="B47" s="12"/>
      <c r="C47" s="13"/>
      <c r="D47" s="13"/>
      <c r="E47" s="13"/>
    </row>
    <row r="48" spans="1:5" x14ac:dyDescent="0.25">
      <c r="B48" s="23" t="s">
        <v>49</v>
      </c>
      <c r="C48" s="24">
        <f>C17*(1+C46%)</f>
        <v>54.207000000000022</v>
      </c>
      <c r="D48" s="24">
        <f>D17*(1+D46%)</f>
        <v>49.847777777777779</v>
      </c>
      <c r="E48" s="24">
        <f>E17*(1+E46%)</f>
        <v>28.334166666666665</v>
      </c>
    </row>
    <row r="49" spans="1:6" x14ac:dyDescent="0.25">
      <c r="A49" s="12"/>
      <c r="B49" s="12"/>
      <c r="C49" s="14"/>
      <c r="D49" s="14"/>
      <c r="E49" s="14"/>
    </row>
    <row r="50" spans="1:6" x14ac:dyDescent="0.25">
      <c r="B50" s="23" t="s">
        <v>50</v>
      </c>
      <c r="C50" s="25">
        <f xml:space="preserve"> ROUND(C43/C48, )</f>
        <v>6</v>
      </c>
      <c r="D50" s="25">
        <f xml:space="preserve"> ROUND(D43/D48, )</f>
        <v>4</v>
      </c>
      <c r="E50" s="25">
        <f xml:space="preserve"> ROUND(E43/E48, )</f>
        <v>7</v>
      </c>
      <c r="F50" t="s">
        <v>37</v>
      </c>
    </row>
    <row r="51" spans="1:6" x14ac:dyDescent="0.25">
      <c r="C51" s="15">
        <f>C48*C50</f>
        <v>325.24200000000013</v>
      </c>
      <c r="D51" s="15">
        <f t="shared" ref="D51:E51" si="0">D48*D50</f>
        <v>199.39111111111112</v>
      </c>
      <c r="E51" s="15">
        <f t="shared" si="0"/>
        <v>198.33916666666664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vajen</dc:creator>
  <cp:lastModifiedBy>va</cp:lastModifiedBy>
  <cp:revision>8</cp:revision>
  <dcterms:created xsi:type="dcterms:W3CDTF">2018-02-20T21:44:24Z</dcterms:created>
  <dcterms:modified xsi:type="dcterms:W3CDTF">2019-05-05T05:55:50Z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