
<file path=[Content_Types].xml><?xml version="1.0" encoding="utf-8"?>
<Types xmlns="http://schemas.openxmlformats.org/package/2006/content-types"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DFA93FC9-2F8F-4A8E-B58A-5925BA1E69A8}" xr6:coauthVersionLast="43" xr6:coauthVersionMax="43" xr10:uidLastSave="{00000000-0000-0000-0000-000000000000}"/>
  <bookViews>
    <workbookView xWindow="-120" yWindow="-120" windowWidth="29040" windowHeight="15840" xr2:uid="{51A2133B-1490-453C-A546-3F57D3D5ACEB}"/>
  </bookViews>
  <sheets>
    <sheet name="Übung 1" sheetId="5" r:id="rId1"/>
  </sheets>
  <definedNames>
    <definedName name="TRNR_4b8961562d8243f092dcadb136881ce9_244_1" localSheetId="0" hidden="1">#REF!</definedName>
    <definedName name="TRNR_4b8961562d8243f092dcadb136881ce9_244_1" hidden="1">#REF!</definedName>
    <definedName name="TRNR_8870d1cb6aa842f99b8004078b5ea95f_244_1" hidden="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0" i="5" l="1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14" i="5"/>
  <c r="R24" i="5"/>
  <c r="Q29" i="5" l="1"/>
  <c r="S19" i="5"/>
  <c r="R19" i="5"/>
  <c r="S18" i="5"/>
  <c r="R18" i="5"/>
  <c r="Q19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14" i="5"/>
  <c r="Q18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14" i="5"/>
  <c r="N228" i="5"/>
  <c r="M18" i="5"/>
  <c r="M26" i="5"/>
  <c r="M34" i="5"/>
  <c r="M42" i="5"/>
  <c r="M50" i="5"/>
  <c r="M58" i="5"/>
  <c r="M66" i="5"/>
  <c r="M74" i="5"/>
  <c r="M82" i="5"/>
  <c r="M90" i="5"/>
  <c r="M98" i="5"/>
  <c r="M106" i="5"/>
  <c r="M112" i="5"/>
  <c r="M116" i="5"/>
  <c r="M120" i="5"/>
  <c r="M124" i="5"/>
  <c r="M128" i="5"/>
  <c r="M132" i="5"/>
  <c r="M136" i="5"/>
  <c r="M140" i="5"/>
  <c r="M144" i="5"/>
  <c r="M148" i="5"/>
  <c r="M152" i="5"/>
  <c r="M156" i="5"/>
  <c r="M160" i="5"/>
  <c r="M164" i="5"/>
  <c r="M168" i="5"/>
  <c r="M172" i="5"/>
  <c r="M176" i="5"/>
  <c r="M180" i="5"/>
  <c r="M184" i="5"/>
  <c r="M188" i="5"/>
  <c r="M192" i="5"/>
  <c r="M196" i="5"/>
  <c r="M200" i="5"/>
  <c r="M204" i="5"/>
  <c r="M208" i="5"/>
  <c r="M212" i="5"/>
  <c r="M216" i="5"/>
  <c r="M220" i="5"/>
  <c r="M224" i="5"/>
  <c r="M228" i="5"/>
  <c r="M232" i="5"/>
  <c r="M236" i="5"/>
  <c r="M240" i="5"/>
  <c r="M244" i="5"/>
  <c r="M248" i="5"/>
  <c r="M252" i="5"/>
  <c r="M256" i="5"/>
  <c r="K256" i="5"/>
  <c r="G256" i="5"/>
  <c r="N256" i="5" s="1"/>
  <c r="E256" i="5"/>
  <c r="K255" i="5"/>
  <c r="G255" i="5"/>
  <c r="N255" i="5" s="1"/>
  <c r="E255" i="5"/>
  <c r="M255" i="5" s="1"/>
  <c r="K254" i="5"/>
  <c r="G254" i="5"/>
  <c r="N254" i="5" s="1"/>
  <c r="E254" i="5"/>
  <c r="M254" i="5" s="1"/>
  <c r="K253" i="5"/>
  <c r="G253" i="5"/>
  <c r="E253" i="5"/>
  <c r="M253" i="5" s="1"/>
  <c r="K252" i="5"/>
  <c r="G252" i="5"/>
  <c r="N252" i="5" s="1"/>
  <c r="E252" i="5"/>
  <c r="K251" i="5"/>
  <c r="G251" i="5"/>
  <c r="N251" i="5" s="1"/>
  <c r="E251" i="5"/>
  <c r="M251" i="5" s="1"/>
  <c r="K250" i="5"/>
  <c r="G250" i="5"/>
  <c r="N250" i="5" s="1"/>
  <c r="E250" i="5"/>
  <c r="M250" i="5" s="1"/>
  <c r="K249" i="5"/>
  <c r="G249" i="5"/>
  <c r="E249" i="5"/>
  <c r="M249" i="5" s="1"/>
  <c r="K248" i="5"/>
  <c r="G248" i="5"/>
  <c r="N248" i="5" s="1"/>
  <c r="E248" i="5"/>
  <c r="K247" i="5"/>
  <c r="G247" i="5"/>
  <c r="N247" i="5" s="1"/>
  <c r="E247" i="5"/>
  <c r="M247" i="5" s="1"/>
  <c r="K246" i="5"/>
  <c r="G246" i="5"/>
  <c r="N246" i="5" s="1"/>
  <c r="E246" i="5"/>
  <c r="M246" i="5" s="1"/>
  <c r="K245" i="5"/>
  <c r="G245" i="5"/>
  <c r="E245" i="5"/>
  <c r="M245" i="5" s="1"/>
  <c r="K244" i="5"/>
  <c r="G244" i="5"/>
  <c r="N244" i="5" s="1"/>
  <c r="E244" i="5"/>
  <c r="K243" i="5"/>
  <c r="G243" i="5"/>
  <c r="N243" i="5" s="1"/>
  <c r="E243" i="5"/>
  <c r="M243" i="5" s="1"/>
  <c r="K242" i="5"/>
  <c r="G242" i="5"/>
  <c r="N242" i="5" s="1"/>
  <c r="E242" i="5"/>
  <c r="M242" i="5" s="1"/>
  <c r="K241" i="5"/>
  <c r="G241" i="5"/>
  <c r="E241" i="5"/>
  <c r="M241" i="5" s="1"/>
  <c r="K240" i="5"/>
  <c r="G240" i="5"/>
  <c r="N240" i="5" s="1"/>
  <c r="E240" i="5"/>
  <c r="K239" i="5"/>
  <c r="G239" i="5"/>
  <c r="N239" i="5" s="1"/>
  <c r="E239" i="5"/>
  <c r="M239" i="5" s="1"/>
  <c r="K238" i="5"/>
  <c r="G238" i="5"/>
  <c r="N238" i="5" s="1"/>
  <c r="E238" i="5"/>
  <c r="M238" i="5" s="1"/>
  <c r="K237" i="5"/>
  <c r="G237" i="5"/>
  <c r="E237" i="5"/>
  <c r="M237" i="5" s="1"/>
  <c r="K236" i="5"/>
  <c r="G236" i="5"/>
  <c r="N236" i="5" s="1"/>
  <c r="E236" i="5"/>
  <c r="K235" i="5"/>
  <c r="G235" i="5"/>
  <c r="N235" i="5" s="1"/>
  <c r="E235" i="5"/>
  <c r="M235" i="5" s="1"/>
  <c r="K234" i="5"/>
  <c r="G234" i="5"/>
  <c r="N234" i="5" s="1"/>
  <c r="E234" i="5"/>
  <c r="M234" i="5" s="1"/>
  <c r="K233" i="5"/>
  <c r="G233" i="5"/>
  <c r="E233" i="5"/>
  <c r="M233" i="5" s="1"/>
  <c r="K232" i="5"/>
  <c r="G232" i="5"/>
  <c r="N232" i="5" s="1"/>
  <c r="E232" i="5"/>
  <c r="K231" i="5"/>
  <c r="G231" i="5"/>
  <c r="N231" i="5" s="1"/>
  <c r="E231" i="5"/>
  <c r="M231" i="5" s="1"/>
  <c r="K230" i="5"/>
  <c r="G230" i="5"/>
  <c r="N230" i="5" s="1"/>
  <c r="E230" i="5"/>
  <c r="M230" i="5" s="1"/>
  <c r="K229" i="5"/>
  <c r="G229" i="5"/>
  <c r="E229" i="5"/>
  <c r="M229" i="5" s="1"/>
  <c r="K228" i="5"/>
  <c r="G228" i="5"/>
  <c r="E228" i="5"/>
  <c r="K227" i="5"/>
  <c r="G227" i="5"/>
  <c r="N227" i="5" s="1"/>
  <c r="E227" i="5"/>
  <c r="M227" i="5" s="1"/>
  <c r="K226" i="5"/>
  <c r="G226" i="5"/>
  <c r="N226" i="5" s="1"/>
  <c r="E226" i="5"/>
  <c r="M226" i="5" s="1"/>
  <c r="K225" i="5"/>
  <c r="G225" i="5"/>
  <c r="E225" i="5"/>
  <c r="M225" i="5" s="1"/>
  <c r="K224" i="5"/>
  <c r="G224" i="5"/>
  <c r="N224" i="5" s="1"/>
  <c r="E224" i="5"/>
  <c r="K223" i="5"/>
  <c r="G223" i="5"/>
  <c r="N223" i="5" s="1"/>
  <c r="E223" i="5"/>
  <c r="M223" i="5" s="1"/>
  <c r="K222" i="5"/>
  <c r="G222" i="5"/>
  <c r="N222" i="5" s="1"/>
  <c r="E222" i="5"/>
  <c r="M222" i="5" s="1"/>
  <c r="K221" i="5"/>
  <c r="G221" i="5"/>
  <c r="E221" i="5"/>
  <c r="M221" i="5" s="1"/>
  <c r="K220" i="5"/>
  <c r="G220" i="5"/>
  <c r="N220" i="5" s="1"/>
  <c r="E220" i="5"/>
  <c r="K219" i="5"/>
  <c r="G219" i="5"/>
  <c r="N219" i="5" s="1"/>
  <c r="E219" i="5"/>
  <c r="M219" i="5" s="1"/>
  <c r="K218" i="5"/>
  <c r="G218" i="5"/>
  <c r="N218" i="5" s="1"/>
  <c r="E218" i="5"/>
  <c r="M218" i="5" s="1"/>
  <c r="K217" i="5"/>
  <c r="G217" i="5"/>
  <c r="E217" i="5"/>
  <c r="M217" i="5" s="1"/>
  <c r="K216" i="5"/>
  <c r="G216" i="5"/>
  <c r="N216" i="5" s="1"/>
  <c r="E216" i="5"/>
  <c r="K215" i="5"/>
  <c r="G215" i="5"/>
  <c r="N215" i="5" s="1"/>
  <c r="E215" i="5"/>
  <c r="M215" i="5" s="1"/>
  <c r="K214" i="5"/>
  <c r="G214" i="5"/>
  <c r="N214" i="5" s="1"/>
  <c r="E214" i="5"/>
  <c r="M214" i="5" s="1"/>
  <c r="K213" i="5"/>
  <c r="G213" i="5"/>
  <c r="E213" i="5"/>
  <c r="M213" i="5" s="1"/>
  <c r="K212" i="5"/>
  <c r="G212" i="5"/>
  <c r="N212" i="5" s="1"/>
  <c r="E212" i="5"/>
  <c r="K211" i="5"/>
  <c r="G211" i="5"/>
  <c r="N211" i="5" s="1"/>
  <c r="E211" i="5"/>
  <c r="M211" i="5" s="1"/>
  <c r="K210" i="5"/>
  <c r="G210" i="5"/>
  <c r="N210" i="5" s="1"/>
  <c r="E210" i="5"/>
  <c r="M210" i="5" s="1"/>
  <c r="K209" i="5"/>
  <c r="G209" i="5"/>
  <c r="E209" i="5"/>
  <c r="M209" i="5" s="1"/>
  <c r="K208" i="5"/>
  <c r="G208" i="5"/>
  <c r="N208" i="5" s="1"/>
  <c r="E208" i="5"/>
  <c r="K207" i="5"/>
  <c r="G207" i="5"/>
  <c r="N207" i="5" s="1"/>
  <c r="E207" i="5"/>
  <c r="M207" i="5" s="1"/>
  <c r="K206" i="5"/>
  <c r="G206" i="5"/>
  <c r="N206" i="5" s="1"/>
  <c r="E206" i="5"/>
  <c r="M206" i="5" s="1"/>
  <c r="K205" i="5"/>
  <c r="G205" i="5"/>
  <c r="E205" i="5"/>
  <c r="M205" i="5" s="1"/>
  <c r="K204" i="5"/>
  <c r="G204" i="5"/>
  <c r="N204" i="5" s="1"/>
  <c r="E204" i="5"/>
  <c r="K203" i="5"/>
  <c r="G203" i="5"/>
  <c r="N203" i="5" s="1"/>
  <c r="E203" i="5"/>
  <c r="M203" i="5" s="1"/>
  <c r="K202" i="5"/>
  <c r="G202" i="5"/>
  <c r="N202" i="5" s="1"/>
  <c r="E202" i="5"/>
  <c r="M202" i="5" s="1"/>
  <c r="K201" i="5"/>
  <c r="G201" i="5"/>
  <c r="E201" i="5"/>
  <c r="M201" i="5" s="1"/>
  <c r="K200" i="5"/>
  <c r="G200" i="5"/>
  <c r="N200" i="5" s="1"/>
  <c r="E200" i="5"/>
  <c r="K199" i="5"/>
  <c r="G199" i="5"/>
  <c r="N199" i="5" s="1"/>
  <c r="E199" i="5"/>
  <c r="M199" i="5" s="1"/>
  <c r="K198" i="5"/>
  <c r="G198" i="5"/>
  <c r="N198" i="5" s="1"/>
  <c r="E198" i="5"/>
  <c r="M198" i="5" s="1"/>
  <c r="K197" i="5"/>
  <c r="G197" i="5"/>
  <c r="E197" i="5"/>
  <c r="M197" i="5" s="1"/>
  <c r="K196" i="5"/>
  <c r="G196" i="5"/>
  <c r="N196" i="5" s="1"/>
  <c r="E196" i="5"/>
  <c r="K195" i="5"/>
  <c r="G195" i="5"/>
  <c r="N195" i="5" s="1"/>
  <c r="E195" i="5"/>
  <c r="M195" i="5" s="1"/>
  <c r="K194" i="5"/>
  <c r="G194" i="5"/>
  <c r="N194" i="5" s="1"/>
  <c r="E194" i="5"/>
  <c r="M194" i="5" s="1"/>
  <c r="K193" i="5"/>
  <c r="G193" i="5"/>
  <c r="E193" i="5"/>
  <c r="M193" i="5" s="1"/>
  <c r="K192" i="5"/>
  <c r="G192" i="5"/>
  <c r="N192" i="5" s="1"/>
  <c r="E192" i="5"/>
  <c r="K191" i="5"/>
  <c r="G191" i="5"/>
  <c r="N191" i="5" s="1"/>
  <c r="E191" i="5"/>
  <c r="M191" i="5" s="1"/>
  <c r="K190" i="5"/>
  <c r="G190" i="5"/>
  <c r="N190" i="5" s="1"/>
  <c r="E190" i="5"/>
  <c r="M190" i="5" s="1"/>
  <c r="K189" i="5"/>
  <c r="G189" i="5"/>
  <c r="E189" i="5"/>
  <c r="M189" i="5" s="1"/>
  <c r="K188" i="5"/>
  <c r="G188" i="5"/>
  <c r="N188" i="5" s="1"/>
  <c r="E188" i="5"/>
  <c r="K187" i="5"/>
  <c r="G187" i="5"/>
  <c r="N187" i="5" s="1"/>
  <c r="E187" i="5"/>
  <c r="M187" i="5" s="1"/>
  <c r="K186" i="5"/>
  <c r="G186" i="5"/>
  <c r="N186" i="5" s="1"/>
  <c r="E186" i="5"/>
  <c r="M186" i="5" s="1"/>
  <c r="K185" i="5"/>
  <c r="G185" i="5"/>
  <c r="E185" i="5"/>
  <c r="M185" i="5" s="1"/>
  <c r="K184" i="5"/>
  <c r="G184" i="5"/>
  <c r="N184" i="5" s="1"/>
  <c r="E184" i="5"/>
  <c r="K183" i="5"/>
  <c r="G183" i="5"/>
  <c r="N183" i="5" s="1"/>
  <c r="E183" i="5"/>
  <c r="M183" i="5" s="1"/>
  <c r="K182" i="5"/>
  <c r="G182" i="5"/>
  <c r="N182" i="5" s="1"/>
  <c r="E182" i="5"/>
  <c r="M182" i="5" s="1"/>
  <c r="K181" i="5"/>
  <c r="G181" i="5"/>
  <c r="E181" i="5"/>
  <c r="M181" i="5" s="1"/>
  <c r="K180" i="5"/>
  <c r="G180" i="5"/>
  <c r="N180" i="5" s="1"/>
  <c r="E180" i="5"/>
  <c r="K179" i="5"/>
  <c r="G179" i="5"/>
  <c r="N179" i="5" s="1"/>
  <c r="E179" i="5"/>
  <c r="M179" i="5" s="1"/>
  <c r="K178" i="5"/>
  <c r="G178" i="5"/>
  <c r="N178" i="5" s="1"/>
  <c r="E178" i="5"/>
  <c r="M178" i="5" s="1"/>
  <c r="K177" i="5"/>
  <c r="G177" i="5"/>
  <c r="E177" i="5"/>
  <c r="M177" i="5" s="1"/>
  <c r="K176" i="5"/>
  <c r="G176" i="5"/>
  <c r="N176" i="5" s="1"/>
  <c r="E176" i="5"/>
  <c r="K175" i="5"/>
  <c r="G175" i="5"/>
  <c r="N175" i="5" s="1"/>
  <c r="E175" i="5"/>
  <c r="M175" i="5" s="1"/>
  <c r="K174" i="5"/>
  <c r="G174" i="5"/>
  <c r="N174" i="5" s="1"/>
  <c r="E174" i="5"/>
  <c r="M174" i="5" s="1"/>
  <c r="K173" i="5"/>
  <c r="G173" i="5"/>
  <c r="E173" i="5"/>
  <c r="K172" i="5"/>
  <c r="G172" i="5"/>
  <c r="N172" i="5" s="1"/>
  <c r="E172" i="5"/>
  <c r="K171" i="5"/>
  <c r="G171" i="5"/>
  <c r="N171" i="5" s="1"/>
  <c r="E171" i="5"/>
  <c r="M171" i="5" s="1"/>
  <c r="K170" i="5"/>
  <c r="G170" i="5"/>
  <c r="N170" i="5" s="1"/>
  <c r="E170" i="5"/>
  <c r="M170" i="5" s="1"/>
  <c r="K169" i="5"/>
  <c r="G169" i="5"/>
  <c r="E169" i="5"/>
  <c r="K168" i="5"/>
  <c r="G168" i="5"/>
  <c r="N168" i="5" s="1"/>
  <c r="E168" i="5"/>
  <c r="K167" i="5"/>
  <c r="G167" i="5"/>
  <c r="N167" i="5" s="1"/>
  <c r="E167" i="5"/>
  <c r="M167" i="5" s="1"/>
  <c r="K166" i="5"/>
  <c r="G166" i="5"/>
  <c r="N166" i="5" s="1"/>
  <c r="E166" i="5"/>
  <c r="M166" i="5" s="1"/>
  <c r="K165" i="5"/>
  <c r="G165" i="5"/>
  <c r="E165" i="5"/>
  <c r="K164" i="5"/>
  <c r="G164" i="5"/>
  <c r="N164" i="5" s="1"/>
  <c r="E164" i="5"/>
  <c r="K163" i="5"/>
  <c r="G163" i="5"/>
  <c r="N163" i="5" s="1"/>
  <c r="E163" i="5"/>
  <c r="M163" i="5" s="1"/>
  <c r="K162" i="5"/>
  <c r="G162" i="5"/>
  <c r="N162" i="5" s="1"/>
  <c r="E162" i="5"/>
  <c r="M162" i="5" s="1"/>
  <c r="K161" i="5"/>
  <c r="G161" i="5"/>
  <c r="E161" i="5"/>
  <c r="K160" i="5"/>
  <c r="G160" i="5"/>
  <c r="N160" i="5" s="1"/>
  <c r="E160" i="5"/>
  <c r="K159" i="5"/>
  <c r="G159" i="5"/>
  <c r="N159" i="5" s="1"/>
  <c r="E159" i="5"/>
  <c r="M159" i="5" s="1"/>
  <c r="K158" i="5"/>
  <c r="G158" i="5"/>
  <c r="N158" i="5" s="1"/>
  <c r="E158" i="5"/>
  <c r="M158" i="5" s="1"/>
  <c r="K157" i="5"/>
  <c r="G157" i="5"/>
  <c r="E157" i="5"/>
  <c r="K156" i="5"/>
  <c r="G156" i="5"/>
  <c r="N156" i="5" s="1"/>
  <c r="E156" i="5"/>
  <c r="K155" i="5"/>
  <c r="G155" i="5"/>
  <c r="N155" i="5" s="1"/>
  <c r="E155" i="5"/>
  <c r="M155" i="5" s="1"/>
  <c r="K154" i="5"/>
  <c r="G154" i="5"/>
  <c r="N154" i="5" s="1"/>
  <c r="E154" i="5"/>
  <c r="M154" i="5" s="1"/>
  <c r="K153" i="5"/>
  <c r="G153" i="5"/>
  <c r="E153" i="5"/>
  <c r="K152" i="5"/>
  <c r="G152" i="5"/>
  <c r="N152" i="5" s="1"/>
  <c r="E152" i="5"/>
  <c r="K151" i="5"/>
  <c r="G151" i="5"/>
  <c r="N151" i="5" s="1"/>
  <c r="E151" i="5"/>
  <c r="M151" i="5" s="1"/>
  <c r="K150" i="5"/>
  <c r="G150" i="5"/>
  <c r="N150" i="5" s="1"/>
  <c r="E150" i="5"/>
  <c r="M150" i="5" s="1"/>
  <c r="K149" i="5"/>
  <c r="G149" i="5"/>
  <c r="E149" i="5"/>
  <c r="K148" i="5"/>
  <c r="G148" i="5"/>
  <c r="N148" i="5" s="1"/>
  <c r="E148" i="5"/>
  <c r="K147" i="5"/>
  <c r="G147" i="5"/>
  <c r="N147" i="5" s="1"/>
  <c r="E147" i="5"/>
  <c r="M147" i="5" s="1"/>
  <c r="K146" i="5"/>
  <c r="G146" i="5"/>
  <c r="N146" i="5" s="1"/>
  <c r="E146" i="5"/>
  <c r="M146" i="5" s="1"/>
  <c r="K145" i="5"/>
  <c r="G145" i="5"/>
  <c r="E145" i="5"/>
  <c r="K144" i="5"/>
  <c r="G144" i="5"/>
  <c r="N144" i="5" s="1"/>
  <c r="E144" i="5"/>
  <c r="K143" i="5"/>
  <c r="G143" i="5"/>
  <c r="N143" i="5" s="1"/>
  <c r="E143" i="5"/>
  <c r="M143" i="5" s="1"/>
  <c r="K142" i="5"/>
  <c r="G142" i="5"/>
  <c r="N142" i="5" s="1"/>
  <c r="E142" i="5"/>
  <c r="M142" i="5" s="1"/>
  <c r="K141" i="5"/>
  <c r="G141" i="5"/>
  <c r="E141" i="5"/>
  <c r="K140" i="5"/>
  <c r="G140" i="5"/>
  <c r="N140" i="5" s="1"/>
  <c r="E140" i="5"/>
  <c r="K139" i="5"/>
  <c r="G139" i="5"/>
  <c r="N139" i="5" s="1"/>
  <c r="E139" i="5"/>
  <c r="M139" i="5" s="1"/>
  <c r="K138" i="5"/>
  <c r="G138" i="5"/>
  <c r="N138" i="5" s="1"/>
  <c r="E138" i="5"/>
  <c r="M138" i="5" s="1"/>
  <c r="K137" i="5"/>
  <c r="G137" i="5"/>
  <c r="E137" i="5"/>
  <c r="K136" i="5"/>
  <c r="G136" i="5"/>
  <c r="N136" i="5" s="1"/>
  <c r="E136" i="5"/>
  <c r="K135" i="5"/>
  <c r="G135" i="5"/>
  <c r="N135" i="5" s="1"/>
  <c r="E135" i="5"/>
  <c r="M135" i="5" s="1"/>
  <c r="K134" i="5"/>
  <c r="G134" i="5"/>
  <c r="N134" i="5" s="1"/>
  <c r="E134" i="5"/>
  <c r="M134" i="5" s="1"/>
  <c r="K133" i="5"/>
  <c r="G133" i="5"/>
  <c r="E133" i="5"/>
  <c r="K132" i="5"/>
  <c r="G132" i="5"/>
  <c r="N132" i="5" s="1"/>
  <c r="E132" i="5"/>
  <c r="K131" i="5"/>
  <c r="G131" i="5"/>
  <c r="N131" i="5" s="1"/>
  <c r="E131" i="5"/>
  <c r="M131" i="5" s="1"/>
  <c r="K130" i="5"/>
  <c r="G130" i="5"/>
  <c r="N130" i="5" s="1"/>
  <c r="E130" i="5"/>
  <c r="M130" i="5" s="1"/>
  <c r="K129" i="5"/>
  <c r="G129" i="5"/>
  <c r="E129" i="5"/>
  <c r="K128" i="5"/>
  <c r="G128" i="5"/>
  <c r="N128" i="5" s="1"/>
  <c r="E128" i="5"/>
  <c r="K127" i="5"/>
  <c r="G127" i="5"/>
  <c r="N127" i="5" s="1"/>
  <c r="E127" i="5"/>
  <c r="M127" i="5" s="1"/>
  <c r="K126" i="5"/>
  <c r="G126" i="5"/>
  <c r="N126" i="5" s="1"/>
  <c r="E126" i="5"/>
  <c r="M126" i="5" s="1"/>
  <c r="K125" i="5"/>
  <c r="G125" i="5"/>
  <c r="E125" i="5"/>
  <c r="K124" i="5"/>
  <c r="G124" i="5"/>
  <c r="N124" i="5" s="1"/>
  <c r="E124" i="5"/>
  <c r="K123" i="5"/>
  <c r="G123" i="5"/>
  <c r="N123" i="5" s="1"/>
  <c r="E123" i="5"/>
  <c r="M123" i="5" s="1"/>
  <c r="K122" i="5"/>
  <c r="G122" i="5"/>
  <c r="N122" i="5" s="1"/>
  <c r="E122" i="5"/>
  <c r="M122" i="5" s="1"/>
  <c r="K121" i="5"/>
  <c r="G121" i="5"/>
  <c r="E121" i="5"/>
  <c r="K120" i="5"/>
  <c r="G120" i="5"/>
  <c r="N120" i="5" s="1"/>
  <c r="E120" i="5"/>
  <c r="K119" i="5"/>
  <c r="G119" i="5"/>
  <c r="N119" i="5" s="1"/>
  <c r="E119" i="5"/>
  <c r="M119" i="5" s="1"/>
  <c r="K118" i="5"/>
  <c r="G118" i="5"/>
  <c r="N118" i="5" s="1"/>
  <c r="E118" i="5"/>
  <c r="M118" i="5" s="1"/>
  <c r="K117" i="5"/>
  <c r="G117" i="5"/>
  <c r="E117" i="5"/>
  <c r="K116" i="5"/>
  <c r="G116" i="5"/>
  <c r="N116" i="5" s="1"/>
  <c r="E116" i="5"/>
  <c r="K115" i="5"/>
  <c r="G115" i="5"/>
  <c r="N115" i="5" s="1"/>
  <c r="E115" i="5"/>
  <c r="M115" i="5" s="1"/>
  <c r="K114" i="5"/>
  <c r="G114" i="5"/>
  <c r="N114" i="5" s="1"/>
  <c r="E114" i="5"/>
  <c r="M114" i="5" s="1"/>
  <c r="K113" i="5"/>
  <c r="G113" i="5"/>
  <c r="E113" i="5"/>
  <c r="K112" i="5"/>
  <c r="G112" i="5"/>
  <c r="N112" i="5" s="1"/>
  <c r="E112" i="5"/>
  <c r="K111" i="5"/>
  <c r="G111" i="5"/>
  <c r="N111" i="5" s="1"/>
  <c r="E111" i="5"/>
  <c r="M111" i="5" s="1"/>
  <c r="K110" i="5"/>
  <c r="G110" i="5"/>
  <c r="N110" i="5" s="1"/>
  <c r="E110" i="5"/>
  <c r="M110" i="5" s="1"/>
  <c r="K109" i="5"/>
  <c r="G109" i="5"/>
  <c r="E109" i="5"/>
  <c r="K108" i="5"/>
  <c r="G108" i="5"/>
  <c r="N108" i="5" s="1"/>
  <c r="E108" i="5"/>
  <c r="K107" i="5"/>
  <c r="G107" i="5"/>
  <c r="N107" i="5" s="1"/>
  <c r="E107" i="5"/>
  <c r="M107" i="5" s="1"/>
  <c r="K106" i="5"/>
  <c r="G106" i="5"/>
  <c r="N106" i="5" s="1"/>
  <c r="E106" i="5"/>
  <c r="K105" i="5"/>
  <c r="G105" i="5"/>
  <c r="E105" i="5"/>
  <c r="K104" i="5"/>
  <c r="G104" i="5"/>
  <c r="N104" i="5" s="1"/>
  <c r="E104" i="5"/>
  <c r="K103" i="5"/>
  <c r="G103" i="5"/>
  <c r="N103" i="5" s="1"/>
  <c r="E103" i="5"/>
  <c r="M103" i="5" s="1"/>
  <c r="K102" i="5"/>
  <c r="G102" i="5"/>
  <c r="N102" i="5" s="1"/>
  <c r="E102" i="5"/>
  <c r="M102" i="5" s="1"/>
  <c r="K101" i="5"/>
  <c r="G101" i="5"/>
  <c r="E101" i="5"/>
  <c r="K100" i="5"/>
  <c r="G100" i="5"/>
  <c r="N100" i="5" s="1"/>
  <c r="E100" i="5"/>
  <c r="K99" i="5"/>
  <c r="G99" i="5"/>
  <c r="N99" i="5" s="1"/>
  <c r="E99" i="5"/>
  <c r="M99" i="5" s="1"/>
  <c r="K98" i="5"/>
  <c r="G98" i="5"/>
  <c r="N98" i="5" s="1"/>
  <c r="E98" i="5"/>
  <c r="K97" i="5"/>
  <c r="G97" i="5"/>
  <c r="E97" i="5"/>
  <c r="K96" i="5"/>
  <c r="G96" i="5"/>
  <c r="N96" i="5" s="1"/>
  <c r="E96" i="5"/>
  <c r="K95" i="5"/>
  <c r="G95" i="5"/>
  <c r="N95" i="5" s="1"/>
  <c r="E95" i="5"/>
  <c r="M95" i="5" s="1"/>
  <c r="K94" i="5"/>
  <c r="G94" i="5"/>
  <c r="N94" i="5" s="1"/>
  <c r="E94" i="5"/>
  <c r="M94" i="5" s="1"/>
  <c r="K93" i="5"/>
  <c r="G93" i="5"/>
  <c r="E93" i="5"/>
  <c r="K92" i="5"/>
  <c r="G92" i="5"/>
  <c r="N92" i="5" s="1"/>
  <c r="E92" i="5"/>
  <c r="K91" i="5"/>
  <c r="G91" i="5"/>
  <c r="N91" i="5" s="1"/>
  <c r="E91" i="5"/>
  <c r="M91" i="5" s="1"/>
  <c r="K90" i="5"/>
  <c r="G90" i="5"/>
  <c r="N90" i="5" s="1"/>
  <c r="E90" i="5"/>
  <c r="K89" i="5"/>
  <c r="G89" i="5"/>
  <c r="E89" i="5"/>
  <c r="K88" i="5"/>
  <c r="G88" i="5"/>
  <c r="N88" i="5" s="1"/>
  <c r="E88" i="5"/>
  <c r="K87" i="5"/>
  <c r="G87" i="5"/>
  <c r="N87" i="5" s="1"/>
  <c r="E87" i="5"/>
  <c r="M87" i="5" s="1"/>
  <c r="K86" i="5"/>
  <c r="G86" i="5"/>
  <c r="N86" i="5" s="1"/>
  <c r="E86" i="5"/>
  <c r="M86" i="5" s="1"/>
  <c r="K85" i="5"/>
  <c r="G85" i="5"/>
  <c r="E85" i="5"/>
  <c r="K84" i="5"/>
  <c r="G84" i="5"/>
  <c r="N84" i="5" s="1"/>
  <c r="E84" i="5"/>
  <c r="K83" i="5"/>
  <c r="G83" i="5"/>
  <c r="N83" i="5" s="1"/>
  <c r="E83" i="5"/>
  <c r="M83" i="5" s="1"/>
  <c r="K82" i="5"/>
  <c r="G82" i="5"/>
  <c r="N82" i="5" s="1"/>
  <c r="E82" i="5"/>
  <c r="K81" i="5"/>
  <c r="G81" i="5"/>
  <c r="E81" i="5"/>
  <c r="K80" i="5"/>
  <c r="G80" i="5"/>
  <c r="N80" i="5" s="1"/>
  <c r="E80" i="5"/>
  <c r="K79" i="5"/>
  <c r="G79" i="5"/>
  <c r="N79" i="5" s="1"/>
  <c r="E79" i="5"/>
  <c r="M79" i="5" s="1"/>
  <c r="K78" i="5"/>
  <c r="G78" i="5"/>
  <c r="N78" i="5" s="1"/>
  <c r="E78" i="5"/>
  <c r="M78" i="5" s="1"/>
  <c r="K77" i="5"/>
  <c r="G77" i="5"/>
  <c r="E77" i="5"/>
  <c r="K76" i="5"/>
  <c r="G76" i="5"/>
  <c r="N76" i="5" s="1"/>
  <c r="E76" i="5"/>
  <c r="K75" i="5"/>
  <c r="G75" i="5"/>
  <c r="N75" i="5" s="1"/>
  <c r="E75" i="5"/>
  <c r="M75" i="5" s="1"/>
  <c r="K74" i="5"/>
  <c r="G74" i="5"/>
  <c r="N74" i="5" s="1"/>
  <c r="E74" i="5"/>
  <c r="K73" i="5"/>
  <c r="G73" i="5"/>
  <c r="E73" i="5"/>
  <c r="K72" i="5"/>
  <c r="G72" i="5"/>
  <c r="N72" i="5" s="1"/>
  <c r="E72" i="5"/>
  <c r="K71" i="5"/>
  <c r="G71" i="5"/>
  <c r="N71" i="5" s="1"/>
  <c r="E71" i="5"/>
  <c r="M71" i="5" s="1"/>
  <c r="K70" i="5"/>
  <c r="G70" i="5"/>
  <c r="N70" i="5" s="1"/>
  <c r="E70" i="5"/>
  <c r="M70" i="5" s="1"/>
  <c r="K69" i="5"/>
  <c r="G69" i="5"/>
  <c r="E69" i="5"/>
  <c r="K68" i="5"/>
  <c r="G68" i="5"/>
  <c r="N68" i="5" s="1"/>
  <c r="E68" i="5"/>
  <c r="K67" i="5"/>
  <c r="G67" i="5"/>
  <c r="N67" i="5" s="1"/>
  <c r="E67" i="5"/>
  <c r="M67" i="5" s="1"/>
  <c r="K66" i="5"/>
  <c r="G66" i="5"/>
  <c r="N66" i="5" s="1"/>
  <c r="E66" i="5"/>
  <c r="K65" i="5"/>
  <c r="G65" i="5"/>
  <c r="E65" i="5"/>
  <c r="K64" i="5"/>
  <c r="G64" i="5"/>
  <c r="N64" i="5" s="1"/>
  <c r="E64" i="5"/>
  <c r="M64" i="5" s="1"/>
  <c r="K63" i="5"/>
  <c r="G63" i="5"/>
  <c r="N63" i="5" s="1"/>
  <c r="E63" i="5"/>
  <c r="M63" i="5" s="1"/>
  <c r="K62" i="5"/>
  <c r="G62" i="5"/>
  <c r="N62" i="5" s="1"/>
  <c r="E62" i="5"/>
  <c r="M62" i="5" s="1"/>
  <c r="K61" i="5"/>
  <c r="G61" i="5"/>
  <c r="E61" i="5"/>
  <c r="K60" i="5"/>
  <c r="G60" i="5"/>
  <c r="N60" i="5" s="1"/>
  <c r="E60" i="5"/>
  <c r="M60" i="5" s="1"/>
  <c r="K59" i="5"/>
  <c r="G59" i="5"/>
  <c r="N59" i="5" s="1"/>
  <c r="E59" i="5"/>
  <c r="M59" i="5" s="1"/>
  <c r="K58" i="5"/>
  <c r="G58" i="5"/>
  <c r="N58" i="5" s="1"/>
  <c r="E58" i="5"/>
  <c r="K57" i="5"/>
  <c r="G57" i="5"/>
  <c r="E57" i="5"/>
  <c r="K56" i="5"/>
  <c r="G56" i="5"/>
  <c r="N56" i="5" s="1"/>
  <c r="E56" i="5"/>
  <c r="M56" i="5" s="1"/>
  <c r="K55" i="5"/>
  <c r="G55" i="5"/>
  <c r="N55" i="5" s="1"/>
  <c r="E55" i="5"/>
  <c r="M55" i="5" s="1"/>
  <c r="K54" i="5"/>
  <c r="G54" i="5"/>
  <c r="N54" i="5" s="1"/>
  <c r="E54" i="5"/>
  <c r="M54" i="5" s="1"/>
  <c r="K53" i="5"/>
  <c r="G53" i="5"/>
  <c r="E53" i="5"/>
  <c r="K52" i="5"/>
  <c r="G52" i="5"/>
  <c r="N52" i="5" s="1"/>
  <c r="E52" i="5"/>
  <c r="M52" i="5" s="1"/>
  <c r="K51" i="5"/>
  <c r="G51" i="5"/>
  <c r="N51" i="5" s="1"/>
  <c r="E51" i="5"/>
  <c r="M51" i="5" s="1"/>
  <c r="K50" i="5"/>
  <c r="G50" i="5"/>
  <c r="N50" i="5" s="1"/>
  <c r="E50" i="5"/>
  <c r="K49" i="5"/>
  <c r="G49" i="5"/>
  <c r="E49" i="5"/>
  <c r="K48" i="5"/>
  <c r="G48" i="5"/>
  <c r="N48" i="5" s="1"/>
  <c r="E48" i="5"/>
  <c r="M48" i="5" s="1"/>
  <c r="K47" i="5"/>
  <c r="G47" i="5"/>
  <c r="N47" i="5" s="1"/>
  <c r="E47" i="5"/>
  <c r="M47" i="5" s="1"/>
  <c r="K46" i="5"/>
  <c r="G46" i="5"/>
  <c r="N46" i="5" s="1"/>
  <c r="E46" i="5"/>
  <c r="M46" i="5" s="1"/>
  <c r="K45" i="5"/>
  <c r="G45" i="5"/>
  <c r="E45" i="5"/>
  <c r="K44" i="5"/>
  <c r="G44" i="5"/>
  <c r="N44" i="5" s="1"/>
  <c r="E44" i="5"/>
  <c r="M44" i="5" s="1"/>
  <c r="K43" i="5"/>
  <c r="G43" i="5"/>
  <c r="N43" i="5" s="1"/>
  <c r="E43" i="5"/>
  <c r="M43" i="5" s="1"/>
  <c r="K42" i="5"/>
  <c r="G42" i="5"/>
  <c r="N42" i="5" s="1"/>
  <c r="E42" i="5"/>
  <c r="K41" i="5"/>
  <c r="G41" i="5"/>
  <c r="E41" i="5"/>
  <c r="K40" i="5"/>
  <c r="G40" i="5"/>
  <c r="N40" i="5" s="1"/>
  <c r="E40" i="5"/>
  <c r="M40" i="5" s="1"/>
  <c r="K39" i="5"/>
  <c r="G39" i="5"/>
  <c r="N39" i="5" s="1"/>
  <c r="E39" i="5"/>
  <c r="M39" i="5" s="1"/>
  <c r="K38" i="5"/>
  <c r="G38" i="5"/>
  <c r="N38" i="5" s="1"/>
  <c r="E38" i="5"/>
  <c r="M38" i="5" s="1"/>
  <c r="K37" i="5"/>
  <c r="G37" i="5"/>
  <c r="E37" i="5"/>
  <c r="K36" i="5"/>
  <c r="G36" i="5"/>
  <c r="N36" i="5" s="1"/>
  <c r="E36" i="5"/>
  <c r="M36" i="5" s="1"/>
  <c r="K35" i="5"/>
  <c r="G35" i="5"/>
  <c r="N35" i="5" s="1"/>
  <c r="E35" i="5"/>
  <c r="M35" i="5" s="1"/>
  <c r="K34" i="5"/>
  <c r="G34" i="5"/>
  <c r="N34" i="5" s="1"/>
  <c r="E34" i="5"/>
  <c r="K33" i="5"/>
  <c r="G33" i="5"/>
  <c r="E33" i="5"/>
  <c r="K32" i="5"/>
  <c r="G32" i="5"/>
  <c r="N32" i="5" s="1"/>
  <c r="E32" i="5"/>
  <c r="M32" i="5" s="1"/>
  <c r="K31" i="5"/>
  <c r="G31" i="5"/>
  <c r="N31" i="5" s="1"/>
  <c r="E31" i="5"/>
  <c r="M31" i="5" s="1"/>
  <c r="K30" i="5"/>
  <c r="G30" i="5"/>
  <c r="N30" i="5" s="1"/>
  <c r="E30" i="5"/>
  <c r="M30" i="5" s="1"/>
  <c r="K29" i="5"/>
  <c r="G29" i="5"/>
  <c r="E29" i="5"/>
  <c r="K28" i="5"/>
  <c r="G28" i="5"/>
  <c r="N28" i="5" s="1"/>
  <c r="E28" i="5"/>
  <c r="M28" i="5" s="1"/>
  <c r="K27" i="5"/>
  <c r="G27" i="5"/>
  <c r="N27" i="5" s="1"/>
  <c r="E27" i="5"/>
  <c r="M27" i="5" s="1"/>
  <c r="K26" i="5"/>
  <c r="G26" i="5"/>
  <c r="N26" i="5" s="1"/>
  <c r="E26" i="5"/>
  <c r="K25" i="5"/>
  <c r="G25" i="5"/>
  <c r="E25" i="5"/>
  <c r="K24" i="5"/>
  <c r="G24" i="5"/>
  <c r="N24" i="5" s="1"/>
  <c r="E24" i="5"/>
  <c r="M24" i="5" s="1"/>
  <c r="K23" i="5"/>
  <c r="G23" i="5"/>
  <c r="N23" i="5" s="1"/>
  <c r="E23" i="5"/>
  <c r="M23" i="5" s="1"/>
  <c r="K22" i="5"/>
  <c r="G22" i="5"/>
  <c r="N22" i="5" s="1"/>
  <c r="E22" i="5"/>
  <c r="M22" i="5" s="1"/>
  <c r="K21" i="5"/>
  <c r="G21" i="5"/>
  <c r="E21" i="5"/>
  <c r="K20" i="5"/>
  <c r="G20" i="5"/>
  <c r="N20" i="5" s="1"/>
  <c r="E20" i="5"/>
  <c r="M20" i="5" s="1"/>
  <c r="K19" i="5"/>
  <c r="G19" i="5"/>
  <c r="N19" i="5" s="1"/>
  <c r="E19" i="5"/>
  <c r="M19" i="5" s="1"/>
  <c r="K18" i="5"/>
  <c r="G18" i="5"/>
  <c r="N18" i="5" s="1"/>
  <c r="E18" i="5"/>
  <c r="K17" i="5"/>
  <c r="G17" i="5"/>
  <c r="E17" i="5"/>
  <c r="K16" i="5"/>
  <c r="G16" i="5"/>
  <c r="N16" i="5" s="1"/>
  <c r="E16" i="5"/>
  <c r="M16" i="5" s="1"/>
  <c r="K15" i="5"/>
  <c r="G15" i="5"/>
  <c r="N15" i="5" s="1"/>
  <c r="E15" i="5"/>
  <c r="M15" i="5" s="1"/>
  <c r="K14" i="5"/>
  <c r="G14" i="5"/>
  <c r="N14" i="5" s="1"/>
  <c r="E14" i="5"/>
  <c r="K13" i="5"/>
  <c r="M17" i="5" l="1"/>
  <c r="M21" i="5"/>
  <c r="M25" i="5"/>
  <c r="M29" i="5"/>
  <c r="M33" i="5"/>
  <c r="M37" i="5"/>
  <c r="M41" i="5"/>
  <c r="M45" i="5"/>
  <c r="M49" i="5"/>
  <c r="M53" i="5"/>
  <c r="M57" i="5"/>
  <c r="M61" i="5"/>
  <c r="M65" i="5"/>
  <c r="M69" i="5"/>
  <c r="M73" i="5"/>
  <c r="M77" i="5"/>
  <c r="M81" i="5"/>
  <c r="M85" i="5"/>
  <c r="M89" i="5"/>
  <c r="M93" i="5"/>
  <c r="M97" i="5"/>
  <c r="M101" i="5"/>
  <c r="M105" i="5"/>
  <c r="M109" i="5"/>
  <c r="M113" i="5"/>
  <c r="M117" i="5"/>
  <c r="M121" i="5"/>
  <c r="M125" i="5"/>
  <c r="M129" i="5"/>
  <c r="M133" i="5"/>
  <c r="M137" i="5"/>
  <c r="M141" i="5"/>
  <c r="M145" i="5"/>
  <c r="M149" i="5"/>
  <c r="M153" i="5"/>
  <c r="M157" i="5"/>
  <c r="M161" i="5"/>
  <c r="M165" i="5"/>
  <c r="M169" i="5"/>
  <c r="M173" i="5"/>
  <c r="M14" i="5"/>
  <c r="N17" i="5"/>
  <c r="N21" i="5"/>
  <c r="N25" i="5"/>
  <c r="N29" i="5"/>
  <c r="N33" i="5"/>
  <c r="N37" i="5"/>
  <c r="N41" i="5"/>
  <c r="N45" i="5"/>
  <c r="N49" i="5"/>
  <c r="N53" i="5"/>
  <c r="N57" i="5"/>
  <c r="N61" i="5"/>
  <c r="N65" i="5"/>
  <c r="M68" i="5"/>
  <c r="N69" i="5"/>
  <c r="M72" i="5"/>
  <c r="N73" i="5"/>
  <c r="M76" i="5"/>
  <c r="N77" i="5"/>
  <c r="M80" i="5"/>
  <c r="N81" i="5"/>
  <c r="M84" i="5"/>
  <c r="N85" i="5"/>
  <c r="M88" i="5"/>
  <c r="N89" i="5"/>
  <c r="M92" i="5"/>
  <c r="N93" i="5"/>
  <c r="M96" i="5"/>
  <c r="N97" i="5"/>
  <c r="M100" i="5"/>
  <c r="N101" i="5"/>
  <c r="M104" i="5"/>
  <c r="N105" i="5"/>
  <c r="M108" i="5"/>
  <c r="N109" i="5"/>
  <c r="N113" i="5"/>
  <c r="N117" i="5"/>
  <c r="N121" i="5"/>
  <c r="N125" i="5"/>
  <c r="N129" i="5"/>
  <c r="N133" i="5"/>
  <c r="N137" i="5"/>
  <c r="N141" i="5"/>
  <c r="N145" i="5"/>
  <c r="N149" i="5"/>
  <c r="N153" i="5"/>
  <c r="N157" i="5"/>
  <c r="N161" i="5"/>
  <c r="N165" i="5"/>
  <c r="N169" i="5"/>
  <c r="N173" i="5"/>
  <c r="N177" i="5"/>
  <c r="N181" i="5"/>
  <c r="N185" i="5"/>
  <c r="N189" i="5"/>
  <c r="N193" i="5"/>
  <c r="N197" i="5"/>
  <c r="N201" i="5"/>
  <c r="N205" i="5"/>
  <c r="N209" i="5"/>
  <c r="N213" i="5"/>
  <c r="N217" i="5"/>
  <c r="N221" i="5"/>
  <c r="N225" i="5"/>
  <c r="N229" i="5"/>
  <c r="N233" i="5"/>
  <c r="N237" i="5"/>
  <c r="N241" i="5"/>
  <c r="N245" i="5"/>
  <c r="N249" i="5"/>
  <c r="N253" i="5"/>
  <c r="S17" i="5"/>
  <c r="Q15" i="5"/>
  <c r="R16" i="5"/>
  <c r="Q16" i="5"/>
  <c r="S16" i="5"/>
  <c r="Q17" i="5"/>
  <c r="R17" i="5"/>
  <c r="Q24" i="5" s="1"/>
  <c r="Q25" i="5" l="1"/>
  <c r="Q26" i="5"/>
  <c r="Q31" i="5" l="1"/>
  <c r="Q32" i="5" s="1"/>
</calcChain>
</file>

<file path=xl/sharedStrings.xml><?xml version="1.0" encoding="utf-8"?>
<sst xmlns="http://schemas.openxmlformats.org/spreadsheetml/2006/main" count="36" uniqueCount="34">
  <si>
    <t>EBF EURIBOR 1M DELAYED - OFFERED RATE</t>
  </si>
  <si>
    <t>DAXPLUS COVERED CALL</t>
  </si>
  <si>
    <r>
      <t>R</t>
    </r>
    <r>
      <rPr>
        <vertAlign val="subscript"/>
        <sz val="10"/>
        <color theme="1"/>
        <rFont val="Arial"/>
        <family val="2"/>
      </rPr>
      <t>P</t>
    </r>
  </si>
  <si>
    <r>
      <t>R</t>
    </r>
    <r>
      <rPr>
        <vertAlign val="subscript"/>
        <sz val="10"/>
        <color theme="1"/>
        <rFont val="Arial"/>
        <family val="2"/>
      </rPr>
      <t>M</t>
    </r>
  </si>
  <si>
    <r>
      <t>R</t>
    </r>
    <r>
      <rPr>
        <vertAlign val="subscript"/>
        <sz val="10"/>
        <color theme="1"/>
        <rFont val="Arial"/>
        <family val="2"/>
      </rPr>
      <t>f</t>
    </r>
    <r>
      <rPr>
        <sz val="10"/>
        <color theme="1"/>
        <rFont val="Arial"/>
        <family val="2"/>
      </rPr>
      <t xml:space="preserve"> Jahresbasis</t>
    </r>
  </si>
  <si>
    <r>
      <t>R</t>
    </r>
    <r>
      <rPr>
        <vertAlign val="subscript"/>
        <sz val="10"/>
        <color theme="1"/>
        <rFont val="Arial"/>
        <family val="2"/>
      </rPr>
      <t>f</t>
    </r>
    <r>
      <rPr>
        <sz val="10"/>
        <color theme="1"/>
        <rFont val="Arial"/>
        <family val="2"/>
      </rPr>
      <t xml:space="preserve"> Monatsbasis</t>
    </r>
  </si>
  <si>
    <t>Beta</t>
  </si>
  <si>
    <r>
      <t>R</t>
    </r>
    <r>
      <rPr>
        <vertAlign val="subscript"/>
        <sz val="10"/>
        <color theme="1"/>
        <rFont val="Arial"/>
        <family val="2"/>
      </rPr>
      <t>P</t>
    </r>
    <r>
      <rPr>
        <sz val="10"/>
        <color theme="1"/>
        <rFont val="Arial"/>
        <family val="2"/>
      </rPr>
      <t xml:space="preserve"> - R</t>
    </r>
    <r>
      <rPr>
        <vertAlign val="subscript"/>
        <sz val="10"/>
        <color theme="1"/>
        <rFont val="Arial"/>
        <family val="2"/>
      </rPr>
      <t>f</t>
    </r>
  </si>
  <si>
    <r>
      <t>R</t>
    </r>
    <r>
      <rPr>
        <vertAlign val="subscript"/>
        <sz val="10"/>
        <color theme="1"/>
        <rFont val="Arial"/>
        <family val="2"/>
      </rPr>
      <t>M</t>
    </r>
    <r>
      <rPr>
        <sz val="10"/>
        <color theme="1"/>
        <rFont val="Arial"/>
        <family val="2"/>
      </rPr>
      <t xml:space="preserve"> - R</t>
    </r>
    <r>
      <rPr>
        <vertAlign val="subscript"/>
        <sz val="10"/>
        <color theme="1"/>
        <rFont val="Arial"/>
        <family val="2"/>
      </rPr>
      <t>f</t>
    </r>
  </si>
  <si>
    <t>BETA</t>
  </si>
  <si>
    <t>DAX diskr. Rendite</t>
  </si>
  <si>
    <t>Termin</t>
  </si>
  <si>
    <t>b</t>
  </si>
  <si>
    <t>Umrechnung Zinssatz auf Monate</t>
  </si>
  <si>
    <t>Mittelwerte</t>
  </si>
  <si>
    <r>
      <t>R</t>
    </r>
    <r>
      <rPr>
        <vertAlign val="subscript"/>
        <sz val="10"/>
        <color theme="1"/>
        <rFont val="Arial"/>
        <family val="2"/>
      </rPr>
      <t>f</t>
    </r>
  </si>
  <si>
    <t>Standardabweichung</t>
  </si>
  <si>
    <t>Varianz</t>
  </si>
  <si>
    <t>Jensen</t>
  </si>
  <si>
    <t>Leland</t>
  </si>
  <si>
    <t>Alpha (mtl.)</t>
  </si>
  <si>
    <t>Alpha (p.a.)</t>
  </si>
  <si>
    <t>"Risikoprämie"</t>
  </si>
  <si>
    <t>ALPHA (mtl.)</t>
  </si>
  <si>
    <t>ALPHA (p.a.)</t>
  </si>
  <si>
    <r>
      <t>ln(1+R</t>
    </r>
    <r>
      <rPr>
        <vertAlign val="subscript"/>
        <sz val="10"/>
        <color theme="1"/>
        <rFont val="Arial"/>
        <family val="2"/>
      </rPr>
      <t>M</t>
    </r>
    <r>
      <rPr>
        <sz val="10"/>
        <color theme="1"/>
        <rFont val="Arial"/>
        <family val="2"/>
      </rPr>
      <t>)</t>
    </r>
  </si>
  <si>
    <r>
      <t>ln(1-R</t>
    </r>
    <r>
      <rPr>
        <vertAlign val="subscript"/>
        <sz val="10"/>
        <color theme="1"/>
        <rFont val="Arial"/>
        <family val="2"/>
      </rPr>
      <t>f</t>
    </r>
    <r>
      <rPr>
        <sz val="10"/>
        <color theme="1"/>
        <rFont val="Arial"/>
        <family val="2"/>
      </rPr>
      <t>)</t>
    </r>
  </si>
  <si>
    <t>Perf. Maße</t>
  </si>
  <si>
    <t>risikolos stetig</t>
  </si>
  <si>
    <t>DAXPL Covered Call diskr. Rendite</t>
  </si>
  <si>
    <t>DAX Perf. Index = Marktportfolio</t>
  </si>
  <si>
    <t>DAX stetige Rendite für Berechnung b</t>
  </si>
  <si>
    <r>
      <t xml:space="preserve"> - (1 + R</t>
    </r>
    <r>
      <rPr>
        <vertAlign val="subscript"/>
        <sz val="10"/>
        <color theme="1"/>
        <rFont val="Arial"/>
        <family val="2"/>
      </rPr>
      <t>M</t>
    </r>
    <r>
      <rPr>
        <sz val="10"/>
        <color theme="1"/>
        <rFont val="Arial"/>
        <family val="2"/>
      </rPr>
      <t>)</t>
    </r>
    <r>
      <rPr>
        <vertAlign val="subscript"/>
        <sz val="10"/>
        <color theme="1"/>
        <rFont val="Arial"/>
        <family val="2"/>
      </rPr>
      <t xml:space="preserve"> </t>
    </r>
    <r>
      <rPr>
        <vertAlign val="superscript"/>
        <sz val="10"/>
        <color theme="1"/>
        <rFont val="Arial"/>
        <family val="2"/>
      </rPr>
      <t>^ -b</t>
    </r>
  </si>
  <si>
    <t>Jensen Beta und Alpha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</si>
</sst>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00%"/>
    <numFmt numFmtId="167" formatCode="0.000000000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2" borderId="0" xfId="0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165" fontId="0" fillId="0" borderId="0" xfId="1" applyNumberFormat="1" applyFont="1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0" xfId="0" applyFill="1" applyAlignment="1">
      <alignment vertical="top" wrapText="1"/>
    </xf>
    <xf numFmtId="167" fontId="0" fillId="0" borderId="0" xfId="0" applyNumberForma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5" fillId="0" borderId="1" xfId="0" applyFont="1" applyBorder="1" applyAlignment="1">
      <alignment vertical="top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438150</xdr:colOff>
      <xdr:row>21</xdr:row>
      <xdr:rowOff>161925</xdr:rowOff>
    </xdr:from>
    <xdr:ext cx="4657725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B7723E67-46DD-4F4D-9EE2-5C2A49995A0B}"/>
                </a:ext>
              </a:extLst>
            </xdr:cNvPr>
            <xdr:cNvSpPr txBox="1"/>
          </xdr:nvSpPr>
          <xdr:spPr>
            <a:xfrm>
              <a:off x="17478375" y="4724400"/>
              <a:ext cx="465772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m:rPr>
                      <m:sty m:val="p"/>
                    </m:rPr>
                    <a:rPr lang="de-DE" sz="1100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α</m:t>
                  </m:r>
                </m:oMath>
              </a14:m>
              <a:r>
                <a:rPr lang="de-DE" sz="1100" i="0"/>
                <a:t> = R</a:t>
              </a:r>
              <a:r>
                <a:rPr lang="de-DE" sz="1100" i="0" baseline="-25000"/>
                <a:t>P</a:t>
              </a:r>
              <a:r>
                <a:rPr lang="de-DE" sz="1100" i="0"/>
                <a:t> - (R</a:t>
              </a:r>
              <a:r>
                <a:rPr lang="de-DE" sz="1100" i="0" baseline="-25000"/>
                <a:t>f</a:t>
              </a:r>
              <a:r>
                <a:rPr lang="de-DE" sz="1100" i="0" baseline="0"/>
                <a:t> + </a:t>
              </a:r>
              <a14:m>
                <m:oMath xmlns:m="http://schemas.openxmlformats.org/officeDocument/2006/math">
                  <m:r>
                    <m:rPr>
                      <m:sty m:val="p"/>
                    </m:rPr>
                    <a:rPr lang="de-DE" sz="1100" i="0" baseline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β</m:t>
                  </m:r>
                  <m:r>
                    <a:rPr lang="de-DE" sz="1100" b="0" i="0" baseline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(</m:t>
                  </m:r>
                  <m:r>
                    <m:rPr>
                      <m:sty m:val="p"/>
                    </m:rPr>
                    <a:rPr lang="de-DE" sz="1100" b="0" i="0" baseline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RM</m:t>
                  </m:r>
                  <m:r>
                    <a:rPr lang="de-DE" sz="1100" b="0" i="0" baseline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−</m:t>
                  </m:r>
                  <m:r>
                    <m:rPr>
                      <m:sty m:val="p"/>
                    </m:rPr>
                    <a:rPr lang="de-DE" sz="1100" b="0" i="0" baseline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Rf</m:t>
                  </m:r>
                  <m:r>
                    <a:rPr lang="de-DE" sz="1100" b="0" i="0" baseline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  <m:r>
                    <a:rPr lang="de-DE" sz="1100" b="0" i="1" baseline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endParaRPr lang="de-DE" sz="1100"/>
            </a:p>
          </xdr:txBody>
        </xdr:sp>
      </mc:Choice>
      <mc:Fallback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B7723E67-46DD-4F4D-9EE2-5C2A49995A0B}"/>
                </a:ext>
              </a:extLst>
            </xdr:cNvPr>
            <xdr:cNvSpPr txBox="1"/>
          </xdr:nvSpPr>
          <xdr:spPr>
            <a:xfrm>
              <a:off x="17478375" y="4724400"/>
              <a:ext cx="465772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α</a:t>
              </a:r>
              <a:r>
                <a:rPr lang="de-DE" sz="1100" i="0"/>
                <a:t> = R</a:t>
              </a:r>
              <a:r>
                <a:rPr lang="de-DE" sz="1100" i="0" baseline="-25000"/>
                <a:t>P</a:t>
              </a:r>
              <a:r>
                <a:rPr lang="de-DE" sz="1100" i="0"/>
                <a:t> - (R</a:t>
              </a:r>
              <a:r>
                <a:rPr lang="de-DE" sz="1100" i="0" baseline="-25000"/>
                <a:t>f</a:t>
              </a:r>
              <a:r>
                <a:rPr lang="de-DE" sz="1100" i="0" baseline="0"/>
                <a:t> + </a:t>
              </a:r>
              <a:r>
                <a:rPr lang="de-DE" sz="1100" i="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β</a:t>
              </a:r>
              <a:r>
                <a:rPr lang="de-DE" sz="1100" b="0" i="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(R</a:t>
              </a:r>
              <a:r>
                <a:rPr lang="de-DE" sz="1100" b="0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M</a:t>
              </a:r>
              <a:r>
                <a:rPr lang="de-DE" sz="1100" b="0" i="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 −R</a:t>
              </a:r>
              <a:r>
                <a:rPr lang="de-DE" sz="1100" b="0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f</a:t>
              </a:r>
              <a:r>
                <a:rPr lang="de-DE" sz="1100" b="0" i="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))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18</xdr:col>
      <xdr:colOff>733425</xdr:colOff>
      <xdr:row>21</xdr:row>
      <xdr:rowOff>123825</xdr:rowOff>
    </xdr:from>
    <xdr:ext cx="1060931" cy="35246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30009BC4-AB69-483D-B4A3-D88B5A669B71}"/>
                </a:ext>
              </a:extLst>
            </xdr:cNvPr>
            <xdr:cNvSpPr txBox="1"/>
          </xdr:nvSpPr>
          <xdr:spPr>
            <a:xfrm>
              <a:off x="16544925" y="4714875"/>
              <a:ext cx="1060931" cy="3524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𝛽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𝑐𝑜𝑣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(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𝑅𝑃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, 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𝑅𝑀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)</m:t>
                        </m:r>
                      </m:num>
                      <m:den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𝑣𝑎𝑟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(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𝑅𝑀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30009BC4-AB69-483D-B4A3-D88B5A669B71}"/>
                </a:ext>
              </a:extLst>
            </xdr:cNvPr>
            <xdr:cNvSpPr txBox="1"/>
          </xdr:nvSpPr>
          <xdr:spPr>
            <a:xfrm>
              <a:off x="16544925" y="4714875"/>
              <a:ext cx="1060931" cy="3524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=(𝑐𝑜𝑣(𝑅</a:t>
              </a:r>
              <a:r>
                <a:rPr lang="de-DE" sz="1100" b="0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𝑃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, 𝑅</a:t>
              </a:r>
              <a:r>
                <a:rPr lang="de-DE" sz="1100" b="0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𝑀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))/(𝑣𝑎𝑟(𝑅</a:t>
              </a:r>
              <a:r>
                <a:rPr lang="de-DE" sz="1100" b="0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𝑀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11</xdr:col>
      <xdr:colOff>161925</xdr:colOff>
      <xdr:row>2</xdr:row>
      <xdr:rowOff>57150</xdr:rowOff>
    </xdr:from>
    <xdr:ext cx="1392561" cy="23756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26A91BD0-90A9-4B50-B59E-D45D9DBDF053}"/>
                </a:ext>
              </a:extLst>
            </xdr:cNvPr>
            <xdr:cNvSpPr txBox="1"/>
          </xdr:nvSpPr>
          <xdr:spPr>
            <a:xfrm>
              <a:off x="10906125" y="171450"/>
              <a:ext cx="1392561" cy="237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</a:rPr>
                    <m:t>=</m:t>
                  </m:r>
                  <m:r>
                    <a:rPr lang="de-DE" sz="1100" i="1" baseline="0">
                      <a:latin typeface="Cambria Math" panose="02040503050406030204" pitchFamily="18" charset="0"/>
                    </a:rPr>
                    <m:t> </m:t>
                  </m:r>
                  <m:sSup>
                    <m:sSupPr>
                      <m:ctrlPr>
                        <a:rPr lang="de-DE" sz="1100" i="1" baseline="0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de-DE" sz="1100" b="0" i="1" baseline="0">
                          <a:latin typeface="Cambria Math" panose="02040503050406030204" pitchFamily="18" charset="0"/>
                        </a:rPr>
                        <m:t>(1+</m:t>
                      </m:r>
                      <m:r>
                        <a:rPr lang="de-DE" sz="1100" b="0" i="1" baseline="0">
                          <a:latin typeface="Cambria Math" panose="02040503050406030204" pitchFamily="18" charset="0"/>
                        </a:rPr>
                        <m:t>𝑅𝑓</m:t>
                      </m:r>
                      <m:r>
                        <a:rPr lang="de-DE" sz="1100" b="0" i="1" baseline="0">
                          <a:latin typeface="Cambria Math" panose="02040503050406030204" pitchFamily="18" charset="0"/>
                        </a:rPr>
                        <m:t> </m:t>
                      </m:r>
                      <m:d>
                        <m:dPr>
                          <m:ctrlPr>
                            <a:rPr lang="de-DE" sz="1100" b="0" i="1" baseline="0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de-DE" sz="1100" b="0" i="1" baseline="0">
                              <a:latin typeface="Cambria Math" panose="02040503050406030204" pitchFamily="18" charset="0"/>
                            </a:rPr>
                            <m:t>𝐽𝑎h𝑟</m:t>
                          </m:r>
                        </m:e>
                      </m:d>
                      <m:r>
                        <a:rPr lang="de-DE" sz="1100" b="0" i="1" baseline="0">
                          <a:latin typeface="Cambria Math" panose="02040503050406030204" pitchFamily="18" charset="0"/>
                        </a:rPr>
                        <m:t>)</m:t>
                      </m:r>
                    </m:e>
                    <m:sup>
                      <m:f>
                        <m:fPr>
                          <m:ctrlPr>
                            <a:rPr lang="de-DE" sz="1100" i="1" baseline="0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de-DE" sz="1100" b="0" i="1" baseline="0">
                              <a:latin typeface="Cambria Math" panose="02040503050406030204" pitchFamily="18" charset="0"/>
                            </a:rPr>
                            <m:t>1</m:t>
                          </m:r>
                        </m:num>
                        <m:den>
                          <m:r>
                            <a:rPr lang="de-DE" sz="1100" b="0" i="1" baseline="0">
                              <a:latin typeface="Cambria Math" panose="02040503050406030204" pitchFamily="18" charset="0"/>
                            </a:rPr>
                            <m:t>12</m:t>
                          </m:r>
                        </m:den>
                      </m:f>
                    </m:sup>
                  </m:sSup>
                </m:oMath>
              </a14:m>
              <a:r>
                <a:rPr lang="de-DE" sz="1100"/>
                <a:t> -1</a:t>
              </a:r>
            </a:p>
          </xdr:txBody>
        </xdr:sp>
      </mc:Choice>
      <mc:Fallback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26A91BD0-90A9-4B50-B59E-D45D9DBDF053}"/>
                </a:ext>
              </a:extLst>
            </xdr:cNvPr>
            <xdr:cNvSpPr txBox="1"/>
          </xdr:nvSpPr>
          <xdr:spPr>
            <a:xfrm>
              <a:off x="10906125" y="171450"/>
              <a:ext cx="1392561" cy="237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</a:rPr>
                <a:t>=</a:t>
              </a:r>
              <a:r>
                <a:rPr lang="de-DE" sz="1100" i="0" baseline="0">
                  <a:latin typeface="Cambria Math" panose="02040503050406030204" pitchFamily="18" charset="0"/>
                </a:rPr>
                <a:t> 〖</a:t>
              </a:r>
              <a:r>
                <a:rPr lang="de-DE" sz="1100" b="0" i="0" baseline="0">
                  <a:latin typeface="Cambria Math" panose="02040503050406030204" pitchFamily="18" charset="0"/>
                </a:rPr>
                <a:t>(1+𝑅𝑓 (𝐽𝑎ℎ𝑟))〗^(1/12)</a:t>
              </a:r>
              <a:r>
                <a:rPr lang="de-DE" sz="1100"/>
                <a:t> -1</a:t>
              </a:r>
            </a:p>
          </xdr:txBody>
        </xdr:sp>
      </mc:Fallback>
    </mc:AlternateContent>
    <xdr:clientData/>
  </xdr:oneCellAnchor>
  <xdr:twoCellAnchor editAs="oneCell">
    <xdr:from>
      <xdr:col>17</xdr:col>
      <xdr:colOff>209550</xdr:colOff>
      <xdr:row>29</xdr:row>
      <xdr:rowOff>114300</xdr:rowOff>
    </xdr:from>
    <xdr:to>
      <xdr:col>23</xdr:col>
      <xdr:colOff>600769</xdr:colOff>
      <xdr:row>48</xdr:row>
      <xdr:rowOff>95677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93925B03-9D7A-4E33-9B3C-E342539CD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59050" y="6000750"/>
          <a:ext cx="4972744" cy="3057952"/>
        </a:xfrm>
        <a:prstGeom prst="rect">
          <a:avLst/>
        </a:prstGeom>
      </xdr:spPr>
    </xdr:pic>
    <xdr:clientData/>
  </xdr:twoCellAnchor>
  <xdr:twoCellAnchor>
    <xdr:from>
      <xdr:col>17</xdr:col>
      <xdr:colOff>581025</xdr:colOff>
      <xdr:row>30</xdr:row>
      <xdr:rowOff>28575</xdr:rowOff>
    </xdr:from>
    <xdr:to>
      <xdr:col>21</xdr:col>
      <xdr:colOff>533400</xdr:colOff>
      <xdr:row>31</xdr:row>
      <xdr:rowOff>85725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A028E2E1-7484-4575-80B4-2123AE659980}"/>
            </a:ext>
          </a:extLst>
        </xdr:cNvPr>
        <xdr:cNvSpPr txBox="1"/>
      </xdr:nvSpPr>
      <xdr:spPr>
        <a:xfrm>
          <a:off x="15630525" y="6076950"/>
          <a:ext cx="300990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>
              <a:solidFill>
                <a:srgbClr val="FF0000"/>
              </a:solidFill>
            </a:rPr>
            <a:t>Leland modifiziertes Beta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7AF40-5788-4E22-BFB9-A525D45BD32E}">
  <dimension ref="C1:W256"/>
  <sheetViews>
    <sheetView tabSelected="1" topLeftCell="E1" workbookViewId="0">
      <selection activeCell="K22" sqref="K22"/>
    </sheetView>
  </sheetViews>
  <sheetFormatPr baseColWidth="10" defaultRowHeight="12.75" x14ac:dyDescent="0.2"/>
  <cols>
    <col min="1" max="2" width="0.85546875" style="1" customWidth="1"/>
    <col min="3" max="3" width="10.140625" style="1" bestFit="1" customWidth="1"/>
    <col min="4" max="4" width="24.5703125" style="1" bestFit="1" customWidth="1"/>
    <col min="5" max="5" width="22.28515625" style="1" bestFit="1" customWidth="1"/>
    <col min="6" max="6" width="14" style="1" bestFit="1" customWidth="1"/>
    <col min="7" max="8" width="16.7109375" style="1" customWidth="1"/>
    <col min="9" max="9" width="12.140625" style="1" bestFit="1" customWidth="1"/>
    <col min="10" max="10" width="26.85546875" style="1" customWidth="1"/>
    <col min="11" max="12" width="11.42578125" style="1" customWidth="1"/>
    <col min="13" max="14" width="11.42578125" style="1"/>
    <col min="15" max="15" width="3.85546875" style="1" customWidth="1"/>
    <col min="16" max="16" width="14.28515625" style="1" customWidth="1"/>
    <col min="17" max="17" width="12.140625" style="1" bestFit="1" customWidth="1"/>
    <col min="18" max="18" width="11.42578125" style="1"/>
    <col min="19" max="19" width="11.5703125" style="1" bestFit="1" customWidth="1"/>
    <col min="20" max="16384" width="11.42578125" style="1"/>
  </cols>
  <sheetData>
    <row r="1" spans="3:19" ht="5.0999999999999996" customHeight="1" x14ac:dyDescent="0.2"/>
    <row r="2" spans="3:19" ht="5.0999999999999996" customHeight="1" x14ac:dyDescent="0.2"/>
    <row r="3" spans="3:19" ht="38.25" x14ac:dyDescent="0.2">
      <c r="K3" s="1" t="s">
        <v>13</v>
      </c>
    </row>
    <row r="4" spans="3:19" x14ac:dyDescent="0.2">
      <c r="O4" s="9"/>
    </row>
    <row r="11" spans="3:19" ht="38.25" x14ac:dyDescent="0.2">
      <c r="E11" s="1" t="s">
        <v>29</v>
      </c>
      <c r="G11" s="1" t="s">
        <v>10</v>
      </c>
      <c r="H11" s="1" t="s">
        <v>31</v>
      </c>
      <c r="J11" s="1" t="s">
        <v>0</v>
      </c>
      <c r="L11" s="1" t="s">
        <v>28</v>
      </c>
      <c r="M11" s="11" t="s">
        <v>22</v>
      </c>
      <c r="N11" s="11"/>
    </row>
    <row r="12" spans="3:19" ht="41.25" x14ac:dyDescent="0.2">
      <c r="C12" s="1" t="s">
        <v>11</v>
      </c>
      <c r="D12" s="1" t="s">
        <v>1</v>
      </c>
      <c r="E12" s="1" t="s">
        <v>2</v>
      </c>
      <c r="F12" s="8" t="s">
        <v>30</v>
      </c>
      <c r="G12" s="1" t="s">
        <v>3</v>
      </c>
      <c r="I12" s="1" t="s">
        <v>32</v>
      </c>
      <c r="J12" s="1" t="s">
        <v>4</v>
      </c>
      <c r="K12" s="1" t="s">
        <v>5</v>
      </c>
      <c r="M12" s="1" t="s">
        <v>7</v>
      </c>
      <c r="N12" s="1" t="s">
        <v>8</v>
      </c>
    </row>
    <row r="13" spans="3:19" x14ac:dyDescent="0.2">
      <c r="C13" s="2">
        <v>36160</v>
      </c>
      <c r="D13" s="1">
        <v>325.18</v>
      </c>
      <c r="F13" s="1">
        <v>5002.3900000000003</v>
      </c>
      <c r="J13" s="1">
        <v>3.2539999999999999E-2</v>
      </c>
      <c r="K13" s="1">
        <f>(1+J13)^(1/12) - 1</f>
        <v>2.6720457361706362E-3</v>
      </c>
    </row>
    <row r="14" spans="3:19" ht="25.5" x14ac:dyDescent="0.2">
      <c r="C14" s="2">
        <v>36189</v>
      </c>
      <c r="D14" s="1">
        <v>348.25</v>
      </c>
      <c r="E14" s="1">
        <f>D14/D13-1</f>
        <v>7.0945322590565185E-2</v>
      </c>
      <c r="F14" s="1">
        <v>5159.96</v>
      </c>
      <c r="G14" s="1">
        <f>F14/F13-1</f>
        <v>3.1498943505004595E-2</v>
      </c>
      <c r="H14" s="1">
        <f>LN(F14/F13)</f>
        <v>3.1013029296947985E-2</v>
      </c>
      <c r="I14" s="1">
        <f>-((G14+1)^(-$Q$29))</f>
        <v>-0.98259317616074437</v>
      </c>
      <c r="J14" s="1">
        <v>3.1190000000000002E-2</v>
      </c>
      <c r="K14" s="1">
        <f t="shared" ref="K14:K77" si="0">(1+J14)^(1/12) - 1</f>
        <v>2.5627344673866403E-3</v>
      </c>
      <c r="L14" s="1">
        <f>LN(1+K14)</f>
        <v>2.5594562629952544E-3</v>
      </c>
      <c r="M14" s="1">
        <f t="shared" ref="M14:M77" si="1">E14-K14</f>
        <v>6.8382588123178545E-2</v>
      </c>
      <c r="N14" s="1">
        <f t="shared" ref="N14:N77" si="2">G14-K14</f>
        <v>2.8936209037617955E-2</v>
      </c>
      <c r="Q14" s="4" t="s">
        <v>14</v>
      </c>
      <c r="R14" s="4" t="s">
        <v>16</v>
      </c>
      <c r="S14" s="4" t="s">
        <v>17</v>
      </c>
    </row>
    <row r="15" spans="3:19" ht="15.75" x14ac:dyDescent="0.2">
      <c r="C15" s="2">
        <v>36217</v>
      </c>
      <c r="D15" s="1">
        <v>345.24</v>
      </c>
      <c r="E15" s="1">
        <f t="shared" ref="E15:E78" si="3">D15/D14-1</f>
        <v>-8.643216080401972E-3</v>
      </c>
      <c r="F15" s="1">
        <v>4911.8100000000004</v>
      </c>
      <c r="G15" s="1">
        <f t="shared" ref="G15:G78" si="4">F15/F14-1</f>
        <v>-4.8091458073318272E-2</v>
      </c>
      <c r="H15" s="1">
        <f t="shared" ref="H15:H78" si="5">LN(F15/F14)</f>
        <v>-4.9286318210478658E-2</v>
      </c>
      <c r="I15" s="1">
        <f t="shared" ref="I15:I78" si="6">-((G15+1)^(-$Q$29))</f>
        <v>-1.0282997915146563</v>
      </c>
      <c r="J15" s="1">
        <v>3.1200000000000002E-2</v>
      </c>
      <c r="K15" s="1">
        <f t="shared" si="0"/>
        <v>2.5635446626290914E-3</v>
      </c>
      <c r="L15" s="1">
        <f t="shared" ref="L15:L78" si="7">LN(1+K15)</f>
        <v>2.5602643869033432E-3</v>
      </c>
      <c r="M15" s="1">
        <f t="shared" si="1"/>
        <v>-1.1206760743031063E-2</v>
      </c>
      <c r="N15" s="1">
        <f t="shared" si="2"/>
        <v>-5.0655002735947363E-2</v>
      </c>
      <c r="P15" s="1" t="s">
        <v>15</v>
      </c>
      <c r="Q15" s="1">
        <f>AVERAGE(K14:K256)</f>
        <v>1.3992995865615026E-3</v>
      </c>
      <c r="R15" s="9"/>
    </row>
    <row r="16" spans="3:19" ht="15.75" x14ac:dyDescent="0.2">
      <c r="C16" s="2">
        <v>36250</v>
      </c>
      <c r="D16" s="1">
        <v>344.82</v>
      </c>
      <c r="E16" s="1">
        <f t="shared" si="3"/>
        <v>-1.2165450121655041E-3</v>
      </c>
      <c r="F16" s="1">
        <v>4884.2</v>
      </c>
      <c r="G16" s="1">
        <f t="shared" si="4"/>
        <v>-5.6211457690750199E-3</v>
      </c>
      <c r="H16" s="1">
        <f t="shared" si="5"/>
        <v>-5.6370038639834774E-3</v>
      </c>
      <c r="I16" s="1">
        <f t="shared" si="6"/>
        <v>-1.0031968664460145</v>
      </c>
      <c r="J16" s="1">
        <v>2.9919999999999999E-2</v>
      </c>
      <c r="K16" s="1">
        <f t="shared" si="0"/>
        <v>2.4597810864910308E-3</v>
      </c>
      <c r="L16" s="1">
        <f t="shared" si="7"/>
        <v>2.4567607768474081E-3</v>
      </c>
      <c r="M16" s="1">
        <f t="shared" si="1"/>
        <v>-3.6763260986565349E-3</v>
      </c>
      <c r="N16" s="1">
        <f t="shared" si="2"/>
        <v>-8.0809268555660507E-3</v>
      </c>
      <c r="P16" s="3" t="s">
        <v>2</v>
      </c>
      <c r="Q16" s="1">
        <f>AVERAGE(E14:E256)</f>
        <v>5.839320230938568E-3</v>
      </c>
      <c r="R16" s="1">
        <f>_xlfn.STDEV.S(E14:E256)</f>
        <v>5.3237757449464004E-2</v>
      </c>
      <c r="S16" s="1">
        <f>_xlfn.VAR.S(E14:E256)</f>
        <v>2.8342588182479604E-3</v>
      </c>
    </row>
    <row r="17" spans="3:23" ht="15.75" x14ac:dyDescent="0.2">
      <c r="C17" s="2">
        <v>36280</v>
      </c>
      <c r="D17" s="1">
        <v>377</v>
      </c>
      <c r="E17" s="1">
        <f t="shared" si="3"/>
        <v>9.3324053129168805E-2</v>
      </c>
      <c r="F17" s="1">
        <v>5393.11</v>
      </c>
      <c r="G17" s="1">
        <f t="shared" si="4"/>
        <v>0.10419515990336192</v>
      </c>
      <c r="H17" s="1">
        <f t="shared" si="5"/>
        <v>9.9116707506780172E-2</v>
      </c>
      <c r="I17" s="1">
        <f t="shared" si="6"/>
        <v>-0.94542420001821748</v>
      </c>
      <c r="J17" s="1">
        <v>2.5680000000000001E-2</v>
      </c>
      <c r="K17" s="1">
        <f t="shared" si="0"/>
        <v>2.1152178622256823E-3</v>
      </c>
      <c r="L17" s="1">
        <f t="shared" si="7"/>
        <v>2.1129839385255716E-3</v>
      </c>
      <c r="M17" s="1">
        <f t="shared" si="1"/>
        <v>9.1208835266943122E-2</v>
      </c>
      <c r="N17" s="1">
        <f t="shared" si="2"/>
        <v>0.10207994204113624</v>
      </c>
      <c r="P17" s="3" t="s">
        <v>3</v>
      </c>
      <c r="Q17" s="1">
        <f>AVERAGE(G14:G256)</f>
        <v>5.2702160768960359E-3</v>
      </c>
      <c r="R17" s="1">
        <f>_xlfn.STDEV.S(G14:G256)</f>
        <v>5.998875514621238E-2</v>
      </c>
      <c r="S17" s="1">
        <f>_xlfn.VAR.S(G14:G256)</f>
        <v>3.5986507439922225E-3</v>
      </c>
    </row>
    <row r="18" spans="3:23" ht="15.75" x14ac:dyDescent="0.2">
      <c r="C18" s="2">
        <v>36311</v>
      </c>
      <c r="D18" s="1">
        <v>364.72</v>
      </c>
      <c r="E18" s="1">
        <f t="shared" si="3"/>
        <v>-3.2572944297082129E-2</v>
      </c>
      <c r="F18" s="1">
        <v>5069.83</v>
      </c>
      <c r="G18" s="1">
        <f t="shared" si="4"/>
        <v>-5.9943149685431907E-2</v>
      </c>
      <c r="H18" s="1">
        <f t="shared" si="5"/>
        <v>-6.1814926488820802E-2</v>
      </c>
      <c r="I18" s="1">
        <f t="shared" si="6"/>
        <v>-1.0356203936682793</v>
      </c>
      <c r="J18" s="1">
        <v>2.5659999999999999E-2</v>
      </c>
      <c r="K18" s="1">
        <f t="shared" si="0"/>
        <v>2.1135894723218751E-3</v>
      </c>
      <c r="L18" s="1">
        <f t="shared" si="7"/>
        <v>2.1113589844306618E-3</v>
      </c>
      <c r="M18" s="1">
        <f t="shared" si="1"/>
        <v>-3.4686533769404004E-2</v>
      </c>
      <c r="N18" s="1">
        <f t="shared" si="2"/>
        <v>-6.2056739157753782E-2</v>
      </c>
      <c r="P18" s="3" t="s">
        <v>25</v>
      </c>
      <c r="Q18" s="1">
        <f>AVERAGE(H14:H256)</f>
        <v>3.434950720965738E-3</v>
      </c>
      <c r="R18" s="1">
        <f>_xlfn.STDEV.S(G14:G256)</f>
        <v>5.998875514621238E-2</v>
      </c>
      <c r="S18" s="1">
        <f>_xlfn.VAR.S(G14:G256)</f>
        <v>3.5986507439922225E-3</v>
      </c>
    </row>
    <row r="19" spans="3:23" ht="15.75" x14ac:dyDescent="0.2">
      <c r="C19" s="2">
        <v>36341</v>
      </c>
      <c r="D19" s="1">
        <v>387.56</v>
      </c>
      <c r="E19" s="1">
        <f t="shared" si="3"/>
        <v>6.2623382320684318E-2</v>
      </c>
      <c r="F19" s="1">
        <v>5378.52</v>
      </c>
      <c r="G19" s="1">
        <f t="shared" si="4"/>
        <v>6.0887643175412398E-2</v>
      </c>
      <c r="H19" s="1">
        <f t="shared" si="5"/>
        <v>5.9105956922950086E-2</v>
      </c>
      <c r="I19" s="1">
        <f t="shared" si="6"/>
        <v>-0.96708702114761103</v>
      </c>
      <c r="J19" s="1">
        <v>2.6360000000000001E-2</v>
      </c>
      <c r="K19" s="1">
        <f t="shared" si="0"/>
        <v>2.1705658079462786E-3</v>
      </c>
      <c r="L19" s="1">
        <f t="shared" si="7"/>
        <v>2.168213533212727E-3</v>
      </c>
      <c r="M19" s="1">
        <f t="shared" si="1"/>
        <v>6.0452816512738039E-2</v>
      </c>
      <c r="N19" s="1">
        <f t="shared" si="2"/>
        <v>5.8717077367466119E-2</v>
      </c>
      <c r="P19" s="3" t="s">
        <v>26</v>
      </c>
      <c r="Q19" s="1">
        <f>AVERAGE(L14:L256)</f>
        <v>1.3973335461589305E-3</v>
      </c>
      <c r="R19" s="1">
        <f>_xlfn.STDEV.S(L14:L256)</f>
        <v>1.4084540369805512E-3</v>
      </c>
      <c r="S19" s="1">
        <f>_xlfn.VAR.S(L14:L256)</f>
        <v>1.9837427742868118E-6</v>
      </c>
    </row>
    <row r="20" spans="3:23" x14ac:dyDescent="0.2">
      <c r="C20" s="2">
        <v>36371</v>
      </c>
      <c r="D20" s="1">
        <v>370.08</v>
      </c>
      <c r="E20" s="1">
        <f t="shared" si="3"/>
        <v>-4.51026937764476E-2</v>
      </c>
      <c r="F20" s="1">
        <v>5101.87</v>
      </c>
      <c r="G20" s="1">
        <f t="shared" si="4"/>
        <v>-5.1436082788573922E-2</v>
      </c>
      <c r="H20" s="1">
        <f t="shared" si="5"/>
        <v>-5.2806104200735386E-2</v>
      </c>
      <c r="I20" s="1">
        <f t="shared" si="6"/>
        <v>-1.0303511980620548</v>
      </c>
      <c r="J20" s="1">
        <v>2.6329999999999999E-2</v>
      </c>
      <c r="K20" s="1">
        <f t="shared" si="0"/>
        <v>2.1681246956855027E-3</v>
      </c>
      <c r="L20" s="1">
        <f t="shared" si="7"/>
        <v>2.1657777051040917E-3</v>
      </c>
      <c r="M20" s="1">
        <f t="shared" si="1"/>
        <v>-4.7270818472133103E-2</v>
      </c>
      <c r="N20" s="1">
        <f t="shared" si="2"/>
        <v>-5.3604207484259425E-2</v>
      </c>
      <c r="P20" s="3"/>
    </row>
    <row r="21" spans="3:23" ht="13.5" thickBot="1" x14ac:dyDescent="0.25">
      <c r="C21" s="2">
        <v>36403</v>
      </c>
      <c r="D21" s="1">
        <v>382.93</v>
      </c>
      <c r="E21" s="1">
        <f t="shared" si="3"/>
        <v>3.4722222222222321E-2</v>
      </c>
      <c r="F21" s="1">
        <v>5270.77</v>
      </c>
      <c r="G21" s="1">
        <f t="shared" si="4"/>
        <v>3.3105508372420323E-2</v>
      </c>
      <c r="H21" s="1">
        <f t="shared" si="5"/>
        <v>3.2569322746010099E-2</v>
      </c>
      <c r="I21" s="1">
        <f t="shared" si="6"/>
        <v>-0.98172769665163839</v>
      </c>
      <c r="J21" s="1">
        <v>2.605E-2</v>
      </c>
      <c r="K21" s="1">
        <f t="shared" si="0"/>
        <v>2.1453378265805512E-3</v>
      </c>
      <c r="L21" s="1">
        <f t="shared" si="7"/>
        <v>2.143039875386321E-3</v>
      </c>
      <c r="M21" s="1">
        <f t="shared" si="1"/>
        <v>3.257688439564177E-2</v>
      </c>
      <c r="N21" s="1">
        <f t="shared" si="2"/>
        <v>3.0960170545839771E-2</v>
      </c>
    </row>
    <row r="22" spans="3:23" ht="38.25" x14ac:dyDescent="0.2">
      <c r="C22" s="2">
        <v>36433</v>
      </c>
      <c r="D22" s="1">
        <v>377.15</v>
      </c>
      <c r="E22" s="1">
        <f t="shared" si="3"/>
        <v>-1.5094142532577792E-2</v>
      </c>
      <c r="F22" s="1">
        <v>5149.83</v>
      </c>
      <c r="G22" s="1">
        <f t="shared" si="4"/>
        <v>-2.2945414047662926E-2</v>
      </c>
      <c r="H22" s="1">
        <f t="shared" si="5"/>
        <v>-2.3212757515087775E-2</v>
      </c>
      <c r="I22" s="1">
        <f t="shared" si="6"/>
        <v>-1.0132302124851502</v>
      </c>
      <c r="J22" s="1">
        <v>2.5840000000000002E-2</v>
      </c>
      <c r="K22" s="1">
        <f t="shared" si="0"/>
        <v>2.1282439337293457E-3</v>
      </c>
      <c r="L22" s="1">
        <f t="shared" si="7"/>
        <v>2.125982430726888E-3</v>
      </c>
      <c r="M22" s="1">
        <f t="shared" si="1"/>
        <v>-1.7222386466307138E-2</v>
      </c>
      <c r="N22" s="1">
        <f t="shared" si="2"/>
        <v>-2.5073657981392272E-2</v>
      </c>
      <c r="S22" s="23" t="s">
        <v>33</v>
      </c>
      <c r="T22" s="12"/>
      <c r="U22" s="12"/>
      <c r="V22" s="12"/>
      <c r="W22" s="13"/>
    </row>
    <row r="23" spans="3:23" x14ac:dyDescent="0.2">
      <c r="C23" s="2">
        <v>36462</v>
      </c>
      <c r="D23" s="1">
        <v>396.57</v>
      </c>
      <c r="E23" s="1">
        <f t="shared" si="3"/>
        <v>5.1491449025586666E-2</v>
      </c>
      <c r="F23" s="1">
        <v>5525.4</v>
      </c>
      <c r="G23" s="1">
        <f t="shared" si="4"/>
        <v>7.292862094476904E-2</v>
      </c>
      <c r="H23" s="1">
        <f t="shared" si="5"/>
        <v>7.0391938551164795E-2</v>
      </c>
      <c r="I23" s="1">
        <f t="shared" si="6"/>
        <v>-0.96092673498801517</v>
      </c>
      <c r="J23" s="1">
        <v>2.862E-2</v>
      </c>
      <c r="K23" s="1">
        <f t="shared" si="0"/>
        <v>2.3542751365963621E-3</v>
      </c>
      <c r="L23" s="1">
        <f t="shared" si="7"/>
        <v>2.3515081728320173E-3</v>
      </c>
      <c r="M23" s="1">
        <f t="shared" si="1"/>
        <v>4.9137173888990304E-2</v>
      </c>
      <c r="N23" s="1">
        <f t="shared" si="2"/>
        <v>7.0574345808172678E-2</v>
      </c>
      <c r="P23" s="5" t="s">
        <v>27</v>
      </c>
      <c r="Q23" s="1" t="s">
        <v>18</v>
      </c>
      <c r="S23" s="14"/>
      <c r="T23" s="15"/>
      <c r="U23" s="15"/>
      <c r="V23" s="15"/>
      <c r="W23" s="16"/>
    </row>
    <row r="24" spans="3:23" x14ac:dyDescent="0.2">
      <c r="C24" s="2">
        <v>36494</v>
      </c>
      <c r="D24" s="1">
        <v>390.1</v>
      </c>
      <c r="E24" s="1">
        <f t="shared" si="3"/>
        <v>-1.6314900269813526E-2</v>
      </c>
      <c r="F24" s="1">
        <v>5896.04</v>
      </c>
      <c r="G24" s="1">
        <f t="shared" si="4"/>
        <v>6.7079306475549272E-2</v>
      </c>
      <c r="H24" s="1">
        <f t="shared" si="5"/>
        <v>6.49252961512988E-2</v>
      </c>
      <c r="I24" s="1">
        <f t="shared" si="6"/>
        <v>-0.96390570509674567</v>
      </c>
      <c r="J24" s="1">
        <v>3.5060000000000001E-2</v>
      </c>
      <c r="K24" s="1">
        <f t="shared" si="0"/>
        <v>2.8757433773054508E-3</v>
      </c>
      <c r="L24" s="1">
        <f t="shared" si="7"/>
        <v>2.8716163376308478E-3</v>
      </c>
      <c r="M24" s="1">
        <f t="shared" si="1"/>
        <v>-1.9190643647118977E-2</v>
      </c>
      <c r="N24" s="1">
        <f t="shared" si="2"/>
        <v>6.4203563098243821E-2</v>
      </c>
      <c r="P24" s="6" t="s">
        <v>6</v>
      </c>
      <c r="Q24" s="1">
        <f>CORREL(E14:E256,G14:G256)*R16/R17</f>
        <v>0.84669168709097897</v>
      </c>
      <c r="R24" s="10">
        <f>_xlfn.COVARIANCE.S(E14:E256,G14:G256)/S17</f>
        <v>0.84669168709097919</v>
      </c>
      <c r="S24" s="17"/>
      <c r="T24" s="18"/>
      <c r="U24" s="15"/>
      <c r="V24" s="15"/>
      <c r="W24" s="16"/>
    </row>
    <row r="25" spans="3:23" ht="13.5" thickBot="1" x14ac:dyDescent="0.25">
      <c r="C25" s="2">
        <v>36525</v>
      </c>
      <c r="D25" s="1">
        <v>432.32</v>
      </c>
      <c r="E25" s="1">
        <f t="shared" si="3"/>
        <v>0.10822865931812342</v>
      </c>
      <c r="F25" s="1">
        <v>6958.14</v>
      </c>
      <c r="G25" s="1">
        <f t="shared" si="4"/>
        <v>0.18013785523843118</v>
      </c>
      <c r="H25" s="1">
        <f t="shared" si="5"/>
        <v>0.16563125812713919</v>
      </c>
      <c r="I25" s="1">
        <f t="shared" si="6"/>
        <v>-0.91048010414809299</v>
      </c>
      <c r="J25" s="1">
        <v>3.1709999999999995E-2</v>
      </c>
      <c r="K25" s="1">
        <f t="shared" si="0"/>
        <v>2.6048550730264353E-3</v>
      </c>
      <c r="L25" s="1">
        <f t="shared" si="7"/>
        <v>2.6014683181129457E-3</v>
      </c>
      <c r="M25" s="1">
        <f t="shared" si="1"/>
        <v>0.10562380424509699</v>
      </c>
      <c r="N25" s="1">
        <f t="shared" si="2"/>
        <v>0.17753300016540474</v>
      </c>
      <c r="P25" s="6" t="s">
        <v>20</v>
      </c>
      <c r="Q25" s="1">
        <f>Q16-(Q15+Q24*(Q17-Q15))</f>
        <v>1.1625478305874277E-3</v>
      </c>
      <c r="S25" s="19"/>
      <c r="T25" s="20"/>
      <c r="U25" s="21"/>
      <c r="V25" s="21"/>
      <c r="W25" s="22"/>
    </row>
    <row r="26" spans="3:23" x14ac:dyDescent="0.2">
      <c r="C26" s="2">
        <v>36556</v>
      </c>
      <c r="D26" s="1">
        <v>428.95</v>
      </c>
      <c r="E26" s="1">
        <f t="shared" si="3"/>
        <v>-7.7951517394522218E-3</v>
      </c>
      <c r="F26" s="1">
        <v>6835.6</v>
      </c>
      <c r="G26" s="1">
        <f t="shared" si="4"/>
        <v>-1.7611028234556958E-2</v>
      </c>
      <c r="H26" s="1">
        <f t="shared" si="5"/>
        <v>-1.7767947461060592E-2</v>
      </c>
      <c r="I26" s="1">
        <f t="shared" si="6"/>
        <v>-1.0101112907491723</v>
      </c>
      <c r="J26" s="1">
        <v>3.3059999999999999E-2</v>
      </c>
      <c r="K26" s="1">
        <f t="shared" si="0"/>
        <v>2.7141158701877721E-3</v>
      </c>
      <c r="L26" s="1">
        <f t="shared" si="7"/>
        <v>2.710439308616332E-3</v>
      </c>
      <c r="M26" s="1">
        <f t="shared" si="1"/>
        <v>-1.0509267609639994E-2</v>
      </c>
      <c r="N26" s="1">
        <f t="shared" si="2"/>
        <v>-2.032514410474473E-2</v>
      </c>
      <c r="P26" s="6" t="s">
        <v>21</v>
      </c>
      <c r="Q26" s="7">
        <f>Q25*12</f>
        <v>1.3950573967049133E-2</v>
      </c>
      <c r="R26" s="7"/>
      <c r="S26" s="9"/>
      <c r="T26" s="9"/>
    </row>
    <row r="27" spans="3:23" x14ac:dyDescent="0.2">
      <c r="C27" s="2">
        <v>36585</v>
      </c>
      <c r="D27" s="1">
        <v>471.73</v>
      </c>
      <c r="E27" s="1">
        <f t="shared" si="3"/>
        <v>9.9731903485254847E-2</v>
      </c>
      <c r="F27" s="1">
        <v>7644.55</v>
      </c>
      <c r="G27" s="1">
        <f t="shared" si="4"/>
        <v>0.11834367136754631</v>
      </c>
      <c r="H27" s="1">
        <f t="shared" si="5"/>
        <v>0.11184872585666521</v>
      </c>
      <c r="I27" s="1">
        <f t="shared" si="6"/>
        <v>-0.93863306490400722</v>
      </c>
      <c r="J27" s="1">
        <v>3.458E-2</v>
      </c>
      <c r="K27" s="1">
        <f t="shared" si="0"/>
        <v>2.8369789012034907E-3</v>
      </c>
      <c r="L27" s="1">
        <f t="shared" si="7"/>
        <v>2.8329622714964413E-3</v>
      </c>
      <c r="M27" s="1">
        <f t="shared" si="1"/>
        <v>9.6894924584051356E-2</v>
      </c>
      <c r="N27" s="1">
        <f t="shared" si="2"/>
        <v>0.11550669246634282</v>
      </c>
      <c r="S27" s="9"/>
      <c r="T27" s="9"/>
    </row>
    <row r="28" spans="3:23" x14ac:dyDescent="0.2">
      <c r="C28" s="2">
        <v>36616</v>
      </c>
      <c r="D28" s="1">
        <v>477.88</v>
      </c>
      <c r="E28" s="1">
        <f t="shared" si="3"/>
        <v>1.3037118690776506E-2</v>
      </c>
      <c r="F28" s="1">
        <v>7599.39</v>
      </c>
      <c r="G28" s="1">
        <f t="shared" si="4"/>
        <v>-5.9074765682740615E-3</v>
      </c>
      <c r="H28" s="1">
        <f t="shared" si="5"/>
        <v>-5.9249947341508949E-3</v>
      </c>
      <c r="I28" s="1">
        <f t="shared" si="6"/>
        <v>-1.0033604664047011</v>
      </c>
      <c r="J28" s="1">
        <v>3.6920000000000001E-2</v>
      </c>
      <c r="K28" s="1">
        <f t="shared" si="0"/>
        <v>3.0258002418495078E-3</v>
      </c>
      <c r="L28" s="1">
        <f t="shared" si="7"/>
        <v>3.0212317215975323E-3</v>
      </c>
      <c r="M28" s="1">
        <f t="shared" si="1"/>
        <v>1.0011318448926998E-2</v>
      </c>
      <c r="N28" s="1">
        <f t="shared" si="2"/>
        <v>-8.9332768101235693E-3</v>
      </c>
      <c r="P28" s="5" t="s">
        <v>19</v>
      </c>
    </row>
    <row r="29" spans="3:23" x14ac:dyDescent="0.2">
      <c r="C29" s="2">
        <v>36644</v>
      </c>
      <c r="D29" s="1">
        <v>465.27</v>
      </c>
      <c r="E29" s="1">
        <f t="shared" si="3"/>
        <v>-2.6387377584330851E-2</v>
      </c>
      <c r="F29" s="1">
        <v>7414.68</v>
      </c>
      <c r="G29" s="1">
        <f t="shared" si="4"/>
        <v>-2.4305898236569035E-2</v>
      </c>
      <c r="H29" s="1">
        <f t="shared" si="5"/>
        <v>-2.4606162019813024E-2</v>
      </c>
      <c r="I29" s="1">
        <f t="shared" si="6"/>
        <v>-1.0140299354512883</v>
      </c>
      <c r="J29" s="1">
        <v>3.9329999999999997E-2</v>
      </c>
      <c r="K29" s="1">
        <f t="shared" si="0"/>
        <v>3.2198622206949246E-3</v>
      </c>
      <c r="L29" s="1">
        <f t="shared" si="7"/>
        <v>3.2146895648533414E-3</v>
      </c>
      <c r="M29" s="1">
        <f t="shared" si="1"/>
        <v>-2.9607239805025776E-2</v>
      </c>
      <c r="N29" s="1">
        <f t="shared" si="2"/>
        <v>-2.7525760457263959E-2</v>
      </c>
      <c r="P29" s="6" t="s">
        <v>12</v>
      </c>
      <c r="Q29" s="1">
        <f>(Q18-Q19)/S18</f>
        <v>0.56621698513213958</v>
      </c>
    </row>
    <row r="30" spans="3:23" x14ac:dyDescent="0.2">
      <c r="C30" s="2">
        <v>36677</v>
      </c>
      <c r="D30" s="1">
        <v>452.89</v>
      </c>
      <c r="E30" s="1">
        <f t="shared" si="3"/>
        <v>-2.6608205987921019E-2</v>
      </c>
      <c r="F30" s="1">
        <v>7109.67</v>
      </c>
      <c r="G30" s="1">
        <f t="shared" si="4"/>
        <v>-4.1135962711809526E-2</v>
      </c>
      <c r="H30" s="1">
        <f t="shared" si="5"/>
        <v>-4.2005989657418155E-2</v>
      </c>
      <c r="I30" s="1">
        <f t="shared" si="6"/>
        <v>-1.0240696120469193</v>
      </c>
      <c r="J30" s="1">
        <v>4.2529999999999998E-2</v>
      </c>
      <c r="K30" s="1">
        <f t="shared" si="0"/>
        <v>3.4769013854158981E-3</v>
      </c>
      <c r="L30" s="1">
        <f t="shared" si="7"/>
        <v>3.470870937932182E-3</v>
      </c>
      <c r="M30" s="1">
        <f t="shared" si="1"/>
        <v>-3.0085107373336917E-2</v>
      </c>
      <c r="N30" s="1">
        <f t="shared" si="2"/>
        <v>-4.4612864097225424E-2</v>
      </c>
      <c r="P30" s="6" t="s">
        <v>9</v>
      </c>
      <c r="Q30" s="1">
        <f>(_xlfn.COVARIANCE.S(E14:E256,I14:I256))/_xlfn.COVARIANCE.S(G14:G256,I14:I256)</f>
        <v>0.85257660468610497</v>
      </c>
    </row>
    <row r="31" spans="3:23" x14ac:dyDescent="0.2">
      <c r="C31" s="2">
        <v>36707</v>
      </c>
      <c r="D31" s="1">
        <v>445.89</v>
      </c>
      <c r="E31" s="1">
        <f t="shared" si="3"/>
        <v>-1.5456291814789469E-2</v>
      </c>
      <c r="F31" s="1">
        <v>6898.21</v>
      </c>
      <c r="G31" s="1">
        <f t="shared" si="4"/>
        <v>-2.9742590021759052E-2</v>
      </c>
      <c r="H31" s="1">
        <f t="shared" si="5"/>
        <v>-3.0193871577805308E-2</v>
      </c>
      <c r="I31" s="1">
        <f t="shared" si="6"/>
        <v>-1.0172432607762598</v>
      </c>
      <c r="J31" s="1">
        <v>4.4170000000000001E-2</v>
      </c>
      <c r="K31" s="1">
        <f t="shared" si="0"/>
        <v>3.6083537780091657E-3</v>
      </c>
      <c r="L31" s="1">
        <f t="shared" si="7"/>
        <v>3.6018592877723773E-3</v>
      </c>
      <c r="M31" s="1">
        <f t="shared" si="1"/>
        <v>-1.9064645592798635E-2</v>
      </c>
      <c r="N31" s="1">
        <f t="shared" si="2"/>
        <v>-3.3350943799768218E-2</v>
      </c>
      <c r="P31" s="6" t="s">
        <v>23</v>
      </c>
      <c r="Q31" s="1">
        <f>Q16-(Q19+Q30*(Q18-Q19))</f>
        <v>2.7047619522327562E-3</v>
      </c>
    </row>
    <row r="32" spans="3:23" x14ac:dyDescent="0.2">
      <c r="C32" s="2">
        <v>36738</v>
      </c>
      <c r="D32" s="1">
        <v>466.6</v>
      </c>
      <c r="E32" s="1">
        <f t="shared" si="3"/>
        <v>4.6446432976743335E-2</v>
      </c>
      <c r="F32" s="1">
        <v>7190.37</v>
      </c>
      <c r="G32" s="1">
        <f t="shared" si="4"/>
        <v>4.2353016217250516E-2</v>
      </c>
      <c r="H32" s="1">
        <f t="shared" si="5"/>
        <v>4.1480673112435112E-2</v>
      </c>
      <c r="I32" s="1">
        <f t="shared" si="6"/>
        <v>-0.97678661257366783</v>
      </c>
      <c r="J32" s="1">
        <v>4.4170000000000001E-2</v>
      </c>
      <c r="K32" s="1">
        <f t="shared" si="0"/>
        <v>3.6083537780091657E-3</v>
      </c>
      <c r="L32" s="1">
        <f t="shared" si="7"/>
        <v>3.6018592877723773E-3</v>
      </c>
      <c r="M32" s="1">
        <f t="shared" si="1"/>
        <v>4.2838079198734169E-2</v>
      </c>
      <c r="N32" s="1">
        <f t="shared" si="2"/>
        <v>3.8744662439241351E-2</v>
      </c>
      <c r="P32" s="6" t="s">
        <v>24</v>
      </c>
      <c r="Q32" s="7">
        <f>Q31*12</f>
        <v>3.2457143426793074E-2</v>
      </c>
      <c r="R32" s="7"/>
    </row>
    <row r="33" spans="3:14" x14ac:dyDescent="0.2">
      <c r="C33" s="2">
        <v>36769</v>
      </c>
      <c r="D33" s="1">
        <v>470.13</v>
      </c>
      <c r="E33" s="1">
        <f t="shared" si="3"/>
        <v>7.5653664809258725E-3</v>
      </c>
      <c r="F33" s="1">
        <v>7216.45</v>
      </c>
      <c r="G33" s="1">
        <f t="shared" si="4"/>
        <v>3.6270734329386656E-3</v>
      </c>
      <c r="H33" s="1">
        <f t="shared" si="5"/>
        <v>3.620511464469013E-3</v>
      </c>
      <c r="I33" s="1">
        <f t="shared" si="6"/>
        <v>-0.99795210471877016</v>
      </c>
      <c r="J33" s="1">
        <v>4.7409999999999994E-2</v>
      </c>
      <c r="K33" s="1">
        <f t="shared" si="0"/>
        <v>3.8674970621586091E-3</v>
      </c>
      <c r="L33" s="1">
        <f t="shared" si="7"/>
        <v>3.8600375223752409E-3</v>
      </c>
      <c r="M33" s="1">
        <f t="shared" si="1"/>
        <v>3.6978694187672634E-3</v>
      </c>
      <c r="N33" s="1">
        <f t="shared" si="2"/>
        <v>-2.4042362921994354E-4</v>
      </c>
    </row>
    <row r="34" spans="3:14" x14ac:dyDescent="0.2">
      <c r="C34" s="2">
        <v>36798</v>
      </c>
      <c r="D34" s="1">
        <v>445.59</v>
      </c>
      <c r="E34" s="1">
        <f t="shared" si="3"/>
        <v>-5.2198328122008864E-2</v>
      </c>
      <c r="F34" s="1">
        <v>6798.12</v>
      </c>
      <c r="G34" s="1">
        <f t="shared" si="4"/>
        <v>-5.7968945949878448E-2</v>
      </c>
      <c r="H34" s="1">
        <f t="shared" si="5"/>
        <v>-5.9717038866211783E-2</v>
      </c>
      <c r="I34" s="1">
        <f t="shared" si="6"/>
        <v>-1.0343909523830956</v>
      </c>
      <c r="J34" s="1">
        <v>4.7910000000000001E-2</v>
      </c>
      <c r="K34" s="1">
        <f t="shared" si="0"/>
        <v>3.9074228443334302E-3</v>
      </c>
      <c r="L34" s="1">
        <f t="shared" si="7"/>
        <v>3.8998086957116856E-3</v>
      </c>
      <c r="M34" s="1">
        <f t="shared" si="1"/>
        <v>-5.6105750966342294E-2</v>
      </c>
      <c r="N34" s="1">
        <f t="shared" si="2"/>
        <v>-6.1876368794211878E-2</v>
      </c>
    </row>
    <row r="35" spans="3:14" x14ac:dyDescent="0.2">
      <c r="C35" s="2">
        <v>36830</v>
      </c>
      <c r="D35" s="1">
        <v>453.27</v>
      </c>
      <c r="E35" s="1">
        <f t="shared" si="3"/>
        <v>1.7235575304652251E-2</v>
      </c>
      <c r="F35" s="1">
        <v>7077.44</v>
      </c>
      <c r="G35" s="1">
        <f t="shared" si="4"/>
        <v>4.1087830164810324E-2</v>
      </c>
      <c r="H35" s="1">
        <f t="shared" si="5"/>
        <v>4.0266157029432453E-2</v>
      </c>
      <c r="I35" s="1">
        <f t="shared" si="6"/>
        <v>-0.9774585598505382</v>
      </c>
      <c r="J35" s="1">
        <v>4.9569999999999996E-2</v>
      </c>
      <c r="K35" s="1">
        <f t="shared" si="0"/>
        <v>4.0398513286024063E-3</v>
      </c>
      <c r="L35" s="1">
        <f t="shared" si="7"/>
        <v>4.0317130401776331E-3</v>
      </c>
      <c r="M35" s="1">
        <f t="shared" si="1"/>
        <v>1.3195723976049845E-2</v>
      </c>
      <c r="N35" s="1">
        <f t="shared" si="2"/>
        <v>3.7047978836207918E-2</v>
      </c>
    </row>
    <row r="36" spans="3:14" x14ac:dyDescent="0.2">
      <c r="C36" s="2">
        <v>36860</v>
      </c>
      <c r="D36" s="1">
        <v>423.97</v>
      </c>
      <c r="E36" s="1">
        <f t="shared" si="3"/>
        <v>-6.4641383722725876E-2</v>
      </c>
      <c r="F36" s="1">
        <v>6372.33</v>
      </c>
      <c r="G36" s="1">
        <f t="shared" si="4"/>
        <v>-9.9627831532305478E-2</v>
      </c>
      <c r="H36" s="1">
        <f t="shared" si="5"/>
        <v>-0.10494708061421255</v>
      </c>
      <c r="I36" s="1">
        <f t="shared" si="6"/>
        <v>-1.0612238521201081</v>
      </c>
      <c r="J36" s="1">
        <v>5.0309999999999994E-2</v>
      </c>
      <c r="K36" s="1">
        <f t="shared" si="0"/>
        <v>4.0988238524577447E-3</v>
      </c>
      <c r="L36" s="1">
        <f t="shared" si="7"/>
        <v>4.0904465575398981E-3</v>
      </c>
      <c r="M36" s="1">
        <f t="shared" si="1"/>
        <v>-6.8740207575183621E-2</v>
      </c>
      <c r="N36" s="1">
        <f t="shared" si="2"/>
        <v>-0.10372665538476322</v>
      </c>
    </row>
    <row r="37" spans="3:14" x14ac:dyDescent="0.2">
      <c r="C37" s="2">
        <v>36889</v>
      </c>
      <c r="D37" s="1">
        <v>428.87</v>
      </c>
      <c r="E37" s="1">
        <f t="shared" si="3"/>
        <v>1.1557421515673294E-2</v>
      </c>
      <c r="F37" s="1">
        <v>6433.61</v>
      </c>
      <c r="G37" s="1">
        <f t="shared" si="4"/>
        <v>9.6165766681888254E-3</v>
      </c>
      <c r="H37" s="1">
        <f t="shared" si="5"/>
        <v>9.5706317153740408E-3</v>
      </c>
      <c r="I37" s="1">
        <f t="shared" si="6"/>
        <v>-0.99459560235181654</v>
      </c>
      <c r="J37" s="1">
        <v>4.8570000000000002E-2</v>
      </c>
      <c r="K37" s="1">
        <f t="shared" si="0"/>
        <v>3.9600981464003038E-3</v>
      </c>
      <c r="L37" s="1">
        <f t="shared" si="7"/>
        <v>3.9522775976967798E-3</v>
      </c>
      <c r="M37" s="1">
        <f t="shared" si="1"/>
        <v>7.5973233692729902E-3</v>
      </c>
      <c r="N37" s="1">
        <f t="shared" si="2"/>
        <v>5.6564785217885216E-3</v>
      </c>
    </row>
    <row r="38" spans="3:14" x14ac:dyDescent="0.2">
      <c r="C38" s="2">
        <v>36922</v>
      </c>
      <c r="D38" s="1">
        <v>454.84</v>
      </c>
      <c r="E38" s="1">
        <f t="shared" si="3"/>
        <v>6.0554480378669506E-2</v>
      </c>
      <c r="F38" s="1">
        <v>6795.14</v>
      </c>
      <c r="G38" s="1">
        <f t="shared" si="4"/>
        <v>5.6193956425708125E-2</v>
      </c>
      <c r="H38" s="1">
        <f t="shared" si="5"/>
        <v>5.4671839276320994E-2</v>
      </c>
      <c r="I38" s="1">
        <f t="shared" si="6"/>
        <v>-0.96951811071299021</v>
      </c>
      <c r="J38" s="1">
        <v>4.7889999999999995E-2</v>
      </c>
      <c r="K38" s="1">
        <f t="shared" si="0"/>
        <v>3.9058261483628787E-3</v>
      </c>
      <c r="L38" s="1">
        <f t="shared" si="7"/>
        <v>3.8982182131592344E-3</v>
      </c>
      <c r="M38" s="1">
        <f t="shared" si="1"/>
        <v>5.6648654230306628E-2</v>
      </c>
      <c r="N38" s="1">
        <f t="shared" si="2"/>
        <v>5.2288130277345246E-2</v>
      </c>
    </row>
    <row r="39" spans="3:14" x14ac:dyDescent="0.2">
      <c r="C39" s="2">
        <v>36950</v>
      </c>
      <c r="D39" s="1">
        <v>417.82</v>
      </c>
      <c r="E39" s="1">
        <f t="shared" si="3"/>
        <v>-8.1391258464515004E-2</v>
      </c>
      <c r="F39" s="1">
        <v>6208.24</v>
      </c>
      <c r="G39" s="1">
        <f t="shared" si="4"/>
        <v>-8.6370553071754341E-2</v>
      </c>
      <c r="H39" s="1">
        <f t="shared" si="5"/>
        <v>-9.0330208848240653E-2</v>
      </c>
      <c r="I39" s="1">
        <f t="shared" si="6"/>
        <v>-1.0524770683229925</v>
      </c>
      <c r="J39" s="1">
        <v>4.8079999999999998E-2</v>
      </c>
      <c r="K39" s="1">
        <f t="shared" si="0"/>
        <v>3.9209936323438832E-3</v>
      </c>
      <c r="L39" s="1">
        <f t="shared" si="7"/>
        <v>3.9133265719398479E-3</v>
      </c>
      <c r="M39" s="1">
        <f t="shared" si="1"/>
        <v>-8.5312252096858887E-2</v>
      </c>
      <c r="N39" s="1">
        <f t="shared" si="2"/>
        <v>-9.0291546704098224E-2</v>
      </c>
    </row>
    <row r="40" spans="3:14" x14ac:dyDescent="0.2">
      <c r="C40" s="2">
        <v>36980</v>
      </c>
      <c r="D40" s="1">
        <v>394.29</v>
      </c>
      <c r="E40" s="1">
        <f t="shared" si="3"/>
        <v>-5.6316116988176623E-2</v>
      </c>
      <c r="F40" s="1">
        <v>5829.95</v>
      </c>
      <c r="G40" s="1">
        <f t="shared" si="4"/>
        <v>-6.093353349741637E-2</v>
      </c>
      <c r="H40" s="1">
        <f t="shared" si="5"/>
        <v>-6.2869017931168489E-2</v>
      </c>
      <c r="I40" s="1">
        <f t="shared" si="6"/>
        <v>-1.0362386824748793</v>
      </c>
      <c r="J40" s="1">
        <v>4.6980000000000001E-2</v>
      </c>
      <c r="K40" s="1">
        <f t="shared" si="0"/>
        <v>3.8331469137082852E-3</v>
      </c>
      <c r="L40" s="1">
        <f t="shared" si="7"/>
        <v>3.8258191257664201E-3</v>
      </c>
      <c r="M40" s="1">
        <f t="shared" si="1"/>
        <v>-6.0149263901884908E-2</v>
      </c>
      <c r="N40" s="1">
        <f t="shared" si="2"/>
        <v>-6.4766680411124655E-2</v>
      </c>
    </row>
    <row r="41" spans="3:14" x14ac:dyDescent="0.2">
      <c r="C41" s="2">
        <v>37011</v>
      </c>
      <c r="D41" s="1">
        <v>421.6</v>
      </c>
      <c r="E41" s="1">
        <f t="shared" si="3"/>
        <v>6.9263739886885389E-2</v>
      </c>
      <c r="F41" s="1">
        <v>6264.51</v>
      </c>
      <c r="G41" s="1">
        <f t="shared" si="4"/>
        <v>7.4539232754998075E-2</v>
      </c>
      <c r="H41" s="1">
        <f t="shared" si="5"/>
        <v>7.1891949002495278E-2</v>
      </c>
      <c r="I41" s="1">
        <f t="shared" si="6"/>
        <v>-0.96011093623408006</v>
      </c>
      <c r="J41" s="1">
        <v>4.8219999999999999E-2</v>
      </c>
      <c r="K41" s="1">
        <f t="shared" si="0"/>
        <v>3.9321680604256226E-3</v>
      </c>
      <c r="L41" s="1">
        <f t="shared" si="7"/>
        <v>3.9244572943403187E-3</v>
      </c>
      <c r="M41" s="1">
        <f t="shared" si="1"/>
        <v>6.5331571826459767E-2</v>
      </c>
      <c r="N41" s="1">
        <f t="shared" si="2"/>
        <v>7.0607064694572452E-2</v>
      </c>
    </row>
    <row r="42" spans="3:14" x14ac:dyDescent="0.2">
      <c r="C42" s="2">
        <v>37042</v>
      </c>
      <c r="D42" s="1">
        <v>414.92</v>
      </c>
      <c r="E42" s="1">
        <f t="shared" si="3"/>
        <v>-1.5844402277039871E-2</v>
      </c>
      <c r="F42" s="1">
        <v>6123.26</v>
      </c>
      <c r="G42" s="1">
        <f t="shared" si="4"/>
        <v>-2.2547653367940956E-2</v>
      </c>
      <c r="H42" s="1">
        <f t="shared" si="5"/>
        <v>-2.2805738559481151E-2</v>
      </c>
      <c r="I42" s="1">
        <f t="shared" si="6"/>
        <v>-1.0129967292960311</v>
      </c>
      <c r="J42" s="1">
        <v>4.5739999999999996E-2</v>
      </c>
      <c r="K42" s="1">
        <f t="shared" si="0"/>
        <v>3.7340182050558113E-3</v>
      </c>
      <c r="L42" s="1">
        <f t="shared" si="7"/>
        <v>3.7270640649591041E-3</v>
      </c>
      <c r="M42" s="1">
        <f t="shared" si="1"/>
        <v>-1.9578420482095682E-2</v>
      </c>
      <c r="N42" s="1">
        <f t="shared" si="2"/>
        <v>-2.6281671572996768E-2</v>
      </c>
    </row>
    <row r="43" spans="3:14" x14ac:dyDescent="0.2">
      <c r="C43" s="2">
        <v>37071</v>
      </c>
      <c r="D43" s="1">
        <v>411.67</v>
      </c>
      <c r="E43" s="1">
        <f t="shared" si="3"/>
        <v>-7.8328352453485017E-3</v>
      </c>
      <c r="F43" s="1">
        <v>6058.38</v>
      </c>
      <c r="G43" s="1">
        <f t="shared" si="4"/>
        <v>-1.0595663094495444E-2</v>
      </c>
      <c r="H43" s="1">
        <f t="shared" si="5"/>
        <v>-1.0652196828917498E-2</v>
      </c>
      <c r="I43" s="1">
        <f t="shared" si="6"/>
        <v>-1.0060496806212134</v>
      </c>
      <c r="J43" s="1">
        <v>4.5229999999999999E-2</v>
      </c>
      <c r="K43" s="1">
        <f t="shared" si="0"/>
        <v>3.6932162523044543E-3</v>
      </c>
      <c r="L43" s="1">
        <f t="shared" si="7"/>
        <v>3.6864130744209537E-3</v>
      </c>
      <c r="M43" s="1">
        <f t="shared" si="1"/>
        <v>-1.1526051497652956E-2</v>
      </c>
      <c r="N43" s="1">
        <f t="shared" si="2"/>
        <v>-1.4288879346799899E-2</v>
      </c>
    </row>
    <row r="44" spans="3:14" x14ac:dyDescent="0.2">
      <c r="C44" s="2">
        <v>37103</v>
      </c>
      <c r="D44" s="1">
        <v>400.8</v>
      </c>
      <c r="E44" s="1">
        <f t="shared" si="3"/>
        <v>-2.6404644496805685E-2</v>
      </c>
      <c r="F44" s="1">
        <v>5861.19</v>
      </c>
      <c r="G44" s="1">
        <f t="shared" si="4"/>
        <v>-3.2548304992423782E-2</v>
      </c>
      <c r="H44" s="1">
        <f t="shared" si="5"/>
        <v>-3.3089782965374417E-2</v>
      </c>
      <c r="I44" s="1">
        <f t="shared" si="6"/>
        <v>-1.0189126172709073</v>
      </c>
      <c r="J44" s="1">
        <v>4.514E-2</v>
      </c>
      <c r="K44" s="1">
        <f t="shared" si="0"/>
        <v>3.6860140133532227E-3</v>
      </c>
      <c r="L44" s="1">
        <f t="shared" si="7"/>
        <v>3.6792373112739881E-3</v>
      </c>
      <c r="M44" s="1">
        <f t="shared" si="1"/>
        <v>-3.0090658510158907E-2</v>
      </c>
      <c r="N44" s="1">
        <f t="shared" si="2"/>
        <v>-3.6234319005777005E-2</v>
      </c>
    </row>
    <row r="45" spans="3:14" x14ac:dyDescent="0.2">
      <c r="C45" s="2">
        <v>37134</v>
      </c>
      <c r="D45" s="1">
        <v>359.19</v>
      </c>
      <c r="E45" s="1">
        <f t="shared" si="3"/>
        <v>-0.10381736526946106</v>
      </c>
      <c r="F45" s="1">
        <v>5188.17</v>
      </c>
      <c r="G45" s="1">
        <f t="shared" si="4"/>
        <v>-0.11482651133984734</v>
      </c>
      <c r="H45" s="1">
        <f t="shared" si="5"/>
        <v>-0.12197162080169138</v>
      </c>
      <c r="I45" s="1">
        <f t="shared" si="6"/>
        <v>-1.0715030724990668</v>
      </c>
      <c r="J45" s="1">
        <v>4.3150000000000001E-2</v>
      </c>
      <c r="K45" s="1">
        <f t="shared" si="0"/>
        <v>3.5266190721769952E-3</v>
      </c>
      <c r="L45" s="1">
        <f t="shared" si="7"/>
        <v>3.5204151328122506E-3</v>
      </c>
      <c r="M45" s="1">
        <f t="shared" si="1"/>
        <v>-0.10734398434163805</v>
      </c>
      <c r="N45" s="1">
        <f t="shared" si="2"/>
        <v>-0.11835313041202433</v>
      </c>
    </row>
    <row r="46" spans="3:14" x14ac:dyDescent="0.2">
      <c r="C46" s="2">
        <v>37162</v>
      </c>
      <c r="D46" s="1">
        <v>274.45</v>
      </c>
      <c r="E46" s="1">
        <f t="shared" si="3"/>
        <v>-0.23591970823241182</v>
      </c>
      <c r="F46" s="1">
        <v>4308.1499999999996</v>
      </c>
      <c r="G46" s="1">
        <f t="shared" si="4"/>
        <v>-0.16962050202672629</v>
      </c>
      <c r="H46" s="1">
        <f t="shared" si="5"/>
        <v>-0.18587245621384282</v>
      </c>
      <c r="I46" s="1">
        <f t="shared" si="6"/>
        <v>-1.1109818143220656</v>
      </c>
      <c r="J46" s="1">
        <v>3.7269999999999998E-2</v>
      </c>
      <c r="K46" s="1">
        <f t="shared" si="0"/>
        <v>3.0540091627579979E-3</v>
      </c>
      <c r="L46" s="1">
        <f t="shared" si="7"/>
        <v>3.0493551499657405E-3</v>
      </c>
      <c r="M46" s="1">
        <f t="shared" si="1"/>
        <v>-0.23897371739516982</v>
      </c>
      <c r="N46" s="1">
        <f t="shared" si="2"/>
        <v>-0.17267451118948429</v>
      </c>
    </row>
    <row r="47" spans="3:14" x14ac:dyDescent="0.2">
      <c r="C47" s="2">
        <v>37195</v>
      </c>
      <c r="D47" s="1">
        <v>281.08999999999997</v>
      </c>
      <c r="E47" s="1">
        <f t="shared" si="3"/>
        <v>2.4193842229914386E-2</v>
      </c>
      <c r="F47" s="1">
        <v>4559.13</v>
      </c>
      <c r="G47" s="1">
        <f t="shared" si="4"/>
        <v>5.825702447686365E-2</v>
      </c>
      <c r="H47" s="1">
        <f t="shared" si="5"/>
        <v>5.6623238220502574E-2</v>
      </c>
      <c r="I47" s="1">
        <f t="shared" si="6"/>
        <v>-0.96844746698384843</v>
      </c>
      <c r="J47" s="1">
        <v>3.6420000000000001E-2</v>
      </c>
      <c r="K47" s="1">
        <f t="shared" si="0"/>
        <v>2.9854866390497392E-3</v>
      </c>
      <c r="L47" s="1">
        <f t="shared" si="7"/>
        <v>2.9810389240107565E-3</v>
      </c>
      <c r="M47" s="1">
        <f t="shared" si="1"/>
        <v>2.1208355590864647E-2</v>
      </c>
      <c r="N47" s="1">
        <f t="shared" si="2"/>
        <v>5.5271537837813911E-2</v>
      </c>
    </row>
    <row r="48" spans="3:14" x14ac:dyDescent="0.2">
      <c r="C48" s="2">
        <v>37225</v>
      </c>
      <c r="D48" s="1">
        <v>293.3</v>
      </c>
      <c r="E48" s="1">
        <f t="shared" si="3"/>
        <v>4.3438044754349203E-2</v>
      </c>
      <c r="F48" s="1">
        <v>4989.91</v>
      </c>
      <c r="G48" s="1">
        <f t="shared" si="4"/>
        <v>9.4487325432703217E-2</v>
      </c>
      <c r="H48" s="1">
        <f t="shared" si="5"/>
        <v>9.0286057678647558E-2</v>
      </c>
      <c r="I48" s="1">
        <f t="shared" si="6"/>
        <v>-0.95016321927854352</v>
      </c>
      <c r="J48" s="1">
        <v>3.4249999999999996E-2</v>
      </c>
      <c r="K48" s="1">
        <f t="shared" si="0"/>
        <v>2.8103187594084034E-3</v>
      </c>
      <c r="L48" s="1">
        <f t="shared" si="7"/>
        <v>2.8063771966153755E-3</v>
      </c>
      <c r="M48" s="1">
        <f t="shared" si="1"/>
        <v>4.06277259949408E-2</v>
      </c>
      <c r="N48" s="1">
        <f t="shared" si="2"/>
        <v>9.1677006673294814E-2</v>
      </c>
    </row>
    <row r="49" spans="3:14" x14ac:dyDescent="0.2">
      <c r="C49" s="2">
        <v>37256</v>
      </c>
      <c r="D49" s="1">
        <v>302.02999999999997</v>
      </c>
      <c r="E49" s="1">
        <f t="shared" si="3"/>
        <v>2.9764745993862807E-2</v>
      </c>
      <c r="F49" s="1">
        <v>5160.1000000000004</v>
      </c>
      <c r="G49" s="1">
        <f t="shared" si="4"/>
        <v>3.4106827578052723E-2</v>
      </c>
      <c r="H49" s="1">
        <f t="shared" si="5"/>
        <v>3.3538085622014942E-2</v>
      </c>
      <c r="I49" s="1">
        <f t="shared" si="6"/>
        <v>-0.98118933722978674</v>
      </c>
      <c r="J49" s="1">
        <v>3.3300000000000003E-2</v>
      </c>
      <c r="K49" s="1">
        <f t="shared" si="0"/>
        <v>2.7335263083605454E-3</v>
      </c>
      <c r="L49" s="1">
        <f t="shared" si="7"/>
        <v>2.7297970198476196E-3</v>
      </c>
      <c r="M49" s="1">
        <f t="shared" si="1"/>
        <v>2.7031219685502261E-2</v>
      </c>
      <c r="N49" s="1">
        <f t="shared" si="2"/>
        <v>3.1373301269692178E-2</v>
      </c>
    </row>
    <row r="50" spans="3:14" x14ac:dyDescent="0.2">
      <c r="C50" s="2">
        <v>37287</v>
      </c>
      <c r="D50" s="1">
        <v>307.24</v>
      </c>
      <c r="E50" s="1">
        <f t="shared" si="3"/>
        <v>1.7249942058735979E-2</v>
      </c>
      <c r="F50" s="1">
        <v>5107.6099999999997</v>
      </c>
      <c r="G50" s="1">
        <f t="shared" si="4"/>
        <v>-1.0172283482878353E-2</v>
      </c>
      <c r="H50" s="1">
        <f t="shared" si="5"/>
        <v>-1.0224374717465116E-2</v>
      </c>
      <c r="I50" s="1">
        <f t="shared" si="6"/>
        <v>-1.0058060045148356</v>
      </c>
      <c r="J50" s="1">
        <v>3.3530000000000004E-2</v>
      </c>
      <c r="K50" s="1">
        <f t="shared" si="0"/>
        <v>2.7521241006918107E-3</v>
      </c>
      <c r="L50" s="1">
        <f t="shared" si="7"/>
        <v>2.7483439412160225E-3</v>
      </c>
      <c r="M50" s="1">
        <f t="shared" si="1"/>
        <v>1.4497817958044168E-2</v>
      </c>
      <c r="N50" s="1">
        <f t="shared" si="2"/>
        <v>-1.2924407583570163E-2</v>
      </c>
    </row>
    <row r="51" spans="3:14" x14ac:dyDescent="0.2">
      <c r="C51" s="2">
        <v>37315</v>
      </c>
      <c r="D51" s="1">
        <v>304.8</v>
      </c>
      <c r="E51" s="1">
        <f t="shared" si="3"/>
        <v>-7.941674261163878E-3</v>
      </c>
      <c r="F51" s="1">
        <v>5039.08</v>
      </c>
      <c r="G51" s="1">
        <f t="shared" si="4"/>
        <v>-1.3417234283745194E-2</v>
      </c>
      <c r="H51" s="1">
        <f t="shared" si="5"/>
        <v>-1.350805869483881E-2</v>
      </c>
      <c r="I51" s="1">
        <f t="shared" si="6"/>
        <v>-1.0076778167010629</v>
      </c>
      <c r="J51" s="1">
        <v>3.3419999999999998E-2</v>
      </c>
      <c r="K51" s="1">
        <f t="shared" si="0"/>
        <v>2.7432299777425673E-3</v>
      </c>
      <c r="L51" s="1">
        <f t="shared" si="7"/>
        <v>2.7394741894799096E-3</v>
      </c>
      <c r="M51" s="1">
        <f t="shared" si="1"/>
        <v>-1.0684904238906445E-2</v>
      </c>
      <c r="N51" s="1">
        <f t="shared" si="2"/>
        <v>-1.6160464261487761E-2</v>
      </c>
    </row>
    <row r="52" spans="3:14" x14ac:dyDescent="0.2">
      <c r="C52" s="2">
        <v>37344</v>
      </c>
      <c r="D52" s="1">
        <v>324.70999999999998</v>
      </c>
      <c r="E52" s="1">
        <f t="shared" si="3"/>
        <v>6.5321522309711222E-2</v>
      </c>
      <c r="F52" s="1">
        <v>5397.29</v>
      </c>
      <c r="G52" s="1">
        <f t="shared" si="4"/>
        <v>7.1086388785254417E-2</v>
      </c>
      <c r="H52" s="1">
        <f t="shared" si="5"/>
        <v>6.8673450010247022E-2</v>
      </c>
      <c r="I52" s="1">
        <f t="shared" si="6"/>
        <v>-0.96186220769157171</v>
      </c>
      <c r="J52" s="1">
        <v>3.3620000000000004E-2</v>
      </c>
      <c r="K52" s="1">
        <f t="shared" si="0"/>
        <v>2.7594004649824644E-3</v>
      </c>
      <c r="L52" s="1">
        <f t="shared" si="7"/>
        <v>2.7556003086829325E-3</v>
      </c>
      <c r="M52" s="1">
        <f t="shared" si="1"/>
        <v>6.2562121844728757E-2</v>
      </c>
      <c r="N52" s="1">
        <f t="shared" si="2"/>
        <v>6.8326988320271953E-2</v>
      </c>
    </row>
    <row r="53" spans="3:14" x14ac:dyDescent="0.2">
      <c r="C53" s="2">
        <v>37376</v>
      </c>
      <c r="D53" s="1">
        <v>306.39999999999998</v>
      </c>
      <c r="E53" s="1">
        <f t="shared" si="3"/>
        <v>-5.6388777678543889E-2</v>
      </c>
      <c r="F53" s="1">
        <v>5041.2</v>
      </c>
      <c r="G53" s="1">
        <f t="shared" si="4"/>
        <v>-6.5975702621130283E-2</v>
      </c>
      <c r="H53" s="1">
        <f t="shared" si="5"/>
        <v>-6.8252826767389446E-2</v>
      </c>
      <c r="I53" s="1">
        <f t="shared" si="6"/>
        <v>-1.0394023762860363</v>
      </c>
      <c r="J53" s="1">
        <v>3.3329999999999999E-2</v>
      </c>
      <c r="K53" s="1">
        <f t="shared" si="0"/>
        <v>2.735952322546531E-3</v>
      </c>
      <c r="L53" s="1">
        <f t="shared" si="7"/>
        <v>2.732216417611422E-3</v>
      </c>
      <c r="M53" s="1">
        <f t="shared" si="1"/>
        <v>-5.912473000109042E-2</v>
      </c>
      <c r="N53" s="1">
        <f t="shared" si="2"/>
        <v>-6.8711654943676814E-2</v>
      </c>
    </row>
    <row r="54" spans="3:14" x14ac:dyDescent="0.2">
      <c r="C54" s="2">
        <v>37407</v>
      </c>
      <c r="D54" s="1">
        <v>295.69</v>
      </c>
      <c r="E54" s="1">
        <f t="shared" si="3"/>
        <v>-3.495430809399469E-2</v>
      </c>
      <c r="F54" s="1">
        <v>4818.3</v>
      </c>
      <c r="G54" s="1">
        <f t="shared" si="4"/>
        <v>-4.4215662937395761E-2</v>
      </c>
      <c r="H54" s="1">
        <f t="shared" si="5"/>
        <v>-4.5222980226375331E-2</v>
      </c>
      <c r="I54" s="1">
        <f t="shared" si="6"/>
        <v>-1.0259366698206303</v>
      </c>
      <c r="J54" s="1">
        <v>3.388E-2</v>
      </c>
      <c r="K54" s="1">
        <f t="shared" si="0"/>
        <v>2.7804178110317768E-3</v>
      </c>
      <c r="L54" s="1">
        <f t="shared" si="7"/>
        <v>2.7765595994021248E-3</v>
      </c>
      <c r="M54" s="1">
        <f t="shared" si="1"/>
        <v>-3.7734725905026467E-2</v>
      </c>
      <c r="N54" s="1">
        <f t="shared" si="2"/>
        <v>-4.6996080748427538E-2</v>
      </c>
    </row>
    <row r="55" spans="3:14" x14ac:dyDescent="0.2">
      <c r="C55" s="2">
        <v>37435</v>
      </c>
      <c r="D55" s="1">
        <v>267.82</v>
      </c>
      <c r="E55" s="1">
        <f t="shared" si="3"/>
        <v>-9.4254117487909683E-2</v>
      </c>
      <c r="F55" s="1">
        <v>4382.5600000000004</v>
      </c>
      <c r="G55" s="1">
        <f t="shared" si="4"/>
        <v>-9.0434385571674603E-2</v>
      </c>
      <c r="H55" s="1">
        <f t="shared" si="5"/>
        <v>-9.4788140219545555E-2</v>
      </c>
      <c r="I55" s="1">
        <f t="shared" si="6"/>
        <v>-1.0551370407960872</v>
      </c>
      <c r="J55" s="1">
        <v>3.3919999999999999E-2</v>
      </c>
      <c r="K55" s="1">
        <f t="shared" si="0"/>
        <v>2.7836508188481268E-3</v>
      </c>
      <c r="L55" s="1">
        <f t="shared" si="7"/>
        <v>2.7797836378329306E-3</v>
      </c>
      <c r="M55" s="1">
        <f t="shared" si="1"/>
        <v>-9.703776830675781E-2</v>
      </c>
      <c r="N55" s="1">
        <f t="shared" si="2"/>
        <v>-9.3218036390522729E-2</v>
      </c>
    </row>
    <row r="56" spans="3:14" x14ac:dyDescent="0.2">
      <c r="C56" s="2">
        <v>37468</v>
      </c>
      <c r="D56" s="1">
        <v>236.67</v>
      </c>
      <c r="E56" s="1">
        <f t="shared" si="3"/>
        <v>-0.11630946157867228</v>
      </c>
      <c r="F56" s="1">
        <v>3700.14</v>
      </c>
      <c r="G56" s="1">
        <f t="shared" si="4"/>
        <v>-0.15571264283888875</v>
      </c>
      <c r="H56" s="1">
        <f t="shared" si="5"/>
        <v>-0.169262371763095</v>
      </c>
      <c r="I56" s="1">
        <f t="shared" si="6"/>
        <v>-1.1005821090036751</v>
      </c>
      <c r="J56" s="1">
        <v>3.3450000000000001E-2</v>
      </c>
      <c r="K56" s="1">
        <f t="shared" si="0"/>
        <v>2.7456557336995591E-3</v>
      </c>
      <c r="L56" s="1">
        <f t="shared" si="7"/>
        <v>2.7418933063090038E-3</v>
      </c>
      <c r="M56" s="1">
        <f t="shared" si="1"/>
        <v>-0.11905511731237184</v>
      </c>
      <c r="N56" s="1">
        <f t="shared" si="2"/>
        <v>-0.15845829857258831</v>
      </c>
    </row>
    <row r="57" spans="3:14" x14ac:dyDescent="0.2">
      <c r="C57" s="2">
        <v>37498</v>
      </c>
      <c r="D57" s="1">
        <v>239.53</v>
      </c>
      <c r="E57" s="1">
        <f t="shared" si="3"/>
        <v>1.2084336840326282E-2</v>
      </c>
      <c r="F57" s="1">
        <v>3712.94</v>
      </c>
      <c r="G57" s="1">
        <f t="shared" si="4"/>
        <v>3.459328565946107E-3</v>
      </c>
      <c r="H57" s="1">
        <f t="shared" si="5"/>
        <v>3.453358852388073E-3</v>
      </c>
      <c r="I57" s="1">
        <f t="shared" si="6"/>
        <v>-0.99804656001428504</v>
      </c>
      <c r="J57" s="1">
        <v>3.3370000000000004E-2</v>
      </c>
      <c r="K57" s="1">
        <f t="shared" si="0"/>
        <v>2.7391869076973663E-3</v>
      </c>
      <c r="L57" s="1">
        <f t="shared" si="7"/>
        <v>2.7354421720349642E-3</v>
      </c>
      <c r="M57" s="1">
        <f t="shared" si="1"/>
        <v>9.3451499326289156E-3</v>
      </c>
      <c r="N57" s="1">
        <f t="shared" si="2"/>
        <v>7.2014165824874077E-4</v>
      </c>
    </row>
    <row r="58" spans="3:14" x14ac:dyDescent="0.2">
      <c r="C58" s="2">
        <v>37529</v>
      </c>
      <c r="D58" s="1">
        <v>190.57</v>
      </c>
      <c r="E58" s="1">
        <f t="shared" si="3"/>
        <v>-0.20440028388928322</v>
      </c>
      <c r="F58" s="1">
        <v>2769.03</v>
      </c>
      <c r="G58" s="1">
        <f t="shared" si="4"/>
        <v>-0.25422172187000058</v>
      </c>
      <c r="H58" s="1">
        <f t="shared" si="5"/>
        <v>-0.29332693725825054</v>
      </c>
      <c r="I58" s="1">
        <f t="shared" si="6"/>
        <v>-1.1806754548498837</v>
      </c>
      <c r="J58" s="1">
        <v>3.3189999999999997E-2</v>
      </c>
      <c r="K58" s="1">
        <f t="shared" si="0"/>
        <v>2.7246303705852348E-3</v>
      </c>
      <c r="L58" s="1">
        <f t="shared" si="7"/>
        <v>2.7209252937078925E-3</v>
      </c>
      <c r="M58" s="1">
        <f t="shared" si="1"/>
        <v>-0.20712491425986845</v>
      </c>
      <c r="N58" s="1">
        <f t="shared" si="2"/>
        <v>-0.25694635224058582</v>
      </c>
    </row>
    <row r="59" spans="3:14" x14ac:dyDescent="0.2">
      <c r="C59" s="2">
        <v>37560</v>
      </c>
      <c r="D59" s="1">
        <v>220.34</v>
      </c>
      <c r="E59" s="1">
        <f t="shared" si="3"/>
        <v>0.1562155638348115</v>
      </c>
      <c r="F59" s="1">
        <v>3152.85</v>
      </c>
      <c r="G59" s="1">
        <f t="shared" si="4"/>
        <v>0.1386117160160778</v>
      </c>
      <c r="H59" s="1">
        <f t="shared" si="5"/>
        <v>0.12980972732564036</v>
      </c>
      <c r="I59" s="1">
        <f t="shared" si="6"/>
        <v>-0.92913570682389968</v>
      </c>
      <c r="J59" s="1">
        <v>3.2969999999999999E-2</v>
      </c>
      <c r="K59" s="1">
        <f t="shared" si="0"/>
        <v>2.7068358901547462E-3</v>
      </c>
      <c r="L59" s="1">
        <f t="shared" si="7"/>
        <v>2.7031790074544563E-3</v>
      </c>
      <c r="M59" s="1">
        <f t="shared" si="1"/>
        <v>0.15350872794465675</v>
      </c>
      <c r="N59" s="1">
        <f t="shared" si="2"/>
        <v>0.13590488012592306</v>
      </c>
    </row>
    <row r="60" spans="3:14" x14ac:dyDescent="0.2">
      <c r="C60" s="2">
        <v>37589</v>
      </c>
      <c r="D60" s="1">
        <v>238.97</v>
      </c>
      <c r="E60" s="1">
        <f t="shared" si="3"/>
        <v>8.4551148225469719E-2</v>
      </c>
      <c r="F60" s="1">
        <v>3320.32</v>
      </c>
      <c r="G60" s="1">
        <f t="shared" si="4"/>
        <v>5.3117021107886631E-2</v>
      </c>
      <c r="H60" s="1">
        <f t="shared" si="5"/>
        <v>5.1754358133816417E-2</v>
      </c>
      <c r="I60" s="1">
        <f t="shared" si="6"/>
        <v>-0.97112100779254895</v>
      </c>
      <c r="J60" s="1">
        <v>3.1829999999999997E-2</v>
      </c>
      <c r="K60" s="1">
        <f t="shared" si="0"/>
        <v>2.6145724491364319E-3</v>
      </c>
      <c r="L60" s="1">
        <f t="shared" si="7"/>
        <v>2.6111604006618175E-3</v>
      </c>
      <c r="M60" s="1">
        <f t="shared" si="1"/>
        <v>8.1936575776333287E-2</v>
      </c>
      <c r="N60" s="1">
        <f t="shared" si="2"/>
        <v>5.0502448658750199E-2</v>
      </c>
    </row>
    <row r="61" spans="3:14" x14ac:dyDescent="0.2">
      <c r="C61" s="2">
        <v>37621</v>
      </c>
      <c r="D61" s="1">
        <v>219.61</v>
      </c>
      <c r="E61" s="1">
        <f t="shared" si="3"/>
        <v>-8.1014353266100292E-2</v>
      </c>
      <c r="F61" s="1">
        <v>2892.63</v>
      </c>
      <c r="G61" s="1">
        <f t="shared" si="4"/>
        <v>-0.12880987374710873</v>
      </c>
      <c r="H61" s="1">
        <f t="shared" si="5"/>
        <v>-0.13789504092980187</v>
      </c>
      <c r="I61" s="1">
        <f t="shared" si="6"/>
        <v>-1.081207545634407</v>
      </c>
      <c r="J61" s="1">
        <v>2.8980000000000002E-2</v>
      </c>
      <c r="K61" s="1">
        <f t="shared" si="0"/>
        <v>2.3835044007856077E-3</v>
      </c>
      <c r="L61" s="1">
        <f t="shared" si="7"/>
        <v>2.3806683597548794E-3</v>
      </c>
      <c r="M61" s="1">
        <f t="shared" si="1"/>
        <v>-8.33978576668859E-2</v>
      </c>
      <c r="N61" s="1">
        <f t="shared" si="2"/>
        <v>-0.13119337814789434</v>
      </c>
    </row>
    <row r="62" spans="3:14" x14ac:dyDescent="0.2">
      <c r="C62" s="2">
        <v>37652</v>
      </c>
      <c r="D62" s="1">
        <v>216.81</v>
      </c>
      <c r="E62" s="1">
        <f t="shared" si="3"/>
        <v>-1.2749874778015591E-2</v>
      </c>
      <c r="F62" s="1">
        <v>2747.83</v>
      </c>
      <c r="G62" s="1">
        <f t="shared" si="4"/>
        <v>-5.005825148740084E-2</v>
      </c>
      <c r="H62" s="1">
        <f t="shared" si="5"/>
        <v>-5.1354613622695187E-2</v>
      </c>
      <c r="I62" s="1">
        <f t="shared" si="6"/>
        <v>-1.0295047429301514</v>
      </c>
      <c r="J62" s="1">
        <v>2.8330000000000001E-2</v>
      </c>
      <c r="K62" s="1">
        <f t="shared" si="0"/>
        <v>2.3307225201356641E-3</v>
      </c>
      <c r="L62" s="1">
        <f t="shared" si="7"/>
        <v>2.3280105994084497E-3</v>
      </c>
      <c r="M62" s="1">
        <f t="shared" si="1"/>
        <v>-1.5080597298151255E-2</v>
      </c>
      <c r="N62" s="1">
        <f t="shared" si="2"/>
        <v>-5.2388974007536504E-2</v>
      </c>
    </row>
    <row r="63" spans="3:14" x14ac:dyDescent="0.2">
      <c r="C63" s="2">
        <v>37680</v>
      </c>
      <c r="D63" s="1">
        <v>203.59</v>
      </c>
      <c r="E63" s="1">
        <f t="shared" si="3"/>
        <v>-6.0975047276417116E-2</v>
      </c>
      <c r="F63" s="1">
        <v>2547.0500000000002</v>
      </c>
      <c r="G63" s="1">
        <f t="shared" si="4"/>
        <v>-7.3068566832736992E-2</v>
      </c>
      <c r="H63" s="1">
        <f t="shared" si="5"/>
        <v>-7.5875682530286412E-2</v>
      </c>
      <c r="I63" s="1">
        <f t="shared" si="6"/>
        <v>-1.0438983305703851</v>
      </c>
      <c r="J63" s="1">
        <v>2.6509999999999999E-2</v>
      </c>
      <c r="K63" s="1">
        <f t="shared" si="0"/>
        <v>2.1827703882397742E-3</v>
      </c>
      <c r="L63" s="1">
        <f t="shared" si="7"/>
        <v>2.1803916058840932E-3</v>
      </c>
      <c r="M63" s="1">
        <f t="shared" si="1"/>
        <v>-6.315781766465689E-2</v>
      </c>
      <c r="N63" s="1">
        <f t="shared" si="2"/>
        <v>-7.5251337220976766E-2</v>
      </c>
    </row>
    <row r="64" spans="3:14" x14ac:dyDescent="0.2">
      <c r="C64" s="2">
        <v>37711</v>
      </c>
      <c r="D64" s="1">
        <v>202.02</v>
      </c>
      <c r="E64" s="1">
        <f t="shared" si="3"/>
        <v>-7.7115771894493701E-3</v>
      </c>
      <c r="F64" s="1">
        <v>2423.87</v>
      </c>
      <c r="G64" s="1">
        <f t="shared" si="4"/>
        <v>-4.8361830352761093E-2</v>
      </c>
      <c r="H64" s="1">
        <f t="shared" si="5"/>
        <v>-4.9570390337122142E-2</v>
      </c>
      <c r="I64" s="1">
        <f t="shared" si="6"/>
        <v>-1.0284652032017223</v>
      </c>
      <c r="J64" s="1">
        <v>2.572E-2</v>
      </c>
      <c r="K64" s="1">
        <f t="shared" si="0"/>
        <v>2.1184745547164763E-3</v>
      </c>
      <c r="L64" s="1">
        <f t="shared" si="7"/>
        <v>2.1162337516617532E-3</v>
      </c>
      <c r="M64" s="1">
        <f t="shared" si="1"/>
        <v>-9.8300517441658464E-3</v>
      </c>
      <c r="N64" s="1">
        <f t="shared" si="2"/>
        <v>-5.0480304907477569E-2</v>
      </c>
    </row>
    <row r="65" spans="3:14" x14ac:dyDescent="0.2">
      <c r="C65" s="2">
        <v>37741</v>
      </c>
      <c r="D65" s="1">
        <v>243.19</v>
      </c>
      <c r="E65" s="1">
        <f t="shared" si="3"/>
        <v>0.20379170379170364</v>
      </c>
      <c r="F65" s="1">
        <v>2942.04</v>
      </c>
      <c r="G65" s="1">
        <f t="shared" si="4"/>
        <v>0.21377796664012516</v>
      </c>
      <c r="H65" s="1">
        <f t="shared" si="5"/>
        <v>0.193737781874012</v>
      </c>
      <c r="I65" s="1">
        <f t="shared" si="6"/>
        <v>-0.8961050561089301</v>
      </c>
      <c r="J65" s="1">
        <v>2.5739999999999999E-2</v>
      </c>
      <c r="K65" s="1">
        <f t="shared" si="0"/>
        <v>2.1201028573054614E-3</v>
      </c>
      <c r="L65" s="1">
        <f t="shared" si="7"/>
        <v>2.1178586107053186E-3</v>
      </c>
      <c r="M65" s="1">
        <f t="shared" si="1"/>
        <v>0.20167160093439818</v>
      </c>
      <c r="N65" s="1">
        <f t="shared" si="2"/>
        <v>0.2116578637828197</v>
      </c>
    </row>
    <row r="66" spans="3:14" x14ac:dyDescent="0.2">
      <c r="C66" s="2">
        <v>37771</v>
      </c>
      <c r="D66" s="1">
        <v>251.29</v>
      </c>
      <c r="E66" s="1">
        <f t="shared" si="3"/>
        <v>3.3307290595830485E-2</v>
      </c>
      <c r="F66" s="1">
        <v>2982.68</v>
      </c>
      <c r="G66" s="1">
        <f t="shared" si="4"/>
        <v>1.3813544343380668E-2</v>
      </c>
      <c r="H66" s="1">
        <f t="shared" si="5"/>
        <v>1.3719006942584043E-2</v>
      </c>
      <c r="I66" s="1">
        <f t="shared" si="6"/>
        <v>-0.99226215768599757</v>
      </c>
      <c r="J66" s="1">
        <v>2.3860000000000003E-2</v>
      </c>
      <c r="K66" s="1">
        <f t="shared" si="0"/>
        <v>1.966915054686158E-3</v>
      </c>
      <c r="L66" s="1">
        <f t="shared" si="7"/>
        <v>1.9649832100380855E-3</v>
      </c>
      <c r="M66" s="1">
        <f t="shared" si="1"/>
        <v>3.1340375541144327E-2</v>
      </c>
      <c r="N66" s="1">
        <f t="shared" si="2"/>
        <v>1.184662928869451E-2</v>
      </c>
    </row>
    <row r="67" spans="3:14" x14ac:dyDescent="0.2">
      <c r="C67" s="2">
        <v>37802</v>
      </c>
      <c r="D67" s="1">
        <v>265.13</v>
      </c>
      <c r="E67" s="1">
        <f t="shared" si="3"/>
        <v>5.5075808826455575E-2</v>
      </c>
      <c r="F67" s="1">
        <v>3220.58</v>
      </c>
      <c r="G67" s="1">
        <f t="shared" si="4"/>
        <v>7.9760483860152664E-2</v>
      </c>
      <c r="H67" s="1">
        <f t="shared" si="5"/>
        <v>7.6739242337030791E-2</v>
      </c>
      <c r="I67" s="1">
        <f t="shared" si="6"/>
        <v>-0.95747940965300893</v>
      </c>
      <c r="J67" s="1">
        <v>2.1560000000000003E-2</v>
      </c>
      <c r="K67" s="1">
        <f t="shared" si="0"/>
        <v>1.7791533771205348E-3</v>
      </c>
      <c r="L67" s="1">
        <f t="shared" si="7"/>
        <v>1.7775725584856859E-3</v>
      </c>
      <c r="M67" s="1">
        <f t="shared" si="1"/>
        <v>5.329665544933504E-2</v>
      </c>
      <c r="N67" s="1">
        <f t="shared" si="2"/>
        <v>7.798133048303213E-2</v>
      </c>
    </row>
    <row r="68" spans="3:14" x14ac:dyDescent="0.2">
      <c r="C68" s="2">
        <v>37833</v>
      </c>
      <c r="D68" s="1">
        <v>287.73</v>
      </c>
      <c r="E68" s="1">
        <f t="shared" si="3"/>
        <v>8.5241202428997243E-2</v>
      </c>
      <c r="F68" s="1">
        <v>3487.86</v>
      </c>
      <c r="G68" s="1">
        <f t="shared" si="4"/>
        <v>8.2991262443410818E-2</v>
      </c>
      <c r="H68" s="1">
        <f t="shared" si="5"/>
        <v>7.9726900067019463E-2</v>
      </c>
      <c r="I68" s="1">
        <f t="shared" si="6"/>
        <v>-0.95586104683875395</v>
      </c>
      <c r="J68" s="1">
        <v>2.1179999999999997E-2</v>
      </c>
      <c r="K68" s="1">
        <f t="shared" si="0"/>
        <v>1.7480945883145971E-3</v>
      </c>
      <c r="L68" s="1">
        <f t="shared" si="7"/>
        <v>1.7465684492678395E-3</v>
      </c>
      <c r="M68" s="1">
        <f t="shared" si="1"/>
        <v>8.3493107840682645E-2</v>
      </c>
      <c r="N68" s="1">
        <f t="shared" si="2"/>
        <v>8.1243167855096221E-2</v>
      </c>
    </row>
    <row r="69" spans="3:14" x14ac:dyDescent="0.2">
      <c r="C69" s="2">
        <v>37862</v>
      </c>
      <c r="D69" s="1">
        <v>291.24</v>
      </c>
      <c r="E69" s="1">
        <f t="shared" si="3"/>
        <v>1.2198936502971547E-2</v>
      </c>
      <c r="F69" s="1">
        <v>3484.58</v>
      </c>
      <c r="G69" s="1">
        <f t="shared" si="4"/>
        <v>-9.4040471807932402E-4</v>
      </c>
      <c r="H69" s="1">
        <f t="shared" si="5"/>
        <v>-9.4084717601098397E-4</v>
      </c>
      <c r="I69" s="1">
        <f t="shared" si="6"/>
        <v>-1.0005328655739161</v>
      </c>
      <c r="J69" s="1">
        <v>2.1330000000000002E-2</v>
      </c>
      <c r="K69" s="1">
        <f t="shared" si="0"/>
        <v>1.7603559019314652E-3</v>
      </c>
      <c r="L69" s="1">
        <f t="shared" si="7"/>
        <v>1.7588082914447177E-3</v>
      </c>
      <c r="M69" s="1">
        <f t="shared" si="1"/>
        <v>1.0438580601040082E-2</v>
      </c>
      <c r="N69" s="1">
        <f t="shared" si="2"/>
        <v>-2.7007606200107892E-3</v>
      </c>
    </row>
    <row r="70" spans="3:14" x14ac:dyDescent="0.2">
      <c r="C70" s="2">
        <v>37894</v>
      </c>
      <c r="D70" s="1">
        <v>275.3</v>
      </c>
      <c r="E70" s="1">
        <f t="shared" si="3"/>
        <v>-5.4731492926795799E-2</v>
      </c>
      <c r="F70" s="1">
        <v>3256.78</v>
      </c>
      <c r="G70" s="1">
        <f t="shared" si="4"/>
        <v>-6.5373732271894913E-2</v>
      </c>
      <c r="H70" s="1">
        <f t="shared" si="5"/>
        <v>-6.7608543260029547E-2</v>
      </c>
      <c r="I70" s="1">
        <f t="shared" si="6"/>
        <v>-1.0390232670205468</v>
      </c>
      <c r="J70" s="1">
        <v>2.1110000000000004E-2</v>
      </c>
      <c r="K70" s="1">
        <f t="shared" si="0"/>
        <v>1.7423720769538242E-3</v>
      </c>
      <c r="L70" s="1">
        <f t="shared" si="7"/>
        <v>1.7408559076251401E-3</v>
      </c>
      <c r="M70" s="1">
        <f t="shared" si="1"/>
        <v>-5.6473865003749624E-2</v>
      </c>
      <c r="N70" s="1">
        <f t="shared" si="2"/>
        <v>-6.7116104348848737E-2</v>
      </c>
    </row>
    <row r="71" spans="3:14" x14ac:dyDescent="0.2">
      <c r="C71" s="2">
        <v>37925</v>
      </c>
      <c r="D71" s="1">
        <v>309.49</v>
      </c>
      <c r="E71" s="1">
        <f t="shared" si="3"/>
        <v>0.12419179077370135</v>
      </c>
      <c r="F71" s="1">
        <v>3655.99</v>
      </c>
      <c r="G71" s="1">
        <f t="shared" si="4"/>
        <v>0.12257812931791512</v>
      </c>
      <c r="H71" s="1">
        <f t="shared" si="5"/>
        <v>0.11562794116792535</v>
      </c>
      <c r="I71" s="1">
        <f t="shared" si="6"/>
        <v>-0.93662667286293844</v>
      </c>
      <c r="J71" s="1">
        <v>2.0950000000000003E-2</v>
      </c>
      <c r="K71" s="1">
        <f t="shared" si="0"/>
        <v>1.7292907005213021E-3</v>
      </c>
      <c r="L71" s="1">
        <f t="shared" si="7"/>
        <v>1.7277971989089181E-3</v>
      </c>
      <c r="M71" s="1">
        <f t="shared" si="1"/>
        <v>0.12246250007318005</v>
      </c>
      <c r="N71" s="1">
        <f t="shared" si="2"/>
        <v>0.12084883861739382</v>
      </c>
    </row>
    <row r="72" spans="3:14" x14ac:dyDescent="0.2">
      <c r="C72" s="2">
        <v>37953</v>
      </c>
      <c r="D72" s="1">
        <v>319.8</v>
      </c>
      <c r="E72" s="1">
        <f t="shared" si="3"/>
        <v>3.3312869559598113E-2</v>
      </c>
      <c r="F72" s="1">
        <v>3745.95</v>
      </c>
      <c r="G72" s="1">
        <f t="shared" si="4"/>
        <v>2.4606194218255606E-2</v>
      </c>
      <c r="H72" s="1">
        <f t="shared" si="5"/>
        <v>2.4308338003671586E-2</v>
      </c>
      <c r="I72" s="1">
        <f t="shared" si="6"/>
        <v>-0.98633049407042073</v>
      </c>
      <c r="J72" s="1">
        <v>2.154E-2</v>
      </c>
      <c r="K72" s="1">
        <f t="shared" si="0"/>
        <v>1.777518968075098E-3</v>
      </c>
      <c r="L72" s="1">
        <f t="shared" si="7"/>
        <v>1.7759410508093655E-3</v>
      </c>
      <c r="M72" s="1">
        <f t="shared" si="1"/>
        <v>3.1535350591523015E-2</v>
      </c>
      <c r="N72" s="1">
        <f t="shared" si="2"/>
        <v>2.2828675250180508E-2</v>
      </c>
    </row>
    <row r="73" spans="3:14" x14ac:dyDescent="0.2">
      <c r="C73" s="2">
        <v>37986</v>
      </c>
      <c r="D73" s="1">
        <v>337.59</v>
      </c>
      <c r="E73" s="1">
        <f t="shared" si="3"/>
        <v>5.5628517823639756E-2</v>
      </c>
      <c r="F73" s="1">
        <v>3965.16</v>
      </c>
      <c r="G73" s="1">
        <f t="shared" si="4"/>
        <v>5.851920073679584E-2</v>
      </c>
      <c r="H73" s="1">
        <f t="shared" si="5"/>
        <v>5.6870951000105772E-2</v>
      </c>
      <c r="I73" s="1">
        <f t="shared" si="6"/>
        <v>-0.96831164285862614</v>
      </c>
      <c r="J73" s="1">
        <v>2.1010000000000001E-2</v>
      </c>
      <c r="K73" s="1">
        <f t="shared" si="0"/>
        <v>1.7341964368915441E-3</v>
      </c>
      <c r="L73" s="1">
        <f t="shared" si="7"/>
        <v>1.732694454488316E-3</v>
      </c>
      <c r="M73" s="1">
        <f t="shared" si="1"/>
        <v>5.3894321386748212E-2</v>
      </c>
      <c r="N73" s="1">
        <f t="shared" si="2"/>
        <v>5.6785004299904296E-2</v>
      </c>
    </row>
    <row r="74" spans="3:14" x14ac:dyDescent="0.2">
      <c r="C74" s="2">
        <v>38016</v>
      </c>
      <c r="D74" s="1">
        <v>346.33</v>
      </c>
      <c r="E74" s="1">
        <f t="shared" si="3"/>
        <v>2.5889392458307459E-2</v>
      </c>
      <c r="F74" s="1">
        <v>4058.6</v>
      </c>
      <c r="G74" s="1">
        <f t="shared" si="4"/>
        <v>2.3565253356737204E-2</v>
      </c>
      <c r="H74" s="1">
        <f t="shared" si="5"/>
        <v>2.3291879198550684E-2</v>
      </c>
      <c r="I74" s="1">
        <f t="shared" si="6"/>
        <v>-0.98689832640288866</v>
      </c>
      <c r="J74" s="1">
        <v>2.0739999999999998E-2</v>
      </c>
      <c r="K74" s="1">
        <f t="shared" si="0"/>
        <v>1.7121185417781071E-3</v>
      </c>
      <c r="L74" s="1">
        <f t="shared" si="7"/>
        <v>1.710654537621798E-3</v>
      </c>
      <c r="M74" s="1">
        <f t="shared" si="1"/>
        <v>2.4177273916529352E-2</v>
      </c>
      <c r="N74" s="1">
        <f t="shared" si="2"/>
        <v>2.1853134814959096E-2</v>
      </c>
    </row>
    <row r="75" spans="3:14" x14ac:dyDescent="0.2">
      <c r="C75" s="2">
        <v>38044</v>
      </c>
      <c r="D75" s="1">
        <v>344.1</v>
      </c>
      <c r="E75" s="1">
        <f t="shared" si="3"/>
        <v>-6.4389455143937235E-3</v>
      </c>
      <c r="F75" s="1">
        <v>4018.16</v>
      </c>
      <c r="G75" s="1">
        <f t="shared" si="4"/>
        <v>-9.9640270043858115E-3</v>
      </c>
      <c r="H75" s="1">
        <f t="shared" si="5"/>
        <v>-1.0014000154444699E-2</v>
      </c>
      <c r="I75" s="1">
        <f t="shared" si="6"/>
        <v>-1.0056862024018101</v>
      </c>
      <c r="J75" s="1">
        <v>2.053E-2</v>
      </c>
      <c r="K75" s="1">
        <f t="shared" si="0"/>
        <v>1.6949431442547791E-3</v>
      </c>
      <c r="L75" s="1">
        <f t="shared" si="7"/>
        <v>1.693508349158936E-3</v>
      </c>
      <c r="M75" s="1">
        <f t="shared" si="1"/>
        <v>-8.1338886586485026E-3</v>
      </c>
      <c r="N75" s="1">
        <f t="shared" si="2"/>
        <v>-1.1658970148640591E-2</v>
      </c>
    </row>
    <row r="76" spans="3:14" x14ac:dyDescent="0.2">
      <c r="C76" s="2">
        <v>38077</v>
      </c>
      <c r="D76" s="1">
        <v>331.69</v>
      </c>
      <c r="E76" s="1">
        <f t="shared" si="3"/>
        <v>-3.6065097355419962E-2</v>
      </c>
      <c r="F76" s="1">
        <v>3856.7</v>
      </c>
      <c r="G76" s="1">
        <f t="shared" si="4"/>
        <v>-4.0182571127083011E-2</v>
      </c>
      <c r="H76" s="1">
        <f t="shared" si="5"/>
        <v>-4.1012190863811158E-2</v>
      </c>
      <c r="I76" s="1">
        <f t="shared" si="6"/>
        <v>-1.023493524280066</v>
      </c>
      <c r="J76" s="1">
        <v>2.0240000000000001E-2</v>
      </c>
      <c r="K76" s="1">
        <f t="shared" si="0"/>
        <v>1.6712194112591394E-3</v>
      </c>
      <c r="L76" s="1">
        <f t="shared" si="7"/>
        <v>1.6698244780422487E-3</v>
      </c>
      <c r="M76" s="1">
        <f t="shared" si="1"/>
        <v>-3.7736316766679101E-2</v>
      </c>
      <c r="N76" s="1">
        <f t="shared" si="2"/>
        <v>-4.185379053834215E-2</v>
      </c>
    </row>
    <row r="77" spans="3:14" x14ac:dyDescent="0.2">
      <c r="C77" s="2">
        <v>38107</v>
      </c>
      <c r="D77" s="1">
        <v>344.08</v>
      </c>
      <c r="E77" s="1">
        <f t="shared" si="3"/>
        <v>3.7354155989025806E-2</v>
      </c>
      <c r="F77" s="1">
        <v>3985.21</v>
      </c>
      <c r="G77" s="1">
        <f t="shared" si="4"/>
        <v>3.3321233178624343E-2</v>
      </c>
      <c r="H77" s="1">
        <f t="shared" si="5"/>
        <v>3.2778112927292574E-2</v>
      </c>
      <c r="I77" s="1">
        <f t="shared" si="6"/>
        <v>-0.98161164312645433</v>
      </c>
      <c r="J77" s="1">
        <v>2.0560000000000002E-2</v>
      </c>
      <c r="K77" s="1">
        <f t="shared" si="0"/>
        <v>1.6973969708133918E-3</v>
      </c>
      <c r="L77" s="1">
        <f t="shared" si="7"/>
        <v>1.6959580206581022E-3</v>
      </c>
      <c r="M77" s="1">
        <f t="shared" si="1"/>
        <v>3.5656759018212414E-2</v>
      </c>
      <c r="N77" s="1">
        <f t="shared" si="2"/>
        <v>3.1623836207810951E-2</v>
      </c>
    </row>
    <row r="78" spans="3:14" x14ac:dyDescent="0.2">
      <c r="C78" s="2">
        <v>38138</v>
      </c>
      <c r="D78" s="1">
        <v>339.24</v>
      </c>
      <c r="E78" s="1">
        <f t="shared" si="3"/>
        <v>-1.4066496163682829E-2</v>
      </c>
      <c r="F78" s="1">
        <v>3921.41</v>
      </c>
      <c r="G78" s="1">
        <f t="shared" si="4"/>
        <v>-1.6009193994795834E-2</v>
      </c>
      <c r="H78" s="1">
        <f t="shared" si="5"/>
        <v>-1.6138725464180482E-2</v>
      </c>
      <c r="I78" s="1">
        <f t="shared" si="6"/>
        <v>-1.0091798996523722</v>
      </c>
      <c r="J78" s="1">
        <v>2.0630000000000003E-2</v>
      </c>
      <c r="K78" s="1">
        <f t="shared" ref="K78:K141" si="8">(1+J78)^(1/12) - 1</f>
        <v>1.7031223089905012E-3</v>
      </c>
      <c r="L78" s="1">
        <f t="shared" si="7"/>
        <v>1.7016736407969881E-3</v>
      </c>
      <c r="M78" s="1">
        <f t="shared" ref="M78:M141" si="9">E78-K78</f>
        <v>-1.576961847267333E-2</v>
      </c>
      <c r="N78" s="1">
        <f t="shared" ref="N78:N141" si="10">G78-K78</f>
        <v>-1.7712316303786335E-2</v>
      </c>
    </row>
    <row r="79" spans="3:14" x14ac:dyDescent="0.2">
      <c r="C79" s="2">
        <v>38168</v>
      </c>
      <c r="D79" s="1">
        <v>352.08</v>
      </c>
      <c r="E79" s="1">
        <f t="shared" ref="E79:E142" si="11">D79/D78-1</f>
        <v>3.7849310222850985E-2</v>
      </c>
      <c r="F79" s="1">
        <v>4052.73</v>
      </c>
      <c r="G79" s="1">
        <f t="shared" ref="G79:G142" si="12">F79/F78-1</f>
        <v>3.3487954587763102E-2</v>
      </c>
      <c r="H79" s="1">
        <f t="shared" ref="H79:H142" si="13">LN(F79/F78)</f>
        <v>3.2939445101048355E-2</v>
      </c>
      <c r="I79" s="1">
        <f t="shared" ref="I79:I142" si="14">-((G79+1)^(-$Q$29))</f>
        <v>-0.98152197796322527</v>
      </c>
      <c r="J79" s="1">
        <v>2.0750000000000001E-2</v>
      </c>
      <c r="K79" s="1">
        <f t="shared" si="8"/>
        <v>1.7129363370544937E-3</v>
      </c>
      <c r="L79" s="1">
        <f t="shared" ref="L79:L142" si="15">LN(1+K79)</f>
        <v>1.7114709347956229E-3</v>
      </c>
      <c r="M79" s="1">
        <f t="shared" si="9"/>
        <v>3.6136373885796491E-2</v>
      </c>
      <c r="N79" s="1">
        <f t="shared" si="10"/>
        <v>3.1775018250708609E-2</v>
      </c>
    </row>
    <row r="80" spans="3:14" x14ac:dyDescent="0.2">
      <c r="C80" s="2">
        <v>38198</v>
      </c>
      <c r="D80" s="1">
        <v>340.35</v>
      </c>
      <c r="E80" s="1">
        <f t="shared" si="11"/>
        <v>-3.3316291751874449E-2</v>
      </c>
      <c r="F80" s="1">
        <v>3895.61</v>
      </c>
      <c r="G80" s="1">
        <f t="shared" si="12"/>
        <v>-3.8768928598747032E-2</v>
      </c>
      <c r="H80" s="1">
        <f t="shared" si="13"/>
        <v>-3.9540450006358384E-2</v>
      </c>
      <c r="I80" s="1">
        <f t="shared" si="14"/>
        <v>-1.0226409771490823</v>
      </c>
      <c r="J80" s="1">
        <v>2.0760000000000001E-2</v>
      </c>
      <c r="K80" s="1">
        <f t="shared" si="8"/>
        <v>1.713754124986977E-3</v>
      </c>
      <c r="L80" s="1">
        <f t="shared" si="15"/>
        <v>1.712287323971605E-3</v>
      </c>
      <c r="M80" s="1">
        <f t="shared" si="9"/>
        <v>-3.5030045876861426E-2</v>
      </c>
      <c r="N80" s="1">
        <f t="shared" si="10"/>
        <v>-4.0482682723734009E-2</v>
      </c>
    </row>
    <row r="81" spans="3:14" x14ac:dyDescent="0.2">
      <c r="C81" s="2">
        <v>38230</v>
      </c>
      <c r="D81" s="1">
        <v>331.37</v>
      </c>
      <c r="E81" s="1">
        <f t="shared" si="11"/>
        <v>-2.6384604084031205E-2</v>
      </c>
      <c r="F81" s="1">
        <v>3785.21</v>
      </c>
      <c r="G81" s="1">
        <f t="shared" si="12"/>
        <v>-2.8339592515677969E-2</v>
      </c>
      <c r="H81" s="1">
        <f t="shared" si="13"/>
        <v>-2.8748910583497492E-2</v>
      </c>
      <c r="I81" s="1">
        <f t="shared" si="14"/>
        <v>-1.0164113319195249</v>
      </c>
      <c r="J81" s="1">
        <v>2.0760000000000001E-2</v>
      </c>
      <c r="K81" s="1">
        <f t="shared" si="8"/>
        <v>1.713754124986977E-3</v>
      </c>
      <c r="L81" s="1">
        <f t="shared" si="15"/>
        <v>1.712287323971605E-3</v>
      </c>
      <c r="M81" s="1">
        <f t="shared" si="9"/>
        <v>-2.8098358209018182E-2</v>
      </c>
      <c r="N81" s="1">
        <f t="shared" si="10"/>
        <v>-3.0053346640664946E-2</v>
      </c>
    </row>
    <row r="82" spans="3:14" x14ac:dyDescent="0.2">
      <c r="C82" s="2">
        <v>38260</v>
      </c>
      <c r="D82" s="1">
        <v>335.68</v>
      </c>
      <c r="E82" s="1">
        <f t="shared" si="11"/>
        <v>1.3006608926577456E-2</v>
      </c>
      <c r="F82" s="1">
        <v>3892.9</v>
      </c>
      <c r="G82" s="1">
        <f t="shared" si="12"/>
        <v>2.8450204876347751E-2</v>
      </c>
      <c r="H82" s="1">
        <f t="shared" si="13"/>
        <v>2.8053013650871129E-2</v>
      </c>
      <c r="I82" s="1">
        <f t="shared" si="14"/>
        <v>-0.9842413940952125</v>
      </c>
      <c r="J82" s="1">
        <v>2.0799999999999999E-2</v>
      </c>
      <c r="K82" s="1">
        <f t="shared" si="8"/>
        <v>1.717025203279432E-3</v>
      </c>
      <c r="L82" s="1">
        <f t="shared" si="15"/>
        <v>1.7155528006990363E-3</v>
      </c>
      <c r="M82" s="1">
        <f t="shared" si="9"/>
        <v>1.1289583723298025E-2</v>
      </c>
      <c r="N82" s="1">
        <f t="shared" si="10"/>
        <v>2.6733179673068319E-2</v>
      </c>
    </row>
    <row r="83" spans="3:14" x14ac:dyDescent="0.2">
      <c r="C83" s="2">
        <v>38289</v>
      </c>
      <c r="D83" s="1">
        <v>341.61</v>
      </c>
      <c r="E83" s="1">
        <f t="shared" si="11"/>
        <v>1.766563393708287E-2</v>
      </c>
      <c r="F83" s="1">
        <v>3960.25</v>
      </c>
      <c r="G83" s="1">
        <f t="shared" si="12"/>
        <v>1.7300726964473823E-2</v>
      </c>
      <c r="H83" s="1">
        <f t="shared" si="13"/>
        <v>1.7152773419171857E-2</v>
      </c>
      <c r="I83" s="1">
        <f t="shared" si="14"/>
        <v>-0.99033481936485179</v>
      </c>
      <c r="J83" s="1">
        <v>2.0920000000000001E-2</v>
      </c>
      <c r="K83" s="1">
        <f t="shared" si="8"/>
        <v>1.7268377332306795E-3</v>
      </c>
      <c r="L83" s="1">
        <f t="shared" si="15"/>
        <v>1.7253484631908652E-3</v>
      </c>
      <c r="M83" s="1">
        <f t="shared" si="9"/>
        <v>1.593879620385219E-2</v>
      </c>
      <c r="N83" s="1">
        <f t="shared" si="10"/>
        <v>1.5573889231243143E-2</v>
      </c>
    </row>
    <row r="84" spans="3:14" x14ac:dyDescent="0.2">
      <c r="C84" s="2">
        <v>38321</v>
      </c>
      <c r="D84" s="1">
        <v>349.81</v>
      </c>
      <c r="E84" s="1">
        <f t="shared" si="11"/>
        <v>2.4003981148092768E-2</v>
      </c>
      <c r="F84" s="1">
        <v>4126</v>
      </c>
      <c r="G84" s="1">
        <f t="shared" si="12"/>
        <v>4.1853418344801385E-2</v>
      </c>
      <c r="H84" s="1">
        <f t="shared" si="13"/>
        <v>4.1001260062236998E-2</v>
      </c>
      <c r="I84" s="1">
        <f t="shared" si="14"/>
        <v>-0.97705179906055417</v>
      </c>
      <c r="J84" s="1">
        <v>2.1739999999999999E-2</v>
      </c>
      <c r="K84" s="1">
        <f t="shared" si="8"/>
        <v>1.7938617387434075E-3</v>
      </c>
      <c r="L84" s="1">
        <f t="shared" si="15"/>
        <v>1.7922546903692462E-3</v>
      </c>
      <c r="M84" s="1">
        <f t="shared" si="9"/>
        <v>2.221011940934936E-2</v>
      </c>
      <c r="N84" s="1">
        <f t="shared" si="10"/>
        <v>4.0059556606057978E-2</v>
      </c>
    </row>
    <row r="85" spans="3:14" x14ac:dyDescent="0.2">
      <c r="C85" s="2">
        <v>38352</v>
      </c>
      <c r="D85" s="1">
        <v>361.45</v>
      </c>
      <c r="E85" s="1">
        <f t="shared" si="11"/>
        <v>3.3275206540693381E-2</v>
      </c>
      <c r="F85" s="1">
        <v>4256.08</v>
      </c>
      <c r="G85" s="1">
        <f t="shared" si="12"/>
        <v>3.1526902569074089E-2</v>
      </c>
      <c r="H85" s="1">
        <f t="shared" si="13"/>
        <v>3.1040134206103062E-2</v>
      </c>
      <c r="I85" s="1">
        <f t="shared" si="14"/>
        <v>-0.98257809616356917</v>
      </c>
      <c r="J85" s="1">
        <v>2.128E-2</v>
      </c>
      <c r="K85" s="1">
        <f t="shared" si="8"/>
        <v>1.7562689808165999E-3</v>
      </c>
      <c r="L85" s="1">
        <f t="shared" si="15"/>
        <v>1.7547285438008866E-3</v>
      </c>
      <c r="M85" s="1">
        <f t="shared" si="9"/>
        <v>3.1518937559876781E-2</v>
      </c>
      <c r="N85" s="1">
        <f t="shared" si="10"/>
        <v>2.9770633588257489E-2</v>
      </c>
    </row>
    <row r="86" spans="3:14" x14ac:dyDescent="0.2">
      <c r="C86" s="2">
        <v>38383</v>
      </c>
      <c r="D86" s="1">
        <v>362.32</v>
      </c>
      <c r="E86" s="1">
        <f t="shared" si="11"/>
        <v>2.4069719186610161E-3</v>
      </c>
      <c r="F86" s="1">
        <v>4254.8500000000004</v>
      </c>
      <c r="G86" s="1">
        <f t="shared" si="12"/>
        <v>-2.8899832709905482E-4</v>
      </c>
      <c r="H86" s="1">
        <f t="shared" si="13"/>
        <v>-2.8904009516304878E-4</v>
      </c>
      <c r="I86" s="1">
        <f t="shared" si="14"/>
        <v>-1.0001636728041976</v>
      </c>
      <c r="J86" s="1">
        <v>2.1070000000000002E-2</v>
      </c>
      <c r="K86" s="1">
        <f t="shared" si="8"/>
        <v>1.7391019090056137E-3</v>
      </c>
      <c r="L86" s="1">
        <f t="shared" si="15"/>
        <v>1.7375914222873172E-3</v>
      </c>
      <c r="M86" s="1">
        <f t="shared" si="9"/>
        <v>6.6787000965540244E-4</v>
      </c>
      <c r="N86" s="1">
        <f t="shared" si="10"/>
        <v>-2.0281002361046685E-3</v>
      </c>
    </row>
    <row r="87" spans="3:14" x14ac:dyDescent="0.2">
      <c r="C87" s="2">
        <v>38411</v>
      </c>
      <c r="D87" s="1">
        <v>371.32</v>
      </c>
      <c r="E87" s="1">
        <f t="shared" si="11"/>
        <v>2.4839920512254254E-2</v>
      </c>
      <c r="F87" s="1">
        <v>4350.49</v>
      </c>
      <c r="G87" s="1">
        <f t="shared" si="12"/>
        <v>2.2477878186069944E-2</v>
      </c>
      <c r="H87" s="1">
        <f t="shared" si="13"/>
        <v>2.2228973674930746E-2</v>
      </c>
      <c r="I87" s="1">
        <f t="shared" si="14"/>
        <v>-0.98749245528200513</v>
      </c>
      <c r="J87" s="1">
        <v>2.104E-2</v>
      </c>
      <c r="K87" s="1">
        <f t="shared" si="8"/>
        <v>1.7366492059787131E-3</v>
      </c>
      <c r="L87" s="1">
        <f t="shared" si="15"/>
        <v>1.7351429743582252E-3</v>
      </c>
      <c r="M87" s="1">
        <f t="shared" si="9"/>
        <v>2.3103271306275541E-2</v>
      </c>
      <c r="N87" s="1">
        <f t="shared" si="10"/>
        <v>2.0741228980091231E-2</v>
      </c>
    </row>
    <row r="88" spans="3:14" x14ac:dyDescent="0.2">
      <c r="C88" s="2">
        <v>38442</v>
      </c>
      <c r="D88" s="1">
        <v>371.43</v>
      </c>
      <c r="E88" s="1">
        <f t="shared" si="11"/>
        <v>2.9624043951304024E-4</v>
      </c>
      <c r="F88" s="1">
        <v>4348.7700000000004</v>
      </c>
      <c r="G88" s="1">
        <f t="shared" si="12"/>
        <v>-3.9535776429766578E-4</v>
      </c>
      <c r="H88" s="1">
        <f t="shared" si="13"/>
        <v>-3.9543593878383336E-4</v>
      </c>
      <c r="I88" s="1">
        <f t="shared" si="14"/>
        <v>-1.0002239276131168</v>
      </c>
      <c r="J88" s="1">
        <v>2.1049999999999999E-2</v>
      </c>
      <c r="K88" s="1">
        <f t="shared" si="8"/>
        <v>1.7374667809941791E-3</v>
      </c>
      <c r="L88" s="1">
        <f t="shared" si="15"/>
        <v>1.7359591316611243E-3</v>
      </c>
      <c r="M88" s="1">
        <f t="shared" si="9"/>
        <v>-1.4412263414811388E-3</v>
      </c>
      <c r="N88" s="1">
        <f t="shared" si="10"/>
        <v>-2.1328245452918448E-3</v>
      </c>
    </row>
    <row r="89" spans="3:14" x14ac:dyDescent="0.2">
      <c r="C89" s="2">
        <v>38471</v>
      </c>
      <c r="D89" s="1">
        <v>357.9</v>
      </c>
      <c r="E89" s="1">
        <f t="shared" si="11"/>
        <v>-3.6426782973911664E-2</v>
      </c>
      <c r="F89" s="1">
        <v>4184.84</v>
      </c>
      <c r="G89" s="1">
        <f t="shared" si="12"/>
        <v>-3.7695716260000012E-2</v>
      </c>
      <c r="H89" s="1">
        <f t="shared" si="13"/>
        <v>-3.8424575065728751E-2</v>
      </c>
      <c r="I89" s="1">
        <f t="shared" si="14"/>
        <v>-1.0219950486950597</v>
      </c>
      <c r="J89" s="1">
        <v>2.104E-2</v>
      </c>
      <c r="K89" s="1">
        <f t="shared" si="8"/>
        <v>1.7366492059787131E-3</v>
      </c>
      <c r="L89" s="1">
        <f t="shared" si="15"/>
        <v>1.7351429743582252E-3</v>
      </c>
      <c r="M89" s="1">
        <f t="shared" si="9"/>
        <v>-3.8163432179890378E-2</v>
      </c>
      <c r="N89" s="1">
        <f t="shared" si="10"/>
        <v>-3.9432365465978725E-2</v>
      </c>
    </row>
    <row r="90" spans="3:14" x14ac:dyDescent="0.2">
      <c r="C90" s="2">
        <v>38503</v>
      </c>
      <c r="D90" s="1">
        <v>381.01</v>
      </c>
      <c r="E90" s="1">
        <f t="shared" si="11"/>
        <v>6.4571109248393377E-2</v>
      </c>
      <c r="F90" s="1">
        <v>4460.63</v>
      </c>
      <c r="G90" s="1">
        <f t="shared" si="12"/>
        <v>6.590216113399805E-2</v>
      </c>
      <c r="H90" s="1">
        <f t="shared" si="13"/>
        <v>6.3821540231302085E-2</v>
      </c>
      <c r="I90" s="1">
        <f t="shared" si="14"/>
        <v>-0.96450830104364405</v>
      </c>
      <c r="J90" s="1">
        <v>2.1049999999999999E-2</v>
      </c>
      <c r="K90" s="1">
        <f t="shared" si="8"/>
        <v>1.7374667809941791E-3</v>
      </c>
      <c r="L90" s="1">
        <f t="shared" si="15"/>
        <v>1.7359591316611243E-3</v>
      </c>
      <c r="M90" s="1">
        <f t="shared" si="9"/>
        <v>6.2833642467399198E-2</v>
      </c>
      <c r="N90" s="1">
        <f t="shared" si="10"/>
        <v>6.416469435300387E-2</v>
      </c>
    </row>
    <row r="91" spans="3:14" x14ac:dyDescent="0.2">
      <c r="C91" s="2">
        <v>38533</v>
      </c>
      <c r="D91" s="1">
        <v>391.16</v>
      </c>
      <c r="E91" s="1">
        <f t="shared" si="11"/>
        <v>2.6639720742237749E-2</v>
      </c>
      <c r="F91" s="1">
        <v>4586.28</v>
      </c>
      <c r="G91" s="1">
        <f t="shared" si="12"/>
        <v>2.8168666757834471E-2</v>
      </c>
      <c r="H91" s="1">
        <f t="shared" si="13"/>
        <v>2.7779226296145328E-2</v>
      </c>
      <c r="I91" s="1">
        <f t="shared" si="14"/>
        <v>-0.98439398602594064</v>
      </c>
      <c r="J91" s="1">
        <v>2.104E-2</v>
      </c>
      <c r="K91" s="1">
        <f t="shared" si="8"/>
        <v>1.7366492059787131E-3</v>
      </c>
      <c r="L91" s="1">
        <f t="shared" si="15"/>
        <v>1.7351429743582252E-3</v>
      </c>
      <c r="M91" s="1">
        <f t="shared" si="9"/>
        <v>2.4903071536259036E-2</v>
      </c>
      <c r="N91" s="1">
        <f t="shared" si="10"/>
        <v>2.6432017551855758E-2</v>
      </c>
    </row>
    <row r="92" spans="3:14" x14ac:dyDescent="0.2">
      <c r="C92" s="2">
        <v>38562</v>
      </c>
      <c r="D92" s="1">
        <v>415.96</v>
      </c>
      <c r="E92" s="1">
        <f t="shared" si="11"/>
        <v>6.3401165763370404E-2</v>
      </c>
      <c r="F92" s="1">
        <v>4886.5</v>
      </c>
      <c r="G92" s="1">
        <f t="shared" si="12"/>
        <v>6.5460460329504588E-2</v>
      </c>
      <c r="H92" s="1">
        <f t="shared" si="13"/>
        <v>6.3407062838887709E-2</v>
      </c>
      <c r="I92" s="1">
        <f t="shared" si="14"/>
        <v>-0.9647346824073707</v>
      </c>
      <c r="J92" s="1">
        <v>2.112E-2</v>
      </c>
      <c r="K92" s="1">
        <f t="shared" si="8"/>
        <v>1.7431896005930536E-3</v>
      </c>
      <c r="L92" s="1">
        <f t="shared" si="15"/>
        <v>1.7416720089785682E-3</v>
      </c>
      <c r="M92" s="1">
        <f t="shared" si="9"/>
        <v>6.165797616277735E-2</v>
      </c>
      <c r="N92" s="1">
        <f t="shared" si="10"/>
        <v>6.3717270728911535E-2</v>
      </c>
    </row>
    <row r="93" spans="3:14" x14ac:dyDescent="0.2">
      <c r="C93" s="2">
        <v>38595</v>
      </c>
      <c r="D93" s="1">
        <v>418.12</v>
      </c>
      <c r="E93" s="1">
        <f t="shared" si="11"/>
        <v>5.1928070006732607E-3</v>
      </c>
      <c r="F93" s="1">
        <v>4829.6899999999996</v>
      </c>
      <c r="G93" s="1">
        <f t="shared" si="12"/>
        <v>-1.1625908114192285E-2</v>
      </c>
      <c r="H93" s="1">
        <f t="shared" si="13"/>
        <v>-1.1694017386654359E-2</v>
      </c>
      <c r="I93" s="1">
        <f t="shared" si="14"/>
        <v>-1.0066433208777987</v>
      </c>
      <c r="J93" s="1">
        <v>2.112E-2</v>
      </c>
      <c r="K93" s="1">
        <f t="shared" si="8"/>
        <v>1.7431896005930536E-3</v>
      </c>
      <c r="L93" s="1">
        <f t="shared" si="15"/>
        <v>1.7416720089785682E-3</v>
      </c>
      <c r="M93" s="1">
        <f t="shared" si="9"/>
        <v>3.4496174000802071E-3</v>
      </c>
      <c r="N93" s="1">
        <f t="shared" si="10"/>
        <v>-1.3369097714785338E-2</v>
      </c>
    </row>
    <row r="94" spans="3:14" x14ac:dyDescent="0.2">
      <c r="C94" s="2">
        <v>38625</v>
      </c>
      <c r="D94" s="1">
        <v>432.71</v>
      </c>
      <c r="E94" s="1">
        <f t="shared" si="11"/>
        <v>3.4894288720941358E-2</v>
      </c>
      <c r="F94" s="1">
        <v>5044.12</v>
      </c>
      <c r="G94" s="1">
        <f t="shared" si="12"/>
        <v>4.4398294714567577E-2</v>
      </c>
      <c r="H94" s="1">
        <f t="shared" si="13"/>
        <v>4.3440925051928446E-2</v>
      </c>
      <c r="I94" s="1">
        <f t="shared" si="14"/>
        <v>-0.97570305126647805</v>
      </c>
      <c r="J94" s="1">
        <v>2.1219999999999999E-2</v>
      </c>
      <c r="K94" s="1">
        <f t="shared" si="8"/>
        <v>1.751364433364877E-3</v>
      </c>
      <c r="L94" s="1">
        <f t="shared" si="15"/>
        <v>1.7498325829670616E-3</v>
      </c>
      <c r="M94" s="1">
        <f t="shared" si="9"/>
        <v>3.3142924287576481E-2</v>
      </c>
      <c r="N94" s="1">
        <f t="shared" si="10"/>
        <v>4.26469302812027E-2</v>
      </c>
    </row>
    <row r="95" spans="3:14" x14ac:dyDescent="0.2">
      <c r="C95" s="2">
        <v>38656</v>
      </c>
      <c r="D95" s="1">
        <v>423.33</v>
      </c>
      <c r="E95" s="1">
        <f t="shared" si="11"/>
        <v>-2.1677335860044833E-2</v>
      </c>
      <c r="F95" s="1">
        <v>4929.07</v>
      </c>
      <c r="G95" s="1">
        <f t="shared" si="12"/>
        <v>-2.2808735716041695E-2</v>
      </c>
      <c r="H95" s="1">
        <f t="shared" si="13"/>
        <v>-2.3072879176006169E-2</v>
      </c>
      <c r="I95" s="1">
        <f t="shared" si="14"/>
        <v>-1.0131499663189991</v>
      </c>
      <c r="J95" s="1">
        <v>2.1250000000000002E-2</v>
      </c>
      <c r="K95" s="1">
        <f t="shared" si="8"/>
        <v>1.753816740107883E-3</v>
      </c>
      <c r="L95" s="1">
        <f t="shared" si="15"/>
        <v>1.752280599339618E-3</v>
      </c>
      <c r="M95" s="1">
        <f t="shared" si="9"/>
        <v>-2.3431152600152716E-2</v>
      </c>
      <c r="N95" s="1">
        <f t="shared" si="10"/>
        <v>-2.4562552456149578E-2</v>
      </c>
    </row>
    <row r="96" spans="3:14" x14ac:dyDescent="0.2">
      <c r="C96" s="2">
        <v>38686</v>
      </c>
      <c r="D96" s="1">
        <v>448.99</v>
      </c>
      <c r="E96" s="1">
        <f t="shared" si="11"/>
        <v>6.0614650509059231E-2</v>
      </c>
      <c r="F96" s="1">
        <v>5193.3999999999996</v>
      </c>
      <c r="G96" s="1">
        <f t="shared" si="12"/>
        <v>5.3626749062196222E-2</v>
      </c>
      <c r="H96" s="1">
        <f t="shared" si="13"/>
        <v>5.2238259376552687E-2</v>
      </c>
      <c r="I96" s="1">
        <f t="shared" si="14"/>
        <v>-0.97085496378324099</v>
      </c>
      <c r="J96" s="1">
        <v>2.3889999999999998E-2</v>
      </c>
      <c r="K96" s="1">
        <f t="shared" si="8"/>
        <v>1.9693615646076967E-3</v>
      </c>
      <c r="L96" s="1">
        <f t="shared" si="15"/>
        <v>1.9674249143478329E-3</v>
      </c>
      <c r="M96" s="1">
        <f t="shared" si="9"/>
        <v>5.8645288944451535E-2</v>
      </c>
      <c r="N96" s="1">
        <f t="shared" si="10"/>
        <v>5.1657387497588525E-2</v>
      </c>
    </row>
    <row r="97" spans="3:14" x14ac:dyDescent="0.2">
      <c r="C97" s="2">
        <v>38716</v>
      </c>
      <c r="D97" s="1">
        <v>467.79</v>
      </c>
      <c r="E97" s="1">
        <f t="shared" si="11"/>
        <v>4.1871756609278554E-2</v>
      </c>
      <c r="F97" s="1">
        <v>5408.26</v>
      </c>
      <c r="G97" s="1">
        <f t="shared" si="12"/>
        <v>4.1371741055955757E-2</v>
      </c>
      <c r="H97" s="1">
        <f t="shared" si="13"/>
        <v>4.0538825845507498E-2</v>
      </c>
      <c r="I97" s="1">
        <f t="shared" si="14"/>
        <v>-0.97730766195092222</v>
      </c>
      <c r="J97" s="1">
        <v>2.4009999999999997E-2</v>
      </c>
      <c r="K97" s="1">
        <f t="shared" si="8"/>
        <v>1.9791469472474343E-3</v>
      </c>
      <c r="L97" s="1">
        <f t="shared" si="15"/>
        <v>1.9771910162194642E-3</v>
      </c>
      <c r="M97" s="1">
        <f t="shared" si="9"/>
        <v>3.989260966203112E-2</v>
      </c>
      <c r="N97" s="1">
        <f t="shared" si="10"/>
        <v>3.9392594108708323E-2</v>
      </c>
    </row>
    <row r="98" spans="3:14" x14ac:dyDescent="0.2">
      <c r="C98" s="2">
        <v>38748</v>
      </c>
      <c r="D98" s="1">
        <v>484.21</v>
      </c>
      <c r="E98" s="1">
        <f t="shared" si="11"/>
        <v>3.5101220633189989E-2</v>
      </c>
      <c r="F98" s="1">
        <v>5674.15</v>
      </c>
      <c r="G98" s="1">
        <f t="shared" si="12"/>
        <v>4.9163686657076378E-2</v>
      </c>
      <c r="H98" s="1">
        <f t="shared" si="13"/>
        <v>4.7993357905597084E-2</v>
      </c>
      <c r="I98" s="1">
        <f t="shared" si="14"/>
        <v>-0.97319125452648658</v>
      </c>
      <c r="J98" s="1">
        <v>2.3869999999999999E-2</v>
      </c>
      <c r="K98" s="1">
        <f t="shared" si="8"/>
        <v>1.9677305652943122E-3</v>
      </c>
      <c r="L98" s="1">
        <f t="shared" si="15"/>
        <v>1.96579711942374E-3</v>
      </c>
      <c r="M98" s="1">
        <f t="shared" si="9"/>
        <v>3.3133490067895677E-2</v>
      </c>
      <c r="N98" s="1">
        <f t="shared" si="10"/>
        <v>4.7195956091782065E-2</v>
      </c>
    </row>
    <row r="99" spans="3:14" x14ac:dyDescent="0.2">
      <c r="C99" s="2">
        <v>38776</v>
      </c>
      <c r="D99" s="1">
        <v>489.45</v>
      </c>
      <c r="E99" s="1">
        <f t="shared" si="11"/>
        <v>1.0821750893207582E-2</v>
      </c>
      <c r="F99" s="1">
        <v>5796.04</v>
      </c>
      <c r="G99" s="1">
        <f t="shared" si="12"/>
        <v>2.1481631610021035E-2</v>
      </c>
      <c r="H99" s="1">
        <f t="shared" si="13"/>
        <v>2.1254153332192525E-2</v>
      </c>
      <c r="I99" s="1">
        <f t="shared" si="14"/>
        <v>-0.98803766190742848</v>
      </c>
      <c r="J99" s="1">
        <v>2.589E-2</v>
      </c>
      <c r="K99" s="1">
        <f t="shared" si="8"/>
        <v>2.1323141991447248E-3</v>
      </c>
      <c r="L99" s="1">
        <f t="shared" si="15"/>
        <v>2.1300440437730245E-3</v>
      </c>
      <c r="M99" s="1">
        <f t="shared" si="9"/>
        <v>8.6894366940628576E-3</v>
      </c>
      <c r="N99" s="1">
        <f t="shared" si="10"/>
        <v>1.934931741087631E-2</v>
      </c>
    </row>
    <row r="100" spans="3:14" x14ac:dyDescent="0.2">
      <c r="C100" s="2">
        <v>38807</v>
      </c>
      <c r="D100" s="1">
        <v>505.2</v>
      </c>
      <c r="E100" s="1">
        <f t="shared" si="11"/>
        <v>3.2178976402083892E-2</v>
      </c>
      <c r="F100" s="1">
        <v>5970.08</v>
      </c>
      <c r="G100" s="1">
        <f t="shared" si="12"/>
        <v>3.0027398016576834E-2</v>
      </c>
      <c r="H100" s="1">
        <f t="shared" si="13"/>
        <v>2.9585401903864262E-2</v>
      </c>
      <c r="I100" s="1">
        <f t="shared" si="14"/>
        <v>-0.98338777339926609</v>
      </c>
      <c r="J100" s="1">
        <v>2.6469999999999997E-2</v>
      </c>
      <c r="K100" s="1">
        <f t="shared" si="8"/>
        <v>2.1795159933493125E-3</v>
      </c>
      <c r="L100" s="1">
        <f t="shared" si="15"/>
        <v>2.1771442938461685E-3</v>
      </c>
      <c r="M100" s="1">
        <f t="shared" si="9"/>
        <v>2.999946040873458E-2</v>
      </c>
      <c r="N100" s="1">
        <f t="shared" si="10"/>
        <v>2.7847882023227521E-2</v>
      </c>
    </row>
    <row r="101" spans="3:14" x14ac:dyDescent="0.2">
      <c r="C101" s="2">
        <v>38835</v>
      </c>
      <c r="D101" s="1">
        <v>510.05</v>
      </c>
      <c r="E101" s="1">
        <f t="shared" si="11"/>
        <v>9.6001583531275525E-3</v>
      </c>
      <c r="F101" s="1">
        <v>6009.89</v>
      </c>
      <c r="G101" s="1">
        <f t="shared" si="12"/>
        <v>6.6682523517274106E-3</v>
      </c>
      <c r="H101" s="1">
        <f t="shared" si="13"/>
        <v>6.6461179012631544E-3</v>
      </c>
      <c r="I101" s="1">
        <f t="shared" si="14"/>
        <v>-0.99624392691519892</v>
      </c>
      <c r="J101" s="1">
        <v>2.666E-2</v>
      </c>
      <c r="K101" s="1">
        <f t="shared" si="8"/>
        <v>2.1949733338508803E-3</v>
      </c>
      <c r="L101" s="1">
        <f t="shared" si="15"/>
        <v>2.1925678991496496E-3</v>
      </c>
      <c r="M101" s="1">
        <f t="shared" si="9"/>
        <v>7.4051850192766722E-3</v>
      </c>
      <c r="N101" s="1">
        <f t="shared" si="10"/>
        <v>4.4732790178765303E-3</v>
      </c>
    </row>
    <row r="102" spans="3:14" x14ac:dyDescent="0.2">
      <c r="C102" s="2">
        <v>38868</v>
      </c>
      <c r="D102" s="1">
        <v>481.2</v>
      </c>
      <c r="E102" s="1">
        <f t="shared" si="11"/>
        <v>-5.6563082050779423E-2</v>
      </c>
      <c r="F102" s="1">
        <v>5692.86</v>
      </c>
      <c r="G102" s="1">
        <f t="shared" si="12"/>
        <v>-5.2751381472872283E-2</v>
      </c>
      <c r="H102" s="1">
        <f t="shared" si="13"/>
        <v>-5.4193687488155985E-2</v>
      </c>
      <c r="I102" s="1">
        <f t="shared" si="14"/>
        <v>-1.0311610355034999</v>
      </c>
      <c r="J102" s="1">
        <v>2.7919999999999997E-2</v>
      </c>
      <c r="K102" s="1">
        <f t="shared" si="8"/>
        <v>2.29741360233926E-3</v>
      </c>
      <c r="L102" s="1">
        <f t="shared" si="15"/>
        <v>2.2947785827573228E-3</v>
      </c>
      <c r="M102" s="1">
        <f t="shared" si="9"/>
        <v>-5.8860495653118683E-2</v>
      </c>
      <c r="N102" s="1">
        <f t="shared" si="10"/>
        <v>-5.5048795075211543E-2</v>
      </c>
    </row>
    <row r="103" spans="3:14" x14ac:dyDescent="0.2">
      <c r="C103" s="2">
        <v>38898</v>
      </c>
      <c r="D103" s="1">
        <v>481.48</v>
      </c>
      <c r="E103" s="1">
        <f t="shared" si="11"/>
        <v>5.8187863674152851E-4</v>
      </c>
      <c r="F103" s="1">
        <v>5683.31</v>
      </c>
      <c r="G103" s="1">
        <f t="shared" si="12"/>
        <v>-1.6775399359898469E-3</v>
      </c>
      <c r="H103" s="1">
        <f t="shared" si="13"/>
        <v>-1.6789485817016519E-3</v>
      </c>
      <c r="I103" s="1">
        <f t="shared" si="14"/>
        <v>-1.0009511012143006</v>
      </c>
      <c r="J103" s="1">
        <v>2.8969999999999999E-2</v>
      </c>
      <c r="K103" s="1">
        <f t="shared" si="8"/>
        <v>2.3826926033669871E-3</v>
      </c>
      <c r="L103" s="1">
        <f t="shared" si="15"/>
        <v>2.3798584923301054E-3</v>
      </c>
      <c r="M103" s="1">
        <f t="shared" si="9"/>
        <v>-1.8008139666254586E-3</v>
      </c>
      <c r="N103" s="1">
        <f t="shared" si="10"/>
        <v>-4.0602325393568339E-3</v>
      </c>
    </row>
    <row r="104" spans="3:14" x14ac:dyDescent="0.2">
      <c r="C104" s="2">
        <v>38929</v>
      </c>
      <c r="D104" s="1">
        <v>485.52</v>
      </c>
      <c r="E104" s="1">
        <f t="shared" si="11"/>
        <v>8.3907950485999638E-3</v>
      </c>
      <c r="F104" s="1">
        <v>5681.97</v>
      </c>
      <c r="G104" s="1">
        <f t="shared" si="12"/>
        <v>-2.3577809410368911E-4</v>
      </c>
      <c r="H104" s="1">
        <f t="shared" si="13"/>
        <v>-2.3580589412836245E-4</v>
      </c>
      <c r="I104" s="1">
        <f t="shared" si="14"/>
        <v>-1.0001335262162814</v>
      </c>
      <c r="J104" s="1">
        <v>3.0299999999999997E-2</v>
      </c>
      <c r="K104" s="1">
        <f t="shared" si="8"/>
        <v>2.4905982303202734E-3</v>
      </c>
      <c r="L104" s="1">
        <f t="shared" si="15"/>
        <v>2.4875018307403932E-3</v>
      </c>
      <c r="M104" s="1">
        <f t="shared" si="9"/>
        <v>5.9001968182796904E-3</v>
      </c>
      <c r="N104" s="1">
        <f t="shared" si="10"/>
        <v>-2.7263763244239625E-3</v>
      </c>
    </row>
    <row r="105" spans="3:14" x14ac:dyDescent="0.2">
      <c r="C105" s="2">
        <v>38960</v>
      </c>
      <c r="D105" s="1">
        <v>498.32</v>
      </c>
      <c r="E105" s="1">
        <f t="shared" si="11"/>
        <v>2.6363486571099104E-2</v>
      </c>
      <c r="F105" s="1">
        <v>5859.57</v>
      </c>
      <c r="G105" s="1">
        <f t="shared" si="12"/>
        <v>3.1256764819243887E-2</v>
      </c>
      <c r="H105" s="1">
        <f t="shared" si="13"/>
        <v>3.0778218469959477E-2</v>
      </c>
      <c r="I105" s="1">
        <f t="shared" si="14"/>
        <v>-0.98272382441943973</v>
      </c>
      <c r="J105" s="1">
        <v>3.0939999999999999E-2</v>
      </c>
      <c r="K105" s="1">
        <f t="shared" si="8"/>
        <v>2.5424772452682376E-3</v>
      </c>
      <c r="L105" s="1">
        <f t="shared" si="15"/>
        <v>2.5392506179241019E-3</v>
      </c>
      <c r="M105" s="1">
        <f t="shared" si="9"/>
        <v>2.3821009325830866E-2</v>
      </c>
      <c r="N105" s="1">
        <f t="shared" si="10"/>
        <v>2.871428757397565E-2</v>
      </c>
    </row>
    <row r="106" spans="3:14" x14ac:dyDescent="0.2">
      <c r="C106" s="2">
        <v>38989</v>
      </c>
      <c r="D106" s="1">
        <v>511.39</v>
      </c>
      <c r="E106" s="1">
        <f t="shared" si="11"/>
        <v>2.6228126505057014E-2</v>
      </c>
      <c r="F106" s="1">
        <v>6004.33</v>
      </c>
      <c r="G106" s="1">
        <f t="shared" si="12"/>
        <v>2.4704884488111034E-2</v>
      </c>
      <c r="H106" s="1">
        <f t="shared" si="13"/>
        <v>2.4404653561575094E-2</v>
      </c>
      <c r="I106" s="1">
        <f t="shared" si="14"/>
        <v>-0.98627670550571622</v>
      </c>
      <c r="J106" s="1">
        <v>3.2719999999999999E-2</v>
      </c>
      <c r="K106" s="1">
        <f t="shared" si="8"/>
        <v>2.6866106722667205E-3</v>
      </c>
      <c r="L106" s="1">
        <f t="shared" si="15"/>
        <v>2.6830081846930865E-3</v>
      </c>
      <c r="M106" s="1">
        <f t="shared" si="9"/>
        <v>2.3541515832790294E-2</v>
      </c>
      <c r="N106" s="1">
        <f t="shared" si="10"/>
        <v>2.2018273815844314E-2</v>
      </c>
    </row>
    <row r="107" spans="3:14" x14ac:dyDescent="0.2">
      <c r="C107" s="2">
        <v>39021</v>
      </c>
      <c r="D107" s="1">
        <v>534</v>
      </c>
      <c r="E107" s="1">
        <f t="shared" si="11"/>
        <v>4.4212831694010468E-2</v>
      </c>
      <c r="F107" s="1">
        <v>6268.92</v>
      </c>
      <c r="G107" s="1">
        <f t="shared" si="12"/>
        <v>4.4066531986083346E-2</v>
      </c>
      <c r="H107" s="1">
        <f t="shared" si="13"/>
        <v>4.3123215385925583E-2</v>
      </c>
      <c r="I107" s="1">
        <f t="shared" si="14"/>
        <v>-0.97587858882268641</v>
      </c>
      <c r="J107" s="1">
        <v>3.3829999999999999E-2</v>
      </c>
      <c r="K107" s="1">
        <f t="shared" si="8"/>
        <v>2.7763763900181537E-3</v>
      </c>
      <c r="L107" s="1">
        <f t="shared" si="15"/>
        <v>2.7725293759496513E-3</v>
      </c>
      <c r="M107" s="1">
        <f t="shared" si="9"/>
        <v>4.1436455303992314E-2</v>
      </c>
      <c r="N107" s="1">
        <f t="shared" si="10"/>
        <v>4.1290155596065192E-2</v>
      </c>
    </row>
    <row r="108" spans="3:14" x14ac:dyDescent="0.2">
      <c r="C108" s="2">
        <v>39051</v>
      </c>
      <c r="D108" s="1">
        <v>538.05999999999995</v>
      </c>
      <c r="E108" s="1">
        <f t="shared" si="11"/>
        <v>7.6029962546815266E-3</v>
      </c>
      <c r="F108" s="1">
        <v>6309.19</v>
      </c>
      <c r="G108" s="1">
        <f t="shared" si="12"/>
        <v>6.4237540118552428E-3</v>
      </c>
      <c r="H108" s="1">
        <f t="shared" si="13"/>
        <v>6.4032096384500376E-3</v>
      </c>
      <c r="I108" s="1">
        <f t="shared" si="14"/>
        <v>-0.99638095851707087</v>
      </c>
      <c r="J108" s="1">
        <v>3.5740000000000001E-2</v>
      </c>
      <c r="K108" s="1">
        <f t="shared" si="8"/>
        <v>2.9306315197148436E-3</v>
      </c>
      <c r="L108" s="1">
        <f t="shared" si="15"/>
        <v>2.9263455907731521E-3</v>
      </c>
      <c r="M108" s="1">
        <f t="shared" si="9"/>
        <v>4.672364734966683E-3</v>
      </c>
      <c r="N108" s="1">
        <f t="shared" si="10"/>
        <v>3.4931224921403992E-3</v>
      </c>
    </row>
    <row r="109" spans="3:14" x14ac:dyDescent="0.2">
      <c r="C109" s="2">
        <v>39080</v>
      </c>
      <c r="D109" s="1">
        <v>562.79999999999995</v>
      </c>
      <c r="E109" s="1">
        <f t="shared" si="11"/>
        <v>4.5980002230234573E-2</v>
      </c>
      <c r="F109" s="1">
        <v>6596.92</v>
      </c>
      <c r="G109" s="1">
        <f t="shared" si="12"/>
        <v>4.5604903323564594E-2</v>
      </c>
      <c r="H109" s="1">
        <f t="shared" si="13"/>
        <v>4.4595572800013243E-2</v>
      </c>
      <c r="I109" s="1">
        <f t="shared" si="14"/>
        <v>-0.9750653634640124</v>
      </c>
      <c r="J109" s="1">
        <v>3.6330000000000001E-2</v>
      </c>
      <c r="K109" s="1">
        <f t="shared" si="8"/>
        <v>2.9782282972952157E-3</v>
      </c>
      <c r="L109" s="1">
        <f t="shared" si="15"/>
        <v>2.9738021612512812E-3</v>
      </c>
      <c r="M109" s="1">
        <f t="shared" si="9"/>
        <v>4.3001773932939358E-2</v>
      </c>
      <c r="N109" s="1">
        <f t="shared" si="10"/>
        <v>4.2626675026269378E-2</v>
      </c>
    </row>
    <row r="110" spans="3:14" x14ac:dyDescent="0.2">
      <c r="C110" s="2">
        <v>39113</v>
      </c>
      <c r="D110" s="1">
        <v>579.29999999999995</v>
      </c>
      <c r="E110" s="1">
        <f t="shared" si="11"/>
        <v>2.9317697228145034E-2</v>
      </c>
      <c r="F110" s="1">
        <v>6789.11</v>
      </c>
      <c r="G110" s="1">
        <f t="shared" si="12"/>
        <v>2.9133292506199782E-2</v>
      </c>
      <c r="H110" s="1">
        <f t="shared" si="13"/>
        <v>2.8716984426119207E-2</v>
      </c>
      <c r="I110" s="1">
        <f t="shared" si="14"/>
        <v>-0.9838714365840493</v>
      </c>
      <c r="J110" s="1">
        <v>3.6130000000000002E-2</v>
      </c>
      <c r="K110" s="1">
        <f t="shared" si="8"/>
        <v>2.9620965799879162E-3</v>
      </c>
      <c r="L110" s="1">
        <f t="shared" si="15"/>
        <v>2.9577182158740585E-3</v>
      </c>
      <c r="M110" s="1">
        <f t="shared" si="9"/>
        <v>2.6355600648157118E-2</v>
      </c>
      <c r="N110" s="1">
        <f t="shared" si="10"/>
        <v>2.6171195926211865E-2</v>
      </c>
    </row>
    <row r="111" spans="3:14" x14ac:dyDescent="0.2">
      <c r="C111" s="2">
        <v>39141</v>
      </c>
      <c r="D111" s="1">
        <v>574.07000000000005</v>
      </c>
      <c r="E111" s="1">
        <f t="shared" si="11"/>
        <v>-9.0281374072154197E-3</v>
      </c>
      <c r="F111" s="1">
        <v>6715.44</v>
      </c>
      <c r="G111" s="1">
        <f t="shared" si="12"/>
        <v>-1.0851201409315836E-2</v>
      </c>
      <c r="H111" s="1">
        <f t="shared" si="13"/>
        <v>-1.0910505096364828E-2</v>
      </c>
      <c r="I111" s="1">
        <f t="shared" si="14"/>
        <v>-1.0061968347280366</v>
      </c>
      <c r="J111" s="1">
        <v>3.7499999999999999E-2</v>
      </c>
      <c r="K111" s="1">
        <f t="shared" si="8"/>
        <v>3.0725417032555491E-3</v>
      </c>
      <c r="L111" s="1">
        <f t="shared" si="15"/>
        <v>3.0678310935597056E-3</v>
      </c>
      <c r="M111" s="1">
        <f t="shared" si="9"/>
        <v>-1.2100679110470969E-2</v>
      </c>
      <c r="N111" s="1">
        <f t="shared" si="10"/>
        <v>-1.3923743112571385E-2</v>
      </c>
    </row>
    <row r="112" spans="3:14" x14ac:dyDescent="0.2">
      <c r="C112" s="2">
        <v>39171</v>
      </c>
      <c r="D112" s="1">
        <v>581.69000000000005</v>
      </c>
      <c r="E112" s="1">
        <f t="shared" si="11"/>
        <v>1.3273642587140921E-2</v>
      </c>
      <c r="F112" s="1">
        <v>6917.03</v>
      </c>
      <c r="G112" s="1">
        <f t="shared" si="12"/>
        <v>3.0018881860309987E-2</v>
      </c>
      <c r="H112" s="1">
        <f t="shared" si="13"/>
        <v>2.9577133976730698E-2</v>
      </c>
      <c r="I112" s="1">
        <f t="shared" si="14"/>
        <v>-0.98339237708166183</v>
      </c>
      <c r="J112" s="1">
        <v>3.8640000000000001E-2</v>
      </c>
      <c r="K112" s="1">
        <f t="shared" si="8"/>
        <v>3.1643430861472144E-3</v>
      </c>
      <c r="L112" s="1">
        <f t="shared" si="15"/>
        <v>3.1593470891549845E-3</v>
      </c>
      <c r="M112" s="1">
        <f t="shared" si="9"/>
        <v>1.0109299500993707E-2</v>
      </c>
      <c r="N112" s="1">
        <f t="shared" si="10"/>
        <v>2.6854538774162773E-2</v>
      </c>
    </row>
    <row r="113" spans="3:14" x14ac:dyDescent="0.2">
      <c r="C113" s="2">
        <v>39202</v>
      </c>
      <c r="D113" s="1">
        <v>593.63</v>
      </c>
      <c r="E113" s="1">
        <f t="shared" si="11"/>
        <v>2.0526397221887871E-2</v>
      </c>
      <c r="F113" s="1">
        <v>7408.87</v>
      </c>
      <c r="G113" s="1">
        <f t="shared" si="12"/>
        <v>7.1105662401348635E-2</v>
      </c>
      <c r="H113" s="1">
        <f t="shared" si="13"/>
        <v>6.8691444303600926E-2</v>
      </c>
      <c r="I113" s="1">
        <f t="shared" si="14"/>
        <v>-0.96185240764051749</v>
      </c>
      <c r="J113" s="1">
        <v>3.8610000000000005E-2</v>
      </c>
      <c r="K113" s="1">
        <f t="shared" si="8"/>
        <v>3.161928443865758E-3</v>
      </c>
      <c r="L113" s="1">
        <f t="shared" si="15"/>
        <v>3.1569400606315367E-3</v>
      </c>
      <c r="M113" s="1">
        <f t="shared" si="9"/>
        <v>1.7364468778022113E-2</v>
      </c>
      <c r="N113" s="1">
        <f t="shared" si="10"/>
        <v>6.7943733957482877E-2</v>
      </c>
    </row>
    <row r="114" spans="3:14" x14ac:dyDescent="0.2">
      <c r="C114" s="2">
        <v>39233</v>
      </c>
      <c r="D114" s="1">
        <v>628.96</v>
      </c>
      <c r="E114" s="1">
        <f t="shared" si="11"/>
        <v>5.9515186227111272E-2</v>
      </c>
      <c r="F114" s="1">
        <v>7883.04</v>
      </c>
      <c r="G114" s="1">
        <f t="shared" si="12"/>
        <v>6.4000313138170783E-2</v>
      </c>
      <c r="H114" s="1">
        <f t="shared" si="13"/>
        <v>6.2035685222201424E-2</v>
      </c>
      <c r="I114" s="1">
        <f t="shared" si="14"/>
        <v>-0.96548408720083334</v>
      </c>
      <c r="J114" s="1">
        <v>4.0300000000000002E-2</v>
      </c>
      <c r="K114" s="1">
        <f t="shared" si="8"/>
        <v>3.2978537514263273E-3</v>
      </c>
      <c r="L114" s="1">
        <f t="shared" si="15"/>
        <v>3.292427757892812E-3</v>
      </c>
      <c r="M114" s="1">
        <f t="shared" si="9"/>
        <v>5.6217332475684945E-2</v>
      </c>
      <c r="N114" s="1">
        <f t="shared" si="10"/>
        <v>6.0702459386744456E-2</v>
      </c>
    </row>
    <row r="115" spans="3:14" x14ac:dyDescent="0.2">
      <c r="C115" s="2">
        <v>39262</v>
      </c>
      <c r="D115" s="1">
        <v>644.29999999999995</v>
      </c>
      <c r="E115" s="1">
        <f t="shared" si="11"/>
        <v>2.4389468328669395E-2</v>
      </c>
      <c r="F115" s="1">
        <v>8007.32</v>
      </c>
      <c r="G115" s="1">
        <f t="shared" si="12"/>
        <v>1.5765491485518313E-2</v>
      </c>
      <c r="H115" s="1">
        <f t="shared" si="13"/>
        <v>1.5642507047291043E-2</v>
      </c>
      <c r="I115" s="1">
        <f t="shared" si="14"/>
        <v>-0.99118205496913714</v>
      </c>
      <c r="J115" s="1">
        <v>4.1149999999999999E-2</v>
      </c>
      <c r="K115" s="1">
        <f t="shared" si="8"/>
        <v>3.366142063684574E-3</v>
      </c>
      <c r="L115" s="1">
        <f t="shared" si="15"/>
        <v>3.3604892892971959E-3</v>
      </c>
      <c r="M115" s="1">
        <f t="shared" si="9"/>
        <v>2.1023326264984821E-2</v>
      </c>
      <c r="N115" s="1">
        <f t="shared" si="10"/>
        <v>1.2399349421833739E-2</v>
      </c>
    </row>
    <row r="116" spans="3:14" x14ac:dyDescent="0.2">
      <c r="C116" s="2">
        <v>39294</v>
      </c>
      <c r="D116" s="1">
        <v>615.67999999999995</v>
      </c>
      <c r="E116" s="1">
        <f t="shared" si="11"/>
        <v>-4.4420301101971149E-2</v>
      </c>
      <c r="F116" s="1">
        <v>7584.14</v>
      </c>
      <c r="G116" s="1">
        <f t="shared" si="12"/>
        <v>-5.2849143034123691E-2</v>
      </c>
      <c r="H116" s="1">
        <f t="shared" si="13"/>
        <v>-5.4296898624564008E-2</v>
      </c>
      <c r="I116" s="1">
        <f t="shared" si="14"/>
        <v>-1.0312212982105968</v>
      </c>
      <c r="J116" s="1">
        <v>4.104E-2</v>
      </c>
      <c r="K116" s="1">
        <f t="shared" si="8"/>
        <v>3.3573076321615769E-3</v>
      </c>
      <c r="L116" s="1">
        <f t="shared" si="15"/>
        <v>3.3516844571969944E-3</v>
      </c>
      <c r="M116" s="1">
        <f t="shared" si="9"/>
        <v>-4.7777608734132726E-2</v>
      </c>
      <c r="N116" s="1">
        <f t="shared" si="10"/>
        <v>-5.6206450666285268E-2</v>
      </c>
    </row>
    <row r="117" spans="3:14" x14ac:dyDescent="0.2">
      <c r="C117" s="2">
        <v>39325</v>
      </c>
      <c r="D117" s="1">
        <v>613.54999999999995</v>
      </c>
      <c r="E117" s="1">
        <f t="shared" si="11"/>
        <v>-3.4595893970893465E-3</v>
      </c>
      <c r="F117" s="1">
        <v>7638.17</v>
      </c>
      <c r="G117" s="1">
        <f t="shared" si="12"/>
        <v>7.1240773508927102E-3</v>
      </c>
      <c r="H117" s="1">
        <f t="shared" si="13"/>
        <v>7.0988209930634358E-3</v>
      </c>
      <c r="I117" s="1">
        <f t="shared" si="14"/>
        <v>-0.9959885942486536</v>
      </c>
      <c r="J117" s="1">
        <v>4.4589999999999998E-2</v>
      </c>
      <c r="K117" s="1">
        <f t="shared" si="8"/>
        <v>3.641987973848515E-3</v>
      </c>
      <c r="L117" s="1">
        <f t="shared" si="15"/>
        <v>3.635371994327099E-3</v>
      </c>
      <c r="M117" s="1">
        <f t="shared" si="9"/>
        <v>-7.1015773709378616E-3</v>
      </c>
      <c r="N117" s="1">
        <f t="shared" si="10"/>
        <v>3.4820893770441952E-3</v>
      </c>
    </row>
    <row r="118" spans="3:14" x14ac:dyDescent="0.2">
      <c r="C118" s="2">
        <v>39353</v>
      </c>
      <c r="D118" s="1">
        <v>624.58000000000004</v>
      </c>
      <c r="E118" s="1">
        <f t="shared" si="11"/>
        <v>1.797734495966119E-2</v>
      </c>
      <c r="F118" s="1">
        <v>7861.51</v>
      </c>
      <c r="G118" s="1">
        <f t="shared" si="12"/>
        <v>2.9239988112335746E-2</v>
      </c>
      <c r="H118" s="1">
        <f t="shared" si="13"/>
        <v>2.8820654258249423E-2</v>
      </c>
      <c r="I118" s="1">
        <f t="shared" si="14"/>
        <v>-0.98381368539979452</v>
      </c>
      <c r="J118" s="1">
        <v>4.4050000000000006E-2</v>
      </c>
      <c r="K118" s="1">
        <f t="shared" si="8"/>
        <v>3.5987417299601088E-3</v>
      </c>
      <c r="L118" s="1">
        <f t="shared" si="15"/>
        <v>3.592281752827785E-3</v>
      </c>
      <c r="M118" s="1">
        <f t="shared" si="9"/>
        <v>1.4378603229701081E-2</v>
      </c>
      <c r="N118" s="1">
        <f t="shared" si="10"/>
        <v>2.5641246382375638E-2</v>
      </c>
    </row>
    <row r="119" spans="3:14" x14ac:dyDescent="0.2">
      <c r="C119" s="2">
        <v>39386</v>
      </c>
      <c r="D119" s="1">
        <v>638.23</v>
      </c>
      <c r="E119" s="1">
        <f t="shared" si="11"/>
        <v>2.1854686349226604E-2</v>
      </c>
      <c r="F119" s="1">
        <v>8019.22</v>
      </c>
      <c r="G119" s="1">
        <f t="shared" si="12"/>
        <v>2.0061031532110141E-2</v>
      </c>
      <c r="H119" s="1">
        <f t="shared" si="13"/>
        <v>1.986246034154945E-2</v>
      </c>
      <c r="I119" s="1">
        <f t="shared" si="14"/>
        <v>-0.98881654263068131</v>
      </c>
      <c r="J119" s="1">
        <v>4.1550000000000004E-2</v>
      </c>
      <c r="K119" s="1">
        <f t="shared" si="8"/>
        <v>3.398260058380842E-3</v>
      </c>
      <c r="L119" s="1">
        <f t="shared" si="15"/>
        <v>3.3924990206488652E-3</v>
      </c>
      <c r="M119" s="1">
        <f t="shared" si="9"/>
        <v>1.8456426290845762E-2</v>
      </c>
      <c r="N119" s="1">
        <f t="shared" si="10"/>
        <v>1.6662771473729299E-2</v>
      </c>
    </row>
    <row r="120" spans="3:14" x14ac:dyDescent="0.2">
      <c r="C120" s="2">
        <v>39416</v>
      </c>
      <c r="D120" s="1">
        <v>625.65</v>
      </c>
      <c r="E120" s="1">
        <f t="shared" si="11"/>
        <v>-1.9710762577754171E-2</v>
      </c>
      <c r="F120" s="1">
        <v>7870.52</v>
      </c>
      <c r="G120" s="1">
        <f t="shared" si="12"/>
        <v>-1.8542950561276528E-2</v>
      </c>
      <c r="H120" s="1">
        <f t="shared" si="13"/>
        <v>-1.8717026346685869E-2</v>
      </c>
      <c r="I120" s="1">
        <f t="shared" si="14"/>
        <v>-1.0106542548634354</v>
      </c>
      <c r="J120" s="1">
        <v>4.8219999999999999E-2</v>
      </c>
      <c r="K120" s="1">
        <f t="shared" si="8"/>
        <v>3.9321680604256226E-3</v>
      </c>
      <c r="L120" s="1">
        <f t="shared" si="15"/>
        <v>3.9244572943403187E-3</v>
      </c>
      <c r="M120" s="1">
        <f t="shared" si="9"/>
        <v>-2.3642930638179793E-2</v>
      </c>
      <c r="N120" s="1">
        <f t="shared" si="10"/>
        <v>-2.247511862170215E-2</v>
      </c>
    </row>
    <row r="121" spans="3:14" x14ac:dyDescent="0.2">
      <c r="C121" s="2">
        <v>39447</v>
      </c>
      <c r="D121" s="1">
        <v>644.77</v>
      </c>
      <c r="E121" s="1">
        <f t="shared" si="11"/>
        <v>3.056021737393122E-2</v>
      </c>
      <c r="F121" s="1">
        <v>8067.32</v>
      </c>
      <c r="G121" s="1">
        <f t="shared" si="12"/>
        <v>2.5004701087094627E-2</v>
      </c>
      <c r="H121" s="1">
        <f t="shared" si="13"/>
        <v>2.4697199006287661E-2</v>
      </c>
      <c r="I121" s="1">
        <f t="shared" si="14"/>
        <v>-0.98611334802011463</v>
      </c>
      <c r="J121" s="1">
        <v>4.2880000000000001E-2</v>
      </c>
      <c r="K121" s="1">
        <f t="shared" si="8"/>
        <v>3.5049711519501425E-3</v>
      </c>
      <c r="L121" s="1">
        <f t="shared" si="15"/>
        <v>3.4988430555882195E-3</v>
      </c>
      <c r="M121" s="1">
        <f t="shared" si="9"/>
        <v>2.7055246221981077E-2</v>
      </c>
      <c r="N121" s="1">
        <f t="shared" si="10"/>
        <v>2.1499729935144485E-2</v>
      </c>
    </row>
    <row r="122" spans="3:14" x14ac:dyDescent="0.2">
      <c r="C122" s="2">
        <v>39478</v>
      </c>
      <c r="D122" s="1">
        <v>552.61</v>
      </c>
      <c r="E122" s="1">
        <f t="shared" si="11"/>
        <v>-0.14293468988941793</v>
      </c>
      <c r="F122" s="1">
        <v>6851.75</v>
      </c>
      <c r="G122" s="1">
        <f t="shared" si="12"/>
        <v>-0.15067829217137785</v>
      </c>
      <c r="H122" s="1">
        <f t="shared" si="13"/>
        <v>-0.16331723885176699</v>
      </c>
      <c r="I122" s="1">
        <f t="shared" si="14"/>
        <v>-1.0968835193851518</v>
      </c>
      <c r="J122" s="1">
        <v>4.1900000000000007E-2</v>
      </c>
      <c r="K122" s="1">
        <f t="shared" si="8"/>
        <v>3.4263540299781514E-3</v>
      </c>
      <c r="L122" s="1">
        <f t="shared" si="15"/>
        <v>3.4204974530000717E-3</v>
      </c>
      <c r="M122" s="1">
        <f t="shared" si="9"/>
        <v>-0.14636104391939608</v>
      </c>
      <c r="N122" s="1">
        <f t="shared" si="10"/>
        <v>-0.154104646201356</v>
      </c>
    </row>
    <row r="123" spans="3:14" x14ac:dyDescent="0.2">
      <c r="C123" s="2">
        <v>39507</v>
      </c>
      <c r="D123" s="1">
        <v>548.59</v>
      </c>
      <c r="E123" s="1">
        <f t="shared" si="11"/>
        <v>-7.2745697689147182E-3</v>
      </c>
      <c r="F123" s="1">
        <v>6748.13</v>
      </c>
      <c r="G123" s="1">
        <f t="shared" si="12"/>
        <v>-1.512314372240664E-2</v>
      </c>
      <c r="H123" s="1">
        <f t="shared" si="13"/>
        <v>-1.5238664633095122E-2</v>
      </c>
      <c r="I123" s="1">
        <f t="shared" si="14"/>
        <v>-1.0086657226034603</v>
      </c>
      <c r="J123" s="1">
        <v>4.2000000000000003E-2</v>
      </c>
      <c r="K123" s="1">
        <f t="shared" si="8"/>
        <v>3.4343792900468628E-3</v>
      </c>
      <c r="L123" s="1">
        <f t="shared" si="15"/>
        <v>3.4284952775979725E-3</v>
      </c>
      <c r="M123" s="1">
        <f t="shared" si="9"/>
        <v>-1.0708949058961581E-2</v>
      </c>
      <c r="N123" s="1">
        <f t="shared" si="10"/>
        <v>-1.8557523012453503E-2</v>
      </c>
    </row>
    <row r="124" spans="3:14" x14ac:dyDescent="0.2">
      <c r="C124" s="2">
        <v>39538</v>
      </c>
      <c r="D124" s="1">
        <v>529.97</v>
      </c>
      <c r="E124" s="1">
        <f t="shared" si="11"/>
        <v>-3.3941559270128874E-2</v>
      </c>
      <c r="F124" s="1">
        <v>6534.97</v>
      </c>
      <c r="G124" s="1">
        <f t="shared" si="12"/>
        <v>-3.1588010308040926E-2</v>
      </c>
      <c r="H124" s="1">
        <f t="shared" si="13"/>
        <v>-3.2097673065550933E-2</v>
      </c>
      <c r="I124" s="1">
        <f t="shared" si="14"/>
        <v>-1.0183404043768545</v>
      </c>
      <c r="J124" s="1">
        <v>4.3579999999999994E-2</v>
      </c>
      <c r="K124" s="1">
        <f t="shared" si="8"/>
        <v>3.561084788265001E-3</v>
      </c>
      <c r="L124" s="1">
        <f t="shared" si="15"/>
        <v>3.5547591388316205E-3</v>
      </c>
      <c r="M124" s="1">
        <f t="shared" si="9"/>
        <v>-3.7502644058393875E-2</v>
      </c>
      <c r="N124" s="1">
        <f t="shared" si="10"/>
        <v>-3.5149095096305927E-2</v>
      </c>
    </row>
    <row r="125" spans="3:14" x14ac:dyDescent="0.2">
      <c r="C125" s="2">
        <v>39568</v>
      </c>
      <c r="D125" s="1">
        <v>556.30999999999995</v>
      </c>
      <c r="E125" s="1">
        <f t="shared" si="11"/>
        <v>4.9700926467535655E-2</v>
      </c>
      <c r="F125" s="1">
        <v>6948.82</v>
      </c>
      <c r="G125" s="1">
        <f t="shared" si="12"/>
        <v>6.3328523313802343E-2</v>
      </c>
      <c r="H125" s="1">
        <f t="shared" si="13"/>
        <v>6.1404104589072833E-2</v>
      </c>
      <c r="I125" s="1">
        <f t="shared" si="14"/>
        <v>-0.96582941733252514</v>
      </c>
      <c r="J125" s="1">
        <v>4.3899999999999995E-2</v>
      </c>
      <c r="K125" s="1">
        <f t="shared" si="8"/>
        <v>3.5867252456669441E-3</v>
      </c>
      <c r="L125" s="1">
        <f t="shared" si="15"/>
        <v>3.5803082860096794E-3</v>
      </c>
      <c r="M125" s="1">
        <f t="shared" si="9"/>
        <v>4.6114201221868711E-2</v>
      </c>
      <c r="N125" s="1">
        <f t="shared" si="10"/>
        <v>5.9741798068135399E-2</v>
      </c>
    </row>
    <row r="126" spans="3:14" x14ac:dyDescent="0.2">
      <c r="C126" s="2">
        <v>39598</v>
      </c>
      <c r="D126" s="1">
        <v>564.27</v>
      </c>
      <c r="E126" s="1">
        <f t="shared" si="11"/>
        <v>1.4308568963347756E-2</v>
      </c>
      <c r="F126" s="1">
        <v>7096.79</v>
      </c>
      <c r="G126" s="1">
        <f t="shared" si="12"/>
        <v>2.1294262910825257E-2</v>
      </c>
      <c r="H126" s="1">
        <f t="shared" si="13"/>
        <v>2.1070708148387698E-2</v>
      </c>
      <c r="I126" s="1">
        <f t="shared" si="14"/>
        <v>-0.98814029449104601</v>
      </c>
      <c r="J126" s="1">
        <v>4.4640000000000006E-2</v>
      </c>
      <c r="K126" s="1">
        <f t="shared" si="8"/>
        <v>3.6459912190225374E-3</v>
      </c>
      <c r="L126" s="1">
        <f t="shared" si="15"/>
        <v>3.6393607046820899E-3</v>
      </c>
      <c r="M126" s="1">
        <f t="shared" si="9"/>
        <v>1.0662577744325219E-2</v>
      </c>
      <c r="N126" s="1">
        <f t="shared" si="10"/>
        <v>1.7648271691802719E-2</v>
      </c>
    </row>
    <row r="127" spans="3:14" x14ac:dyDescent="0.2">
      <c r="C127" s="2">
        <v>39629</v>
      </c>
      <c r="D127" s="1">
        <v>513</v>
      </c>
      <c r="E127" s="1">
        <f t="shared" si="11"/>
        <v>-9.0860758147695231E-2</v>
      </c>
      <c r="F127" s="1">
        <v>6418.32</v>
      </c>
      <c r="G127" s="1">
        <f t="shared" si="12"/>
        <v>-9.5602377976521824E-2</v>
      </c>
      <c r="H127" s="1">
        <f t="shared" si="13"/>
        <v>-0.10048616792335553</v>
      </c>
      <c r="I127" s="1">
        <f t="shared" si="14"/>
        <v>-1.0585467480507229</v>
      </c>
      <c r="J127" s="1">
        <v>4.4400000000000002E-2</v>
      </c>
      <c r="K127" s="1">
        <f t="shared" si="8"/>
        <v>3.6267740400885984E-3</v>
      </c>
      <c r="L127" s="1">
        <f t="shared" si="15"/>
        <v>3.6202131535698267E-3</v>
      </c>
      <c r="M127" s="1">
        <f t="shared" si="9"/>
        <v>-9.4487532187783829E-2</v>
      </c>
      <c r="N127" s="1">
        <f t="shared" si="10"/>
        <v>-9.9229152016610422E-2</v>
      </c>
    </row>
    <row r="128" spans="3:14" x14ac:dyDescent="0.2">
      <c r="C128" s="2">
        <v>39660</v>
      </c>
      <c r="D128" s="1">
        <v>517.46</v>
      </c>
      <c r="E128" s="1">
        <f t="shared" si="11"/>
        <v>8.6939571150097539E-3</v>
      </c>
      <c r="F128" s="1">
        <v>6479.56</v>
      </c>
      <c r="G128" s="1">
        <f t="shared" si="12"/>
        <v>9.5414376347706664E-3</v>
      </c>
      <c r="H128" s="1">
        <f t="shared" si="13"/>
        <v>9.4962056101157242E-3</v>
      </c>
      <c r="I128" s="1">
        <f t="shared" si="14"/>
        <v>-0.99463751681143286</v>
      </c>
      <c r="J128" s="1">
        <v>4.4790000000000003E-2</v>
      </c>
      <c r="K128" s="1">
        <f t="shared" si="8"/>
        <v>3.6579999007835262E-3</v>
      </c>
      <c r="L128" s="1">
        <f t="shared" si="15"/>
        <v>3.6513256903686203E-3</v>
      </c>
      <c r="M128" s="1">
        <f t="shared" si="9"/>
        <v>5.0359572142262277E-3</v>
      </c>
      <c r="N128" s="1">
        <f t="shared" si="10"/>
        <v>5.8834377339871402E-3</v>
      </c>
    </row>
    <row r="129" spans="3:14" x14ac:dyDescent="0.2">
      <c r="C129" s="2">
        <v>39689</v>
      </c>
      <c r="D129" s="1">
        <v>520.41999999999996</v>
      </c>
      <c r="E129" s="1">
        <f t="shared" si="11"/>
        <v>5.7202489081280561E-3</v>
      </c>
      <c r="F129" s="1">
        <v>6422.3</v>
      </c>
      <c r="G129" s="1">
        <f t="shared" si="12"/>
        <v>-8.8370197976406217E-3</v>
      </c>
      <c r="H129" s="1">
        <f t="shared" si="13"/>
        <v>-8.8762978288005352E-3</v>
      </c>
      <c r="I129" s="1">
        <f t="shared" si="14"/>
        <v>-1.0050385616699262</v>
      </c>
      <c r="J129" s="1">
        <v>4.5110000000000004E-2</v>
      </c>
      <c r="K129" s="1">
        <f t="shared" si="8"/>
        <v>3.6836131406976502E-3</v>
      </c>
      <c r="L129" s="1">
        <f t="shared" si="15"/>
        <v>3.6768452529075601E-3</v>
      </c>
      <c r="M129" s="1">
        <f t="shared" si="9"/>
        <v>2.0366357674304059E-3</v>
      </c>
      <c r="N129" s="1">
        <f t="shared" si="10"/>
        <v>-1.2520632938338272E-2</v>
      </c>
    </row>
    <row r="130" spans="3:14" x14ac:dyDescent="0.2">
      <c r="C130" s="2">
        <v>39721</v>
      </c>
      <c r="D130" s="1">
        <v>477.64</v>
      </c>
      <c r="E130" s="1">
        <f t="shared" si="11"/>
        <v>-8.2202836170785054E-2</v>
      </c>
      <c r="F130" s="1">
        <v>5831.02</v>
      </c>
      <c r="G130" s="1">
        <f t="shared" si="12"/>
        <v>-9.2066705074505983E-2</v>
      </c>
      <c r="H130" s="1">
        <f t="shared" si="13"/>
        <v>-9.6584366817879075E-2</v>
      </c>
      <c r="I130" s="1">
        <f t="shared" si="14"/>
        <v>-1.0562107180549321</v>
      </c>
      <c r="J130" s="1">
        <v>5.0499999999999996E-2</v>
      </c>
      <c r="K130" s="1">
        <f t="shared" si="8"/>
        <v>4.1139593013970188E-3</v>
      </c>
      <c r="L130" s="1">
        <f t="shared" si="15"/>
        <v>4.1055201085764478E-3</v>
      </c>
      <c r="M130" s="1">
        <f t="shared" si="9"/>
        <v>-8.6316795472182073E-2</v>
      </c>
      <c r="N130" s="1">
        <f t="shared" si="10"/>
        <v>-9.6180664375903002E-2</v>
      </c>
    </row>
    <row r="131" spans="3:14" x14ac:dyDescent="0.2">
      <c r="C131" s="2">
        <v>39752</v>
      </c>
      <c r="D131" s="1">
        <v>408</v>
      </c>
      <c r="E131" s="1">
        <f t="shared" si="11"/>
        <v>-0.14580018423917596</v>
      </c>
      <c r="F131" s="1">
        <v>4987.97</v>
      </c>
      <c r="G131" s="1">
        <f t="shared" si="12"/>
        <v>-0.14458019351674323</v>
      </c>
      <c r="H131" s="1">
        <f t="shared" si="13"/>
        <v>-0.15616292881248256</v>
      </c>
      <c r="I131" s="1">
        <f t="shared" si="14"/>
        <v>-1.0924491505021561</v>
      </c>
      <c r="J131" s="1">
        <v>4.4340000000000004E-2</v>
      </c>
      <c r="K131" s="1">
        <f t="shared" si="8"/>
        <v>3.6219691128507314E-3</v>
      </c>
      <c r="L131" s="1">
        <f t="shared" si="15"/>
        <v>3.6154255782837375E-3</v>
      </c>
      <c r="M131" s="1">
        <f t="shared" si="9"/>
        <v>-0.14942215335202669</v>
      </c>
      <c r="N131" s="1">
        <f t="shared" si="10"/>
        <v>-0.14820216262959396</v>
      </c>
    </row>
    <row r="132" spans="3:14" x14ac:dyDescent="0.2">
      <c r="C132" s="2">
        <v>39780</v>
      </c>
      <c r="D132" s="1">
        <v>395.55</v>
      </c>
      <c r="E132" s="1">
        <f t="shared" si="11"/>
        <v>-3.0514705882352944E-2</v>
      </c>
      <c r="F132" s="1">
        <v>4669.4399999999996</v>
      </c>
      <c r="G132" s="1">
        <f t="shared" si="12"/>
        <v>-6.3859646309019635E-2</v>
      </c>
      <c r="H132" s="1">
        <f t="shared" si="13"/>
        <v>-6.598986322144948E-2</v>
      </c>
      <c r="I132" s="1">
        <f t="shared" si="14"/>
        <v>-1.0380714133883433</v>
      </c>
      <c r="J132" s="1">
        <v>3.5740000000000001E-2</v>
      </c>
      <c r="K132" s="1">
        <f t="shared" si="8"/>
        <v>2.9306315197148436E-3</v>
      </c>
      <c r="L132" s="1">
        <f t="shared" si="15"/>
        <v>2.9263455907731521E-3</v>
      </c>
      <c r="M132" s="1">
        <f t="shared" si="9"/>
        <v>-3.3445337402067787E-2</v>
      </c>
      <c r="N132" s="1">
        <f t="shared" si="10"/>
        <v>-6.6790277828734479E-2</v>
      </c>
    </row>
    <row r="133" spans="3:14" x14ac:dyDescent="0.2">
      <c r="C133" s="2">
        <v>39813</v>
      </c>
      <c r="D133" s="1">
        <v>416.74</v>
      </c>
      <c r="E133" s="1">
        <f t="shared" si="11"/>
        <v>5.3570977120465102E-2</v>
      </c>
      <c r="F133" s="1">
        <v>4810.2</v>
      </c>
      <c r="G133" s="1">
        <f t="shared" si="12"/>
        <v>3.014494243421062E-2</v>
      </c>
      <c r="H133" s="1">
        <f t="shared" si="13"/>
        <v>2.9699513151213223E-2</v>
      </c>
      <c r="I133" s="1">
        <f t="shared" si="14"/>
        <v>-0.98332423707008121</v>
      </c>
      <c r="J133" s="1">
        <v>2.6030000000000001E-2</v>
      </c>
      <c r="K133" s="1">
        <f t="shared" si="8"/>
        <v>2.1437099749634925E-3</v>
      </c>
      <c r="L133" s="1">
        <f t="shared" si="15"/>
        <v>2.1414155072655206E-3</v>
      </c>
      <c r="M133" s="1">
        <f t="shared" si="9"/>
        <v>5.1427267145501609E-2</v>
      </c>
      <c r="N133" s="1">
        <f t="shared" si="10"/>
        <v>2.8001232459247127E-2</v>
      </c>
    </row>
    <row r="134" spans="3:14" x14ac:dyDescent="0.2">
      <c r="C134" s="2">
        <v>39843</v>
      </c>
      <c r="D134" s="1">
        <v>391.19</v>
      </c>
      <c r="E134" s="1">
        <f t="shared" si="11"/>
        <v>-6.1309209579114121E-2</v>
      </c>
      <c r="F134" s="1">
        <v>4338.3500000000004</v>
      </c>
      <c r="G134" s="1">
        <f t="shared" si="12"/>
        <v>-9.8093634360317594E-2</v>
      </c>
      <c r="H134" s="1">
        <f t="shared" si="13"/>
        <v>-0.10324457180269316</v>
      </c>
      <c r="I134" s="1">
        <f t="shared" si="14"/>
        <v>-1.0602013364951233</v>
      </c>
      <c r="J134" s="1">
        <v>1.745E-2</v>
      </c>
      <c r="K134" s="1">
        <f t="shared" si="8"/>
        <v>1.4426643970049113E-3</v>
      </c>
      <c r="L134" s="1">
        <f t="shared" si="15"/>
        <v>1.4416247565051572E-3</v>
      </c>
      <c r="M134" s="1">
        <f t="shared" si="9"/>
        <v>-6.2751873976119033E-2</v>
      </c>
      <c r="N134" s="1">
        <f t="shared" si="10"/>
        <v>-9.9536298757322506E-2</v>
      </c>
    </row>
    <row r="135" spans="3:14" x14ac:dyDescent="0.2">
      <c r="C135" s="2">
        <v>39871</v>
      </c>
      <c r="D135" s="1">
        <v>358.72</v>
      </c>
      <c r="E135" s="1">
        <f t="shared" si="11"/>
        <v>-8.3003144252153604E-2</v>
      </c>
      <c r="F135" s="1">
        <v>3843.74</v>
      </c>
      <c r="G135" s="1">
        <f t="shared" si="12"/>
        <v>-0.11400878214067578</v>
      </c>
      <c r="H135" s="1">
        <f t="shared" si="13"/>
        <v>-0.12104824054884041</v>
      </c>
      <c r="I135" s="1">
        <f t="shared" si="14"/>
        <v>-1.0709430011334016</v>
      </c>
      <c r="J135" s="1">
        <v>1.5300000000000001E-2</v>
      </c>
      <c r="K135" s="1">
        <f t="shared" si="8"/>
        <v>1.2661454966749197E-3</v>
      </c>
      <c r="L135" s="1">
        <f t="shared" si="15"/>
        <v>1.2653446104199473E-3</v>
      </c>
      <c r="M135" s="1">
        <f t="shared" si="9"/>
        <v>-8.4269289748828524E-2</v>
      </c>
      <c r="N135" s="1">
        <f t="shared" si="10"/>
        <v>-0.1152749276373507</v>
      </c>
    </row>
    <row r="136" spans="3:14" x14ac:dyDescent="0.2">
      <c r="C136" s="2">
        <v>39903</v>
      </c>
      <c r="D136" s="1">
        <v>385.7</v>
      </c>
      <c r="E136" s="1">
        <f t="shared" si="11"/>
        <v>7.5211864406779627E-2</v>
      </c>
      <c r="F136" s="1">
        <v>4084.76</v>
      </c>
      <c r="G136" s="1">
        <f t="shared" si="12"/>
        <v>6.2704553377699979E-2</v>
      </c>
      <c r="H136" s="1">
        <f t="shared" si="13"/>
        <v>6.0817124112749379E-2</v>
      </c>
      <c r="I136" s="1">
        <f t="shared" si="14"/>
        <v>-0.96615047212051974</v>
      </c>
      <c r="J136" s="1">
        <v>1.1209999999999999E-2</v>
      </c>
      <c r="K136" s="1">
        <f t="shared" si="8"/>
        <v>9.2940109261929749E-4</v>
      </c>
      <c r="L136" s="1">
        <f t="shared" si="15"/>
        <v>9.2896946683876185E-4</v>
      </c>
      <c r="M136" s="1">
        <f t="shared" si="9"/>
        <v>7.428246331416033E-2</v>
      </c>
      <c r="N136" s="1">
        <f t="shared" si="10"/>
        <v>6.1775152285080681E-2</v>
      </c>
    </row>
    <row r="137" spans="3:14" x14ac:dyDescent="0.2">
      <c r="C137" s="2">
        <v>39933</v>
      </c>
      <c r="D137" s="1">
        <v>414.19</v>
      </c>
      <c r="E137" s="1">
        <f t="shared" si="11"/>
        <v>7.3865698729582707E-2</v>
      </c>
      <c r="F137" s="1">
        <v>4769.45</v>
      </c>
      <c r="G137" s="1">
        <f t="shared" si="12"/>
        <v>0.16762061908165959</v>
      </c>
      <c r="H137" s="1">
        <f t="shared" si="13"/>
        <v>0.1549680192129663</v>
      </c>
      <c r="I137" s="1">
        <f t="shared" si="14"/>
        <v>-0.91599394496445763</v>
      </c>
      <c r="J137" s="1">
        <v>9.4399999999999987E-3</v>
      </c>
      <c r="K137" s="1">
        <f t="shared" si="8"/>
        <v>7.8328340971745014E-4</v>
      </c>
      <c r="L137" s="1">
        <f t="shared" si="15"/>
        <v>7.8297680336348143E-4</v>
      </c>
      <c r="M137" s="1">
        <f t="shared" si="9"/>
        <v>7.3082415319865257E-2</v>
      </c>
      <c r="N137" s="1">
        <f t="shared" si="10"/>
        <v>0.16683733567194214</v>
      </c>
    </row>
    <row r="138" spans="3:14" x14ac:dyDescent="0.2">
      <c r="C138" s="2">
        <v>39962</v>
      </c>
      <c r="D138" s="1">
        <v>431.56</v>
      </c>
      <c r="E138" s="1">
        <f t="shared" si="11"/>
        <v>4.1937275163572263E-2</v>
      </c>
      <c r="F138" s="1">
        <v>4940.82</v>
      </c>
      <c r="G138" s="1">
        <f t="shared" si="12"/>
        <v>3.5930767698581612E-2</v>
      </c>
      <c r="H138" s="1">
        <f t="shared" si="13"/>
        <v>3.5300315058527577E-2</v>
      </c>
      <c r="I138" s="1">
        <f t="shared" si="14"/>
        <v>-0.98021079063033745</v>
      </c>
      <c r="J138" s="1">
        <v>9.3500000000000007E-3</v>
      </c>
      <c r="K138" s="1">
        <f t="shared" si="8"/>
        <v>7.7584742405711893E-4</v>
      </c>
      <c r="L138" s="1">
        <f t="shared" si="15"/>
        <v>7.7554661002488358E-4</v>
      </c>
      <c r="M138" s="1">
        <f t="shared" si="9"/>
        <v>4.1161427739515144E-2</v>
      </c>
      <c r="N138" s="1">
        <f t="shared" si="10"/>
        <v>3.5154920274524493E-2</v>
      </c>
    </row>
    <row r="139" spans="3:14" x14ac:dyDescent="0.2">
      <c r="C139" s="2">
        <v>39994</v>
      </c>
      <c r="D139" s="1">
        <v>434.3</v>
      </c>
      <c r="E139" s="1">
        <f t="shared" si="11"/>
        <v>6.3490592269905832E-3</v>
      </c>
      <c r="F139" s="1">
        <v>4808.6400000000003</v>
      </c>
      <c r="G139" s="1">
        <f t="shared" si="12"/>
        <v>-2.6752644297909911E-2</v>
      </c>
      <c r="H139" s="1">
        <f t="shared" si="13"/>
        <v>-2.7117009472308818E-2</v>
      </c>
      <c r="I139" s="1">
        <f t="shared" si="14"/>
        <v>-1.0154725913251184</v>
      </c>
      <c r="J139" s="1">
        <v>7.5100000000000002E-3</v>
      </c>
      <c r="K139" s="1">
        <f t="shared" si="8"/>
        <v>6.2368944240831503E-4</v>
      </c>
      <c r="L139" s="1">
        <f t="shared" si="15"/>
        <v>6.2349502897956458E-4</v>
      </c>
      <c r="M139" s="1">
        <f t="shared" si="9"/>
        <v>5.7253697845822682E-3</v>
      </c>
      <c r="N139" s="1">
        <f t="shared" si="10"/>
        <v>-2.7376333740318226E-2</v>
      </c>
    </row>
    <row r="140" spans="3:14" x14ac:dyDescent="0.2">
      <c r="C140" s="2">
        <v>40025</v>
      </c>
      <c r="D140" s="1">
        <v>473.1</v>
      </c>
      <c r="E140" s="1">
        <f t="shared" si="11"/>
        <v>8.9339166474787124E-2</v>
      </c>
      <c r="F140" s="1">
        <v>5332.14</v>
      </c>
      <c r="G140" s="1">
        <f t="shared" si="12"/>
        <v>0.10886654022759035</v>
      </c>
      <c r="H140" s="1">
        <f t="shared" si="13"/>
        <v>0.10333835868068111</v>
      </c>
      <c r="I140" s="1">
        <f t="shared" si="14"/>
        <v>-0.9431669846713856</v>
      </c>
      <c r="J140" s="1">
        <v>5.3200000000000001E-3</v>
      </c>
      <c r="K140" s="1">
        <f t="shared" si="8"/>
        <v>4.4225599887526279E-4</v>
      </c>
      <c r="L140" s="1">
        <f t="shared" si="15"/>
        <v>4.4215823251510299E-4</v>
      </c>
      <c r="M140" s="1">
        <f t="shared" si="9"/>
        <v>8.8896910475911861E-2</v>
      </c>
      <c r="N140" s="1">
        <f t="shared" si="10"/>
        <v>0.10842428422871508</v>
      </c>
    </row>
    <row r="141" spans="3:14" x14ac:dyDescent="0.2">
      <c r="C141" s="2">
        <v>40056</v>
      </c>
      <c r="D141" s="1">
        <v>485.48</v>
      </c>
      <c r="E141" s="1">
        <f t="shared" si="11"/>
        <v>2.6167829211583227E-2</v>
      </c>
      <c r="F141" s="1">
        <v>5464.61</v>
      </c>
      <c r="G141" s="1">
        <f t="shared" si="12"/>
        <v>2.4843683774244285E-2</v>
      </c>
      <c r="H141" s="1">
        <f t="shared" si="13"/>
        <v>2.4540097325626137E-2</v>
      </c>
      <c r="I141" s="1">
        <f t="shared" si="14"/>
        <v>-0.98620107029340698</v>
      </c>
      <c r="J141" s="1">
        <v>4.8300000000000001E-3</v>
      </c>
      <c r="K141" s="1">
        <f t="shared" si="8"/>
        <v>4.0161170556141101E-4</v>
      </c>
      <c r="L141" s="1">
        <f t="shared" si="15"/>
        <v>4.0153108116613404E-4</v>
      </c>
      <c r="M141" s="1">
        <f t="shared" si="9"/>
        <v>2.5766217506021816E-2</v>
      </c>
      <c r="N141" s="1">
        <f t="shared" si="10"/>
        <v>2.4442072068682874E-2</v>
      </c>
    </row>
    <row r="142" spans="3:14" x14ac:dyDescent="0.2">
      <c r="C142" s="2">
        <v>40086</v>
      </c>
      <c r="D142" s="1">
        <v>504.5</v>
      </c>
      <c r="E142" s="1">
        <f t="shared" si="11"/>
        <v>3.9177721018373468E-2</v>
      </c>
      <c r="F142" s="1">
        <v>5675.16</v>
      </c>
      <c r="G142" s="1">
        <f t="shared" si="12"/>
        <v>3.8529739542254582E-2</v>
      </c>
      <c r="H142" s="1">
        <f t="shared" si="13"/>
        <v>3.7806000941094771E-2</v>
      </c>
      <c r="I142" s="1">
        <f t="shared" si="14"/>
        <v>-0.97882109096021319</v>
      </c>
      <c r="J142" s="1">
        <v>4.3800000000000002E-3</v>
      </c>
      <c r="K142" s="1">
        <f t="shared" ref="K142:K205" si="16">(1+J142)^(1/12) - 1</f>
        <v>3.6426930641764166E-4</v>
      </c>
      <c r="L142" s="1">
        <f t="shared" si="15"/>
        <v>3.6420297646133192E-4</v>
      </c>
      <c r="M142" s="1">
        <f t="shared" ref="M142:M205" si="17">E142-K142</f>
        <v>3.8813451711955826E-2</v>
      </c>
      <c r="N142" s="1">
        <f t="shared" ref="N142:N205" si="18">G142-K142</f>
        <v>3.816547023583694E-2</v>
      </c>
    </row>
    <row r="143" spans="3:14" x14ac:dyDescent="0.2">
      <c r="C143" s="2">
        <v>40116</v>
      </c>
      <c r="D143" s="1">
        <v>486.42</v>
      </c>
      <c r="E143" s="1">
        <f t="shared" ref="E143:E206" si="19">D143/D142-1</f>
        <v>-3.583746283448952E-2</v>
      </c>
      <c r="F143" s="1">
        <v>5414.96</v>
      </c>
      <c r="G143" s="1">
        <f t="shared" ref="G143:G206" si="20">F143/F142-1</f>
        <v>-4.5848927607327394E-2</v>
      </c>
      <c r="H143" s="1">
        <f t="shared" ref="H143:H206" si="21">LN(F143/F142)</f>
        <v>-4.6933263265229459E-2</v>
      </c>
      <c r="I143" s="1">
        <f t="shared" ref="I143:I206" si="22">-((G143+1)^(-$Q$29))</f>
        <v>-1.0269306591798215</v>
      </c>
      <c r="J143" s="1">
        <v>4.2199999999999998E-3</v>
      </c>
      <c r="K143" s="1">
        <f t="shared" si="16"/>
        <v>3.5098831294400057E-4</v>
      </c>
      <c r="L143" s="1">
        <f t="shared" ref="L143:L206" si="23">LN(1+K143)</f>
        <v>3.5092673095537305E-4</v>
      </c>
      <c r="M143" s="1">
        <f t="shared" si="17"/>
        <v>-3.618845114743352E-2</v>
      </c>
      <c r="N143" s="1">
        <f t="shared" si="18"/>
        <v>-4.6199915920271395E-2</v>
      </c>
    </row>
    <row r="144" spans="3:14" x14ac:dyDescent="0.2">
      <c r="C144" s="2">
        <v>40147</v>
      </c>
      <c r="D144" s="1">
        <v>506.84</v>
      </c>
      <c r="E144" s="1">
        <f t="shared" si="19"/>
        <v>4.1980181735948197E-2</v>
      </c>
      <c r="F144" s="1">
        <v>5625.95</v>
      </c>
      <c r="G144" s="1">
        <f t="shared" si="20"/>
        <v>3.8964276744426485E-2</v>
      </c>
      <c r="H144" s="1">
        <f t="shared" si="21"/>
        <v>3.8224329181852396E-2</v>
      </c>
      <c r="I144" s="1">
        <f t="shared" si="22"/>
        <v>-0.97858927039392829</v>
      </c>
      <c r="J144" s="1">
        <v>4.7199999999999994E-3</v>
      </c>
      <c r="K144" s="1">
        <f t="shared" si="16"/>
        <v>3.9248497939325944E-4</v>
      </c>
      <c r="L144" s="1">
        <f t="shared" si="23"/>
        <v>3.9240797731118299E-4</v>
      </c>
      <c r="M144" s="1">
        <f t="shared" si="17"/>
        <v>4.1587696756554937E-2</v>
      </c>
      <c r="N144" s="1">
        <f t="shared" si="18"/>
        <v>3.8571791765033225E-2</v>
      </c>
    </row>
    <row r="145" spans="3:14" x14ac:dyDescent="0.2">
      <c r="C145" s="2">
        <v>40178</v>
      </c>
      <c r="D145" s="1">
        <v>540.94000000000005</v>
      </c>
      <c r="E145" s="1">
        <f t="shared" si="19"/>
        <v>6.7279614868597681E-2</v>
      </c>
      <c r="F145" s="1">
        <v>5957.43</v>
      </c>
      <c r="G145" s="1">
        <f t="shared" si="20"/>
        <v>5.8919826873683689E-2</v>
      </c>
      <c r="H145" s="1">
        <f t="shared" si="21"/>
        <v>5.7249357307389601E-2</v>
      </c>
      <c r="I145" s="1">
        <f t="shared" si="22"/>
        <v>-0.96810419455478691</v>
      </c>
      <c r="J145" s="1">
        <v>4.5300000000000002E-3</v>
      </c>
      <c r="K145" s="1">
        <f t="shared" si="16"/>
        <v>3.7671847656128854E-4</v>
      </c>
      <c r="L145" s="1">
        <f t="shared" si="23"/>
        <v>3.766475359718585E-4</v>
      </c>
      <c r="M145" s="1">
        <f t="shared" si="17"/>
        <v>6.6902896392036393E-2</v>
      </c>
      <c r="N145" s="1">
        <f t="shared" si="18"/>
        <v>5.8543108397122401E-2</v>
      </c>
    </row>
    <row r="146" spans="3:14" x14ac:dyDescent="0.2">
      <c r="C146" s="2">
        <v>40207</v>
      </c>
      <c r="D146" s="1">
        <v>514.59</v>
      </c>
      <c r="E146" s="1">
        <f t="shared" si="19"/>
        <v>-4.8711502199874301E-2</v>
      </c>
      <c r="F146" s="1">
        <v>5608.79</v>
      </c>
      <c r="G146" s="1">
        <f t="shared" si="20"/>
        <v>-5.8521879401016941E-2</v>
      </c>
      <c r="H146" s="1">
        <f t="shared" si="21"/>
        <v>-6.0304170030173937E-2</v>
      </c>
      <c r="I146" s="1">
        <f t="shared" si="22"/>
        <v>-1.0347348862400836</v>
      </c>
      <c r="J146" s="1">
        <v>4.2599999999999999E-3</v>
      </c>
      <c r="K146" s="1">
        <f t="shared" si="16"/>
        <v>3.5430874314879013E-4</v>
      </c>
      <c r="L146" s="1">
        <f t="shared" si="23"/>
        <v>3.5424599062812786E-4</v>
      </c>
      <c r="M146" s="1">
        <f t="shared" si="17"/>
        <v>-4.9065810943023092E-2</v>
      </c>
      <c r="N146" s="1">
        <f t="shared" si="18"/>
        <v>-5.8876188144165731E-2</v>
      </c>
    </row>
    <row r="147" spans="3:14" x14ac:dyDescent="0.2">
      <c r="C147" s="2">
        <v>40235</v>
      </c>
      <c r="D147" s="1">
        <v>515.69000000000005</v>
      </c>
      <c r="E147" s="1">
        <f t="shared" si="19"/>
        <v>2.1376241279464914E-3</v>
      </c>
      <c r="F147" s="1">
        <v>5598.46</v>
      </c>
      <c r="G147" s="1">
        <f t="shared" si="20"/>
        <v>-1.8417519643274538E-3</v>
      </c>
      <c r="H147" s="1">
        <f t="shared" si="21"/>
        <v>-1.843450074795685E-3</v>
      </c>
      <c r="I147" s="1">
        <f t="shared" si="22"/>
        <v>-1.0010443376848235</v>
      </c>
      <c r="J147" s="1">
        <v>4.1599999999999996E-3</v>
      </c>
      <c r="K147" s="1">
        <f t="shared" si="16"/>
        <v>3.4600744030943709E-4</v>
      </c>
      <c r="L147" s="1">
        <f t="shared" si="23"/>
        <v>3.459475935396161E-4</v>
      </c>
      <c r="M147" s="1">
        <f t="shared" si="17"/>
        <v>1.7916166876370543E-3</v>
      </c>
      <c r="N147" s="1">
        <f t="shared" si="18"/>
        <v>-2.1877594046368909E-3</v>
      </c>
    </row>
    <row r="148" spans="3:14" x14ac:dyDescent="0.2">
      <c r="C148" s="2">
        <v>40268</v>
      </c>
      <c r="D148" s="1">
        <v>558.91999999999996</v>
      </c>
      <c r="E148" s="1">
        <f t="shared" si="19"/>
        <v>8.3829432410944316E-2</v>
      </c>
      <c r="F148" s="1">
        <v>6153.55</v>
      </c>
      <c r="G148" s="1">
        <f t="shared" si="20"/>
        <v>9.9150480667898E-2</v>
      </c>
      <c r="H148" s="1">
        <f t="shared" si="21"/>
        <v>9.4537591132630119E-2</v>
      </c>
      <c r="I148" s="1">
        <f t="shared" si="22"/>
        <v>-0.94787865134311167</v>
      </c>
      <c r="J148" s="1">
        <v>3.9700000000000004E-3</v>
      </c>
      <c r="K148" s="1">
        <f t="shared" si="16"/>
        <v>3.3023287696010151E-4</v>
      </c>
      <c r="L148" s="1">
        <f t="shared" si="23"/>
        <v>3.3017836208499462E-4</v>
      </c>
      <c r="M148" s="1">
        <f t="shared" si="17"/>
        <v>8.3499199533984214E-2</v>
      </c>
      <c r="N148" s="1">
        <f t="shared" si="18"/>
        <v>9.8820247790937898E-2</v>
      </c>
    </row>
    <row r="149" spans="3:14" x14ac:dyDescent="0.2">
      <c r="C149" s="2">
        <v>40298</v>
      </c>
      <c r="D149" s="1">
        <v>560.35</v>
      </c>
      <c r="E149" s="1">
        <f t="shared" si="19"/>
        <v>2.5585056895442992E-3</v>
      </c>
      <c r="F149" s="1">
        <v>6135.7</v>
      </c>
      <c r="G149" s="1">
        <f t="shared" si="20"/>
        <v>-2.9007645992964459E-3</v>
      </c>
      <c r="H149" s="1">
        <f t="shared" si="21"/>
        <v>-2.9049799707672099E-3</v>
      </c>
      <c r="I149" s="1">
        <f t="shared" si="22"/>
        <v>-1.0016462025070376</v>
      </c>
      <c r="J149" s="1">
        <v>4.13E-3</v>
      </c>
      <c r="K149" s="1">
        <f t="shared" si="16"/>
        <v>3.4351690168654692E-4</v>
      </c>
      <c r="L149" s="1">
        <f t="shared" si="23"/>
        <v>3.4345791326430145E-4</v>
      </c>
      <c r="M149" s="1">
        <f t="shared" si="17"/>
        <v>2.2149887878577523E-3</v>
      </c>
      <c r="N149" s="1">
        <f t="shared" si="18"/>
        <v>-3.2442815009829928E-3</v>
      </c>
    </row>
    <row r="150" spans="3:14" x14ac:dyDescent="0.2">
      <c r="C150" s="2">
        <v>40329</v>
      </c>
      <c r="D150" s="1">
        <v>544.37</v>
      </c>
      <c r="E150" s="1">
        <f t="shared" si="19"/>
        <v>-2.8517890604086715E-2</v>
      </c>
      <c r="F150" s="1">
        <v>5964.33</v>
      </c>
      <c r="G150" s="1">
        <f t="shared" si="20"/>
        <v>-2.7929983538960479E-2</v>
      </c>
      <c r="H150" s="1">
        <f t="shared" si="21"/>
        <v>-2.832744371984728E-2</v>
      </c>
      <c r="I150" s="1">
        <f t="shared" si="22"/>
        <v>-1.0161688027344977</v>
      </c>
      <c r="J150" s="1">
        <v>4.2899999999999995E-3</v>
      </c>
      <c r="K150" s="1">
        <f t="shared" si="16"/>
        <v>3.56798986244522E-4</v>
      </c>
      <c r="L150" s="1">
        <f t="shared" si="23"/>
        <v>3.5673534862300536E-4</v>
      </c>
      <c r="M150" s="1">
        <f t="shared" si="17"/>
        <v>-2.8874689590331237E-2</v>
      </c>
      <c r="N150" s="1">
        <f t="shared" si="18"/>
        <v>-2.8286782525205001E-2</v>
      </c>
    </row>
    <row r="151" spans="3:14" x14ac:dyDescent="0.2">
      <c r="C151" s="2">
        <v>40359</v>
      </c>
      <c r="D151" s="1">
        <v>536.66999999999996</v>
      </c>
      <c r="E151" s="1">
        <f t="shared" si="19"/>
        <v>-1.4144791226555542E-2</v>
      </c>
      <c r="F151" s="1">
        <v>5965.52</v>
      </c>
      <c r="G151" s="1">
        <f t="shared" si="20"/>
        <v>1.9951947662200098E-4</v>
      </c>
      <c r="H151" s="1">
        <f t="shared" si="21"/>
        <v>1.9949957525832099E-4</v>
      </c>
      <c r="I151" s="1">
        <f t="shared" si="22"/>
        <v>-0.999887046331708</v>
      </c>
      <c r="J151" s="1">
        <v>4.8500000000000001E-3</v>
      </c>
      <c r="K151" s="1">
        <f t="shared" si="16"/>
        <v>4.0327101192083603E-4</v>
      </c>
      <c r="L151" s="1">
        <f t="shared" si="23"/>
        <v>4.0318972002068514E-4</v>
      </c>
      <c r="M151" s="1">
        <f t="shared" si="17"/>
        <v>-1.4548062238476378E-2</v>
      </c>
      <c r="N151" s="1">
        <f t="shared" si="18"/>
        <v>-2.0375153529883505E-4</v>
      </c>
    </row>
    <row r="152" spans="3:14" x14ac:dyDescent="0.2">
      <c r="C152" s="2">
        <v>40389</v>
      </c>
      <c r="D152" s="1">
        <v>555.4</v>
      </c>
      <c r="E152" s="1">
        <f t="shared" si="19"/>
        <v>3.4900404345314717E-2</v>
      </c>
      <c r="F152" s="1">
        <v>6147.97</v>
      </c>
      <c r="G152" s="1">
        <f t="shared" si="20"/>
        <v>3.0584089903310963E-2</v>
      </c>
      <c r="H152" s="1">
        <f t="shared" si="21"/>
        <v>3.0125719089846369E-2</v>
      </c>
      <c r="I152" s="1">
        <f t="shared" si="22"/>
        <v>-0.98308696493865111</v>
      </c>
      <c r="J152" s="1">
        <v>6.45E-3</v>
      </c>
      <c r="K152" s="1">
        <f t="shared" si="16"/>
        <v>5.3591753292381306E-4</v>
      </c>
      <c r="L152" s="1">
        <f t="shared" si="23"/>
        <v>5.357739804086821E-4</v>
      </c>
      <c r="M152" s="1">
        <f t="shared" si="17"/>
        <v>3.4364486812390904E-2</v>
      </c>
      <c r="N152" s="1">
        <f t="shared" si="18"/>
        <v>3.0048172370387149E-2</v>
      </c>
    </row>
    <row r="153" spans="3:14" x14ac:dyDescent="0.2">
      <c r="C153" s="2">
        <v>40421</v>
      </c>
      <c r="D153" s="1">
        <v>539.33000000000004</v>
      </c>
      <c r="E153" s="1">
        <f t="shared" si="19"/>
        <v>-2.8934101548433455E-2</v>
      </c>
      <c r="F153" s="1">
        <v>5925.22</v>
      </c>
      <c r="G153" s="1">
        <f t="shared" si="20"/>
        <v>-3.6231471526373737E-2</v>
      </c>
      <c r="H153" s="1">
        <f t="shared" si="21"/>
        <v>-3.6904128895238593E-2</v>
      </c>
      <c r="I153" s="1">
        <f t="shared" si="22"/>
        <v>-1.0211155892758128</v>
      </c>
      <c r="J153" s="1">
        <v>6.2199999999999998E-3</v>
      </c>
      <c r="K153" s="1">
        <f t="shared" si="16"/>
        <v>5.1686149702923068E-4</v>
      </c>
      <c r="L153" s="1">
        <f t="shared" si="23"/>
        <v>5.1672797013363459E-4</v>
      </c>
      <c r="M153" s="1">
        <f t="shared" si="17"/>
        <v>-2.9450963045462686E-2</v>
      </c>
      <c r="N153" s="1">
        <f t="shared" si="18"/>
        <v>-3.6748333023402968E-2</v>
      </c>
    </row>
    <row r="154" spans="3:14" x14ac:dyDescent="0.2">
      <c r="C154" s="2">
        <v>40451</v>
      </c>
      <c r="D154" s="1">
        <v>568.4</v>
      </c>
      <c r="E154" s="1">
        <f t="shared" si="19"/>
        <v>5.3900209519218256E-2</v>
      </c>
      <c r="F154" s="1">
        <v>6229.02</v>
      </c>
      <c r="G154" s="1">
        <f t="shared" si="20"/>
        <v>5.1272357819625247E-2</v>
      </c>
      <c r="H154" s="1">
        <f t="shared" si="21"/>
        <v>5.0001199921550908E-2</v>
      </c>
      <c r="I154" s="1">
        <f t="shared" si="22"/>
        <v>-0.97208548712441611</v>
      </c>
      <c r="J154" s="1">
        <v>6.2500000000000003E-3</v>
      </c>
      <c r="K154" s="1">
        <f t="shared" si="16"/>
        <v>5.1934729335045837E-4</v>
      </c>
      <c r="L154" s="1">
        <f t="shared" si="23"/>
        <v>5.1921247921978616E-4</v>
      </c>
      <c r="M154" s="1">
        <f t="shared" si="17"/>
        <v>5.3380862225867798E-2</v>
      </c>
      <c r="N154" s="1">
        <f t="shared" si="18"/>
        <v>5.0753010526274789E-2</v>
      </c>
    </row>
    <row r="155" spans="3:14" x14ac:dyDescent="0.2">
      <c r="C155" s="2">
        <v>40480</v>
      </c>
      <c r="D155" s="1">
        <v>601.87</v>
      </c>
      <c r="E155" s="1">
        <f t="shared" si="19"/>
        <v>5.8884588318085962E-2</v>
      </c>
      <c r="F155" s="1">
        <v>6601.37</v>
      </c>
      <c r="G155" s="1">
        <f t="shared" si="20"/>
        <v>5.9776658286536222E-2</v>
      </c>
      <c r="H155" s="1">
        <f t="shared" si="21"/>
        <v>5.805818619398647E-2</v>
      </c>
      <c r="I155" s="1">
        <f t="shared" si="22"/>
        <v>-0.9676609308168731</v>
      </c>
      <c r="J155" s="1">
        <v>8.4700000000000001E-3</v>
      </c>
      <c r="K155" s="1">
        <f t="shared" si="16"/>
        <v>7.0310796630779215E-4</v>
      </c>
      <c r="L155" s="1">
        <f t="shared" si="23"/>
        <v>7.0286090170359409E-4</v>
      </c>
      <c r="M155" s="1">
        <f t="shared" si="17"/>
        <v>5.818148035177817E-2</v>
      </c>
      <c r="N155" s="1">
        <f t="shared" si="18"/>
        <v>5.907355032022843E-2</v>
      </c>
    </row>
    <row r="156" spans="3:14" x14ac:dyDescent="0.2">
      <c r="C156" s="2">
        <v>40512</v>
      </c>
      <c r="D156" s="1">
        <v>611.85</v>
      </c>
      <c r="E156" s="1">
        <f t="shared" si="19"/>
        <v>1.6581653845514799E-2</v>
      </c>
      <c r="F156" s="1">
        <v>6688.49</v>
      </c>
      <c r="G156" s="1">
        <f t="shared" si="20"/>
        <v>1.3197260568639457E-2</v>
      </c>
      <c r="H156" s="1">
        <f t="shared" si="21"/>
        <v>1.3110935399761403E-2</v>
      </c>
      <c r="I156" s="1">
        <f t="shared" si="22"/>
        <v>-0.99260385279875174</v>
      </c>
      <c r="J156" s="1">
        <v>8.1000000000000013E-3</v>
      </c>
      <c r="K156" s="1">
        <f t="shared" si="16"/>
        <v>6.7250695461584797E-4</v>
      </c>
      <c r="L156" s="1">
        <f t="shared" si="23"/>
        <v>6.7228092314665746E-4</v>
      </c>
      <c r="M156" s="1">
        <f t="shared" si="17"/>
        <v>1.5909146890898951E-2</v>
      </c>
      <c r="N156" s="1">
        <f t="shared" si="18"/>
        <v>1.2524753614023609E-2</v>
      </c>
    </row>
    <row r="157" spans="3:14" x14ac:dyDescent="0.2">
      <c r="C157" s="2">
        <v>40543</v>
      </c>
      <c r="D157" s="1">
        <v>634.45000000000005</v>
      </c>
      <c r="E157" s="1">
        <f t="shared" si="19"/>
        <v>3.6937157800114528E-2</v>
      </c>
      <c r="F157" s="1">
        <v>6914.19</v>
      </c>
      <c r="G157" s="1">
        <f t="shared" si="20"/>
        <v>3.374453725728821E-2</v>
      </c>
      <c r="H157" s="1">
        <f t="shared" si="21"/>
        <v>3.3187682947400793E-2</v>
      </c>
      <c r="I157" s="1">
        <f t="shared" si="22"/>
        <v>-0.98138402837917593</v>
      </c>
      <c r="J157" s="1">
        <v>7.8200000000000006E-3</v>
      </c>
      <c r="K157" s="1">
        <f t="shared" si="16"/>
        <v>6.49342587914159E-4</v>
      </c>
      <c r="L157" s="1">
        <f t="shared" si="23"/>
        <v>6.4913185623568712E-4</v>
      </c>
      <c r="M157" s="1">
        <f t="shared" si="17"/>
        <v>3.6287815212200369E-2</v>
      </c>
      <c r="N157" s="1">
        <f t="shared" si="18"/>
        <v>3.3095194669374051E-2</v>
      </c>
    </row>
    <row r="158" spans="3:14" x14ac:dyDescent="0.2">
      <c r="C158" s="2">
        <v>40574</v>
      </c>
      <c r="D158" s="1">
        <v>650.77</v>
      </c>
      <c r="E158" s="1">
        <f t="shared" si="19"/>
        <v>2.572306722357931E-2</v>
      </c>
      <c r="F158" s="1">
        <v>7077.48</v>
      </c>
      <c r="G158" s="1">
        <f t="shared" si="20"/>
        <v>2.3616649238739518E-2</v>
      </c>
      <c r="H158" s="1">
        <f t="shared" si="21"/>
        <v>2.3342090547085911E-2</v>
      </c>
      <c r="I158" s="1">
        <f t="shared" si="22"/>
        <v>-0.98687026877072204</v>
      </c>
      <c r="J158" s="1">
        <v>8.9499999999999996E-3</v>
      </c>
      <c r="K158" s="1">
        <f t="shared" si="16"/>
        <v>7.427912436959172E-4</v>
      </c>
      <c r="L158" s="1">
        <f t="shared" si="23"/>
        <v>7.4251551081292713E-4</v>
      </c>
      <c r="M158" s="1">
        <f t="shared" si="17"/>
        <v>2.4980275979883393E-2</v>
      </c>
      <c r="N158" s="1">
        <f t="shared" si="18"/>
        <v>2.2873857995043601E-2</v>
      </c>
    </row>
    <row r="159" spans="3:14" x14ac:dyDescent="0.2">
      <c r="C159" s="2">
        <v>40602</v>
      </c>
      <c r="D159" s="1">
        <v>668.54</v>
      </c>
      <c r="E159" s="1">
        <f t="shared" si="19"/>
        <v>2.7306114295373218E-2</v>
      </c>
      <c r="F159" s="1">
        <v>7272.32</v>
      </c>
      <c r="G159" s="1">
        <f t="shared" si="20"/>
        <v>2.752957267275935E-2</v>
      </c>
      <c r="H159" s="1">
        <f t="shared" si="21"/>
        <v>2.7157448164115548E-2</v>
      </c>
      <c r="I159" s="1">
        <f t="shared" si="22"/>
        <v>-0.98474061410469071</v>
      </c>
      <c r="J159" s="1">
        <v>8.6700000000000006E-3</v>
      </c>
      <c r="K159" s="1">
        <f t="shared" si="16"/>
        <v>7.1964476890329365E-4</v>
      </c>
      <c r="L159" s="1">
        <f t="shared" si="23"/>
        <v>7.1938594877151416E-4</v>
      </c>
      <c r="M159" s="1">
        <f t="shared" si="17"/>
        <v>2.6586469526469925E-2</v>
      </c>
      <c r="N159" s="1">
        <f t="shared" si="18"/>
        <v>2.6809927903856057E-2</v>
      </c>
    </row>
    <row r="160" spans="3:14" x14ac:dyDescent="0.2">
      <c r="C160" s="2">
        <v>40633</v>
      </c>
      <c r="D160" s="1">
        <v>638.36</v>
      </c>
      <c r="E160" s="1">
        <f t="shared" si="19"/>
        <v>-4.5143147754808877E-2</v>
      </c>
      <c r="F160" s="1">
        <v>7041.31</v>
      </c>
      <c r="G160" s="1">
        <f t="shared" si="20"/>
        <v>-3.1765653876617006E-2</v>
      </c>
      <c r="H160" s="1">
        <f t="shared" si="21"/>
        <v>-3.2281127902698076E-2</v>
      </c>
      <c r="I160" s="1">
        <f t="shared" si="22"/>
        <v>-1.018446190229817</v>
      </c>
      <c r="J160" s="1">
        <v>9.6799999999999994E-3</v>
      </c>
      <c r="K160" s="1">
        <f t="shared" si="16"/>
        <v>8.0310973408170838E-4</v>
      </c>
      <c r="L160" s="1">
        <f t="shared" si="23"/>
        <v>8.0278741401992816E-4</v>
      </c>
      <c r="M160" s="1">
        <f t="shared" si="17"/>
        <v>-4.5946257488890585E-2</v>
      </c>
      <c r="N160" s="1">
        <f t="shared" si="18"/>
        <v>-3.2568763610698714E-2</v>
      </c>
    </row>
    <row r="161" spans="3:14" x14ac:dyDescent="0.2">
      <c r="C161" s="2">
        <v>40662</v>
      </c>
      <c r="D161" s="1">
        <v>670.44</v>
      </c>
      <c r="E161" s="1">
        <f t="shared" si="19"/>
        <v>5.0253775299204273E-2</v>
      </c>
      <c r="F161" s="1">
        <v>7514.46</v>
      </c>
      <c r="G161" s="1">
        <f t="shared" si="20"/>
        <v>6.7196302960670584E-2</v>
      </c>
      <c r="H161" s="1">
        <f t="shared" si="21"/>
        <v>6.5034931930971512E-2</v>
      </c>
      <c r="I161" s="1">
        <f t="shared" si="22"/>
        <v>-0.96384586996201571</v>
      </c>
      <c r="J161" s="1">
        <v>1.2370000000000001E-2</v>
      </c>
      <c r="K161" s="1">
        <f t="shared" si="16"/>
        <v>1.0250347138145433E-3</v>
      </c>
      <c r="L161" s="1">
        <f t="shared" si="23"/>
        <v>1.0245097244565304E-3</v>
      </c>
      <c r="M161" s="1">
        <f t="shared" si="17"/>
        <v>4.922874058538973E-2</v>
      </c>
      <c r="N161" s="1">
        <f t="shared" si="18"/>
        <v>6.6171268246856041E-2</v>
      </c>
    </row>
    <row r="162" spans="3:14" x14ac:dyDescent="0.2">
      <c r="C162" s="2">
        <v>40694</v>
      </c>
      <c r="D162" s="1">
        <v>659.9</v>
      </c>
      <c r="E162" s="1">
        <f t="shared" si="19"/>
        <v>-1.5721019032277406E-2</v>
      </c>
      <c r="F162" s="1">
        <v>7293.69</v>
      </c>
      <c r="G162" s="1">
        <f t="shared" si="20"/>
        <v>-2.9379356600474305E-2</v>
      </c>
      <c r="H162" s="1">
        <f t="shared" si="21"/>
        <v>-2.9819573537912154E-2</v>
      </c>
      <c r="I162" s="1">
        <f t="shared" si="22"/>
        <v>-1.0170276952805588</v>
      </c>
      <c r="J162" s="1">
        <v>1.2279999999999999E-2</v>
      </c>
      <c r="K162" s="1">
        <f t="shared" si="16"/>
        <v>1.0176184591983439E-3</v>
      </c>
      <c r="L162" s="1">
        <f t="shared" si="23"/>
        <v>1.0171010365302474E-3</v>
      </c>
      <c r="M162" s="1">
        <f t="shared" si="17"/>
        <v>-1.673863749147575E-2</v>
      </c>
      <c r="N162" s="1">
        <f t="shared" si="18"/>
        <v>-3.0396975059672648E-2</v>
      </c>
    </row>
    <row r="163" spans="3:14" x14ac:dyDescent="0.2">
      <c r="C163" s="2">
        <v>40724</v>
      </c>
      <c r="D163" s="1">
        <v>667.84</v>
      </c>
      <c r="E163" s="1">
        <f t="shared" si="19"/>
        <v>1.203212607970916E-2</v>
      </c>
      <c r="F163" s="1">
        <v>7376.24</v>
      </c>
      <c r="G163" s="1">
        <f t="shared" si="20"/>
        <v>1.1318002273197791E-2</v>
      </c>
      <c r="H163" s="1">
        <f t="shared" si="21"/>
        <v>1.1254432888085353E-2</v>
      </c>
      <c r="I163" s="1">
        <f t="shared" si="22"/>
        <v>-0.99364780994671997</v>
      </c>
      <c r="J163" s="1">
        <v>1.325E-2</v>
      </c>
      <c r="K163" s="1">
        <f t="shared" si="16"/>
        <v>1.0975173757448164E-3</v>
      </c>
      <c r="L163" s="1">
        <f t="shared" si="23"/>
        <v>1.096915543856838E-3</v>
      </c>
      <c r="M163" s="1">
        <f t="shared" si="17"/>
        <v>1.0934608703964344E-2</v>
      </c>
      <c r="N163" s="1">
        <f t="shared" si="18"/>
        <v>1.0220484897452975E-2</v>
      </c>
    </row>
    <row r="164" spans="3:14" x14ac:dyDescent="0.2">
      <c r="C164" s="2">
        <v>40753</v>
      </c>
      <c r="D164" s="1">
        <v>652.14</v>
      </c>
      <c r="E164" s="1">
        <f t="shared" si="19"/>
        <v>-2.3508624820316348E-2</v>
      </c>
      <c r="F164" s="1">
        <v>7158.77</v>
      </c>
      <c r="G164" s="1">
        <f t="shared" si="20"/>
        <v>-2.948250056939572E-2</v>
      </c>
      <c r="H164" s="1">
        <f t="shared" si="21"/>
        <v>-2.9925845180040732E-2</v>
      </c>
      <c r="I164" s="1">
        <f t="shared" si="22"/>
        <v>-1.0170888945348697</v>
      </c>
      <c r="J164" s="1">
        <v>1.4330000000000001E-2</v>
      </c>
      <c r="K164" s="1">
        <f t="shared" si="16"/>
        <v>1.1863945440917512E-3</v>
      </c>
      <c r="L164" s="1">
        <f t="shared" si="23"/>
        <v>1.185691334219243E-3</v>
      </c>
      <c r="M164" s="1">
        <f t="shared" si="17"/>
        <v>-2.46950193644081E-2</v>
      </c>
      <c r="N164" s="1">
        <f t="shared" si="18"/>
        <v>-3.0668895113487471E-2</v>
      </c>
    </row>
    <row r="165" spans="3:14" x14ac:dyDescent="0.2">
      <c r="C165" s="2">
        <v>40786</v>
      </c>
      <c r="D165" s="1">
        <v>516.95000000000005</v>
      </c>
      <c r="E165" s="1">
        <f t="shared" si="19"/>
        <v>-0.20730211304321144</v>
      </c>
      <c r="F165" s="1">
        <v>5784.85</v>
      </c>
      <c r="G165" s="1">
        <f t="shared" si="20"/>
        <v>-0.19192123786628146</v>
      </c>
      <c r="H165" s="1">
        <f t="shared" si="21"/>
        <v>-0.21309574732343678</v>
      </c>
      <c r="I165" s="1">
        <f t="shared" si="22"/>
        <v>-1.1282394755852667</v>
      </c>
      <c r="J165" s="1">
        <v>1.3509999999999999E-2</v>
      </c>
      <c r="K165" s="1">
        <f t="shared" si="16"/>
        <v>1.1189216645679512E-3</v>
      </c>
      <c r="L165" s="1">
        <f t="shared" si="23"/>
        <v>1.118296138288686E-3</v>
      </c>
      <c r="M165" s="1">
        <f t="shared" si="17"/>
        <v>-0.2084210347077794</v>
      </c>
      <c r="N165" s="1">
        <f t="shared" si="18"/>
        <v>-0.19304015953084941</v>
      </c>
    </row>
    <row r="166" spans="3:14" x14ac:dyDescent="0.2">
      <c r="C166" s="2">
        <v>40816</v>
      </c>
      <c r="D166" s="1">
        <v>519.79999999999995</v>
      </c>
      <c r="E166" s="1">
        <f t="shared" si="19"/>
        <v>5.5131057162198793E-3</v>
      </c>
      <c r="F166" s="1">
        <v>5502.02</v>
      </c>
      <c r="G166" s="1">
        <f t="shared" si="20"/>
        <v>-4.8891501076086641E-2</v>
      </c>
      <c r="H166" s="1">
        <f t="shared" si="21"/>
        <v>-5.0127133644842482E-2</v>
      </c>
      <c r="I166" s="1">
        <f t="shared" si="22"/>
        <v>-1.0287894651259724</v>
      </c>
      <c r="J166" s="1">
        <v>1.3560000000000001E-2</v>
      </c>
      <c r="K166" s="1">
        <f t="shared" si="16"/>
        <v>1.1230372968997759E-3</v>
      </c>
      <c r="L166" s="1">
        <f t="shared" si="23"/>
        <v>1.1224071622470146E-3</v>
      </c>
      <c r="M166" s="1">
        <f t="shared" si="17"/>
        <v>4.3900684193201034E-3</v>
      </c>
      <c r="N166" s="1">
        <f t="shared" si="18"/>
        <v>-5.0014538372986417E-2</v>
      </c>
    </row>
    <row r="167" spans="3:14" x14ac:dyDescent="0.2">
      <c r="C167" s="2">
        <v>40847</v>
      </c>
      <c r="D167" s="1">
        <v>578.57000000000005</v>
      </c>
      <c r="E167" s="1">
        <f t="shared" si="19"/>
        <v>0.11306271642939603</v>
      </c>
      <c r="F167" s="1">
        <v>6141.34</v>
      </c>
      <c r="G167" s="1">
        <f t="shared" si="20"/>
        <v>0.11619732389195225</v>
      </c>
      <c r="H167" s="1">
        <f t="shared" si="21"/>
        <v>0.10992766185270524</v>
      </c>
      <c r="I167" s="1">
        <f t="shared" si="22"/>
        <v>-0.93965460824533231</v>
      </c>
      <c r="J167" s="1">
        <v>1.367E-2</v>
      </c>
      <c r="K167" s="1">
        <f t="shared" si="16"/>
        <v>1.1320910329637446E-3</v>
      </c>
      <c r="L167" s="1">
        <f t="shared" si="23"/>
        <v>1.1314507011406642E-3</v>
      </c>
      <c r="M167" s="1">
        <f t="shared" si="17"/>
        <v>0.11193062539643228</v>
      </c>
      <c r="N167" s="1">
        <f t="shared" si="18"/>
        <v>0.11506523285898851</v>
      </c>
    </row>
    <row r="168" spans="3:14" x14ac:dyDescent="0.2">
      <c r="C168" s="2">
        <v>40877</v>
      </c>
      <c r="D168" s="1">
        <v>592.20000000000005</v>
      </c>
      <c r="E168" s="1">
        <f t="shared" si="19"/>
        <v>2.3558082859463925E-2</v>
      </c>
      <c r="F168" s="1">
        <v>6088.84</v>
      </c>
      <c r="G168" s="1">
        <f t="shared" si="20"/>
        <v>-8.5486229389677426E-3</v>
      </c>
      <c r="H168" s="1">
        <f t="shared" si="21"/>
        <v>-8.5853720018484268E-3</v>
      </c>
      <c r="I168" s="1">
        <f t="shared" si="22"/>
        <v>-1.0048730181725434</v>
      </c>
      <c r="J168" s="1">
        <v>1.21E-2</v>
      </c>
      <c r="K168" s="1">
        <f t="shared" si="16"/>
        <v>1.0027841365327639E-3</v>
      </c>
      <c r="L168" s="1">
        <f t="shared" si="23"/>
        <v>1.0022816843931583E-3</v>
      </c>
      <c r="M168" s="1">
        <f t="shared" si="17"/>
        <v>2.2555298722931161E-2</v>
      </c>
      <c r="N168" s="1">
        <f t="shared" si="18"/>
        <v>-9.5514070755005065E-3</v>
      </c>
    </row>
    <row r="169" spans="3:14" x14ac:dyDescent="0.2">
      <c r="C169" s="2">
        <v>40907</v>
      </c>
      <c r="D169" s="1">
        <v>586.62</v>
      </c>
      <c r="E169" s="1">
        <f t="shared" si="19"/>
        <v>-9.4224924012158429E-3</v>
      </c>
      <c r="F169" s="1">
        <v>5898.35</v>
      </c>
      <c r="G169" s="1">
        <f t="shared" si="20"/>
        <v>-3.1285105208873953E-2</v>
      </c>
      <c r="H169" s="1">
        <f t="shared" si="21"/>
        <v>-3.1784936606145918E-2</v>
      </c>
      <c r="I169" s="1">
        <f t="shared" si="22"/>
        <v>-1.0181600959881518</v>
      </c>
      <c r="J169" s="1">
        <v>1.0240000000000001E-2</v>
      </c>
      <c r="K169" s="1">
        <f t="shared" si="16"/>
        <v>8.49354362928878E-4</v>
      </c>
      <c r="L169" s="1">
        <f t="shared" si="23"/>
        <v>8.4899386562416245E-4</v>
      </c>
      <c r="M169" s="1">
        <f t="shared" si="17"/>
        <v>-1.0271846764144721E-2</v>
      </c>
      <c r="N169" s="1">
        <f t="shared" si="18"/>
        <v>-3.2134459571802831E-2</v>
      </c>
    </row>
    <row r="170" spans="3:14" x14ac:dyDescent="0.2">
      <c r="C170" s="2">
        <v>40939</v>
      </c>
      <c r="D170" s="1">
        <v>612.14</v>
      </c>
      <c r="E170" s="1">
        <f t="shared" si="19"/>
        <v>4.3503460502539948E-2</v>
      </c>
      <c r="F170" s="1">
        <v>6458.91</v>
      </c>
      <c r="G170" s="1">
        <f t="shared" si="20"/>
        <v>9.5036747564996915E-2</v>
      </c>
      <c r="H170" s="1">
        <f t="shared" si="21"/>
        <v>9.0787922125447909E-2</v>
      </c>
      <c r="I170" s="1">
        <f t="shared" si="22"/>
        <v>-0.94989325529102386</v>
      </c>
      <c r="J170" s="1">
        <v>7.1300000000000001E-3</v>
      </c>
      <c r="K170" s="1">
        <f t="shared" si="16"/>
        <v>5.9223377870920579E-4</v>
      </c>
      <c r="L170" s="1">
        <f t="shared" si="23"/>
        <v>5.9205847749433619E-4</v>
      </c>
      <c r="M170" s="1">
        <f t="shared" si="17"/>
        <v>4.2911226723830742E-2</v>
      </c>
      <c r="N170" s="1">
        <f t="shared" si="18"/>
        <v>9.4444513786287709E-2</v>
      </c>
    </row>
    <row r="171" spans="3:14" x14ac:dyDescent="0.2">
      <c r="C171" s="2">
        <v>40968</v>
      </c>
      <c r="D171" s="1">
        <v>641.6</v>
      </c>
      <c r="E171" s="1">
        <f t="shared" si="19"/>
        <v>4.8126245630084608E-2</v>
      </c>
      <c r="F171" s="1">
        <v>6856.08</v>
      </c>
      <c r="G171" s="1">
        <f t="shared" si="20"/>
        <v>6.1491799699949334E-2</v>
      </c>
      <c r="H171" s="1">
        <f t="shared" si="21"/>
        <v>5.967527693109808E-2</v>
      </c>
      <c r="I171" s="1">
        <f t="shared" si="22"/>
        <v>-0.96677532251481102</v>
      </c>
      <c r="J171" s="1">
        <v>5.6399999999999992E-3</v>
      </c>
      <c r="K171" s="1">
        <f t="shared" si="16"/>
        <v>4.6878940994510288E-4</v>
      </c>
      <c r="L171" s="1">
        <f t="shared" si="23"/>
        <v>4.6867956251853062E-4</v>
      </c>
      <c r="M171" s="1">
        <f t="shared" si="17"/>
        <v>4.7657456220139505E-2</v>
      </c>
      <c r="N171" s="1">
        <f t="shared" si="18"/>
        <v>6.1023010290004231E-2</v>
      </c>
    </row>
    <row r="172" spans="3:14" x14ac:dyDescent="0.2">
      <c r="C172" s="2">
        <v>40998</v>
      </c>
      <c r="D172" s="1">
        <v>649.52</v>
      </c>
      <c r="E172" s="1">
        <f t="shared" si="19"/>
        <v>1.2344139650872776E-2</v>
      </c>
      <c r="F172" s="1">
        <v>6946.83</v>
      </c>
      <c r="G172" s="1">
        <f t="shared" si="20"/>
        <v>1.3236426646130228E-2</v>
      </c>
      <c r="H172" s="1">
        <f t="shared" si="21"/>
        <v>1.3149590577814113E-2</v>
      </c>
      <c r="I172" s="1">
        <f t="shared" si="22"/>
        <v>-0.99258212769921572</v>
      </c>
      <c r="J172" s="1">
        <v>4.1900000000000001E-3</v>
      </c>
      <c r="K172" s="1">
        <f t="shared" si="16"/>
        <v>3.4849791072733005E-4</v>
      </c>
      <c r="L172" s="1">
        <f t="shared" si="23"/>
        <v>3.4843719943520213E-4</v>
      </c>
      <c r="M172" s="1">
        <f t="shared" si="17"/>
        <v>1.1995641740145446E-2</v>
      </c>
      <c r="N172" s="1">
        <f t="shared" si="18"/>
        <v>1.2887928735402898E-2</v>
      </c>
    </row>
    <row r="173" spans="3:14" x14ac:dyDescent="0.2">
      <c r="C173" s="2">
        <v>41029</v>
      </c>
      <c r="D173" s="1">
        <v>633.42999999999995</v>
      </c>
      <c r="E173" s="1">
        <f t="shared" si="19"/>
        <v>-2.4772139426037731E-2</v>
      </c>
      <c r="F173" s="1">
        <v>6761.19</v>
      </c>
      <c r="G173" s="1">
        <f t="shared" si="20"/>
        <v>-2.6722980121868578E-2</v>
      </c>
      <c r="H173" s="1">
        <f t="shared" si="21"/>
        <v>-2.7086530351249995E-2</v>
      </c>
      <c r="I173" s="1">
        <f t="shared" si="22"/>
        <v>-1.0154550666574766</v>
      </c>
      <c r="J173" s="1">
        <v>4.0000000000000001E-3</v>
      </c>
      <c r="K173" s="1">
        <f t="shared" si="16"/>
        <v>3.3272377940973819E-4</v>
      </c>
      <c r="L173" s="1">
        <f t="shared" si="23"/>
        <v>3.3266843912805732E-4</v>
      </c>
      <c r="M173" s="1">
        <f t="shared" si="17"/>
        <v>-2.510486320544747E-2</v>
      </c>
      <c r="N173" s="1">
        <f t="shared" si="18"/>
        <v>-2.7055703901278316E-2</v>
      </c>
    </row>
    <row r="174" spans="3:14" x14ac:dyDescent="0.2">
      <c r="C174" s="2">
        <v>41060</v>
      </c>
      <c r="D174" s="1">
        <v>593.98</v>
      </c>
      <c r="E174" s="1">
        <f t="shared" si="19"/>
        <v>-6.2279967794389157E-2</v>
      </c>
      <c r="F174" s="1">
        <v>6264.38</v>
      </c>
      <c r="G174" s="1">
        <f t="shared" si="20"/>
        <v>-7.3479668519890629E-2</v>
      </c>
      <c r="H174" s="1">
        <f t="shared" si="21"/>
        <v>-7.631928910450278E-2</v>
      </c>
      <c r="I174" s="1">
        <f t="shared" si="22"/>
        <v>-1.0441605673563528</v>
      </c>
      <c r="J174" s="1">
        <v>3.8600000000000001E-3</v>
      </c>
      <c r="K174" s="1">
        <f t="shared" si="16"/>
        <v>3.2109898420329408E-4</v>
      </c>
      <c r="L174" s="1">
        <f t="shared" si="23"/>
        <v>3.2104744295739849E-4</v>
      </c>
      <c r="M174" s="1">
        <f t="shared" si="17"/>
        <v>-6.2601066778592451E-2</v>
      </c>
      <c r="N174" s="1">
        <f t="shared" si="18"/>
        <v>-7.3800767504093923E-2</v>
      </c>
    </row>
    <row r="175" spans="3:14" x14ac:dyDescent="0.2">
      <c r="C175" s="2">
        <v>41089</v>
      </c>
      <c r="D175" s="1">
        <v>612.67999999999995</v>
      </c>
      <c r="E175" s="1">
        <f t="shared" si="19"/>
        <v>3.1482541499713745E-2</v>
      </c>
      <c r="F175" s="1">
        <v>6416.28</v>
      </c>
      <c r="G175" s="1">
        <f t="shared" si="20"/>
        <v>2.4248209719078373E-2</v>
      </c>
      <c r="H175" s="1">
        <f t="shared" si="21"/>
        <v>2.395888954883536E-2</v>
      </c>
      <c r="I175" s="1">
        <f t="shared" si="22"/>
        <v>-0.98652567233133748</v>
      </c>
      <c r="J175" s="1">
        <v>3.7299999999999998E-3</v>
      </c>
      <c r="K175" s="1">
        <f t="shared" si="16"/>
        <v>3.1030320075808859E-4</v>
      </c>
      <c r="L175" s="1">
        <f t="shared" si="23"/>
        <v>3.1025506667707039E-4</v>
      </c>
      <c r="M175" s="1">
        <f t="shared" si="17"/>
        <v>3.1172238298955657E-2</v>
      </c>
      <c r="N175" s="1">
        <f t="shared" si="18"/>
        <v>2.3937906518320284E-2</v>
      </c>
    </row>
    <row r="176" spans="3:14" x14ac:dyDescent="0.2">
      <c r="C176" s="2">
        <v>41121</v>
      </c>
      <c r="D176" s="1">
        <v>632.29999999999995</v>
      </c>
      <c r="E176" s="1">
        <f t="shared" si="19"/>
        <v>3.2023242149245901E-2</v>
      </c>
      <c r="F176" s="1">
        <v>6772.26</v>
      </c>
      <c r="G176" s="1">
        <f t="shared" si="20"/>
        <v>5.5480745852737101E-2</v>
      </c>
      <c r="H176" s="1">
        <f t="shared" si="21"/>
        <v>5.3996346408673568E-2</v>
      </c>
      <c r="I176" s="1">
        <f t="shared" si="22"/>
        <v>-0.96988899859432398</v>
      </c>
      <c r="J176" s="1">
        <v>1.49E-3</v>
      </c>
      <c r="K176" s="1">
        <f t="shared" si="16"/>
        <v>1.2408195181357051E-4</v>
      </c>
      <c r="L176" s="1">
        <f t="shared" si="23"/>
        <v>1.2407425428493057E-4</v>
      </c>
      <c r="M176" s="1">
        <f t="shared" si="17"/>
        <v>3.189916019743233E-2</v>
      </c>
      <c r="N176" s="1">
        <f t="shared" si="18"/>
        <v>5.5356663900923531E-2</v>
      </c>
    </row>
    <row r="177" spans="3:14" x14ac:dyDescent="0.2">
      <c r="C177" s="2">
        <v>41152</v>
      </c>
      <c r="D177" s="1">
        <v>655.9</v>
      </c>
      <c r="E177" s="1">
        <f t="shared" si="19"/>
        <v>3.7324055037165849E-2</v>
      </c>
      <c r="F177" s="1">
        <v>6970.79</v>
      </c>
      <c r="G177" s="1">
        <f t="shared" si="20"/>
        <v>2.9315176912876995E-2</v>
      </c>
      <c r="H177" s="1">
        <f t="shared" si="21"/>
        <v>2.8893704329340197E-2</v>
      </c>
      <c r="I177" s="1">
        <f t="shared" si="22"/>
        <v>-0.98377299355177195</v>
      </c>
      <c r="J177" s="1">
        <v>1.2099999999999999E-3</v>
      </c>
      <c r="K177" s="1">
        <f t="shared" si="16"/>
        <v>1.0077745603864763E-4</v>
      </c>
      <c r="L177" s="1">
        <f t="shared" si="23"/>
        <v>1.0077237833196752E-4</v>
      </c>
      <c r="M177" s="1">
        <f t="shared" si="17"/>
        <v>3.7223277581127201E-2</v>
      </c>
      <c r="N177" s="1">
        <f t="shared" si="18"/>
        <v>2.9214399456838347E-2</v>
      </c>
    </row>
    <row r="178" spans="3:14" x14ac:dyDescent="0.2">
      <c r="C178" s="2">
        <v>41180</v>
      </c>
      <c r="D178" s="1">
        <v>669.95</v>
      </c>
      <c r="E178" s="1">
        <f t="shared" si="19"/>
        <v>2.1420948315292065E-2</v>
      </c>
      <c r="F178" s="1">
        <v>7216.15</v>
      </c>
      <c r="G178" s="1">
        <f t="shared" si="20"/>
        <v>3.5198306074347263E-2</v>
      </c>
      <c r="H178" s="1">
        <f t="shared" si="21"/>
        <v>3.4593008436215981E-2</v>
      </c>
      <c r="I178" s="1">
        <f t="shared" si="22"/>
        <v>-0.98060343291166929</v>
      </c>
      <c r="J178" s="1">
        <v>1.15E-3</v>
      </c>
      <c r="K178" s="1">
        <f t="shared" si="16"/>
        <v>9.578285826195021E-5</v>
      </c>
      <c r="L178" s="1">
        <f t="shared" si="23"/>
        <v>9.5778271376876093E-5</v>
      </c>
      <c r="M178" s="1">
        <f t="shared" si="17"/>
        <v>2.1325165457030115E-2</v>
      </c>
      <c r="N178" s="1">
        <f t="shared" si="18"/>
        <v>3.5102523216085313E-2</v>
      </c>
    </row>
    <row r="179" spans="3:14" x14ac:dyDescent="0.2">
      <c r="C179" s="2">
        <v>41213</v>
      </c>
      <c r="D179" s="1">
        <v>675.47</v>
      </c>
      <c r="E179" s="1">
        <f t="shared" si="19"/>
        <v>8.2394208523024481E-3</v>
      </c>
      <c r="F179" s="1">
        <v>7260.63</v>
      </c>
      <c r="G179" s="1">
        <f t="shared" si="20"/>
        <v>6.1639516916915937E-3</v>
      </c>
      <c r="H179" s="1">
        <f t="shared" si="21"/>
        <v>6.1450322473525047E-3</v>
      </c>
      <c r="I179" s="1">
        <f t="shared" si="22"/>
        <v>-0.99652662454038532</v>
      </c>
      <c r="J179" s="1">
        <v>1.1000000000000001E-3</v>
      </c>
      <c r="K179" s="1">
        <f t="shared" si="16"/>
        <v>9.1620483841925449E-5</v>
      </c>
      <c r="L179" s="1">
        <f t="shared" si="23"/>
        <v>9.1616286941741796E-5</v>
      </c>
      <c r="M179" s="1">
        <f t="shared" si="17"/>
        <v>8.1478003684605227E-3</v>
      </c>
      <c r="N179" s="1">
        <f t="shared" si="18"/>
        <v>6.0723312078496683E-3</v>
      </c>
    </row>
    <row r="180" spans="3:14" x14ac:dyDescent="0.2">
      <c r="C180" s="2">
        <v>41243</v>
      </c>
      <c r="D180" s="1">
        <v>679.19</v>
      </c>
      <c r="E180" s="1">
        <f t="shared" si="19"/>
        <v>5.5072764149406428E-3</v>
      </c>
      <c r="F180" s="1">
        <v>7405.5</v>
      </c>
      <c r="G180" s="1">
        <f t="shared" si="20"/>
        <v>1.9952814012007103E-2</v>
      </c>
      <c r="H180" s="1">
        <f t="shared" si="21"/>
        <v>1.9756365453575116E-2</v>
      </c>
      <c r="I180" s="1">
        <f t="shared" si="22"/>
        <v>-0.98887594532172285</v>
      </c>
      <c r="J180" s="1">
        <v>1.1299999999999999E-3</v>
      </c>
      <c r="K180" s="1">
        <f t="shared" si="16"/>
        <v>9.4117931361159535E-5</v>
      </c>
      <c r="L180" s="1">
        <f t="shared" si="23"/>
        <v>9.4113502546542749E-5</v>
      </c>
      <c r="M180" s="1">
        <f t="shared" si="17"/>
        <v>5.4131584835794833E-3</v>
      </c>
      <c r="N180" s="1">
        <f t="shared" si="18"/>
        <v>1.9858696080645943E-2</v>
      </c>
    </row>
    <row r="181" spans="3:14" x14ac:dyDescent="0.2">
      <c r="C181" s="2">
        <v>41274</v>
      </c>
      <c r="D181" s="1">
        <v>685.87</v>
      </c>
      <c r="E181" s="1">
        <f t="shared" si="19"/>
        <v>9.8352449241005946E-3</v>
      </c>
      <c r="F181" s="1">
        <v>7612.39</v>
      </c>
      <c r="G181" s="1">
        <f t="shared" si="20"/>
        <v>2.7937343866045516E-2</v>
      </c>
      <c r="H181" s="1">
        <f t="shared" si="21"/>
        <v>2.7554215628825939E-2</v>
      </c>
      <c r="I181" s="1">
        <f t="shared" si="22"/>
        <v>-0.9845194105952414</v>
      </c>
      <c r="J181" s="1">
        <v>1.09E-3</v>
      </c>
      <c r="K181" s="1">
        <f t="shared" si="16"/>
        <v>9.0787986090079542E-5</v>
      </c>
      <c r="L181" s="1">
        <f t="shared" si="23"/>
        <v>9.0783865110292147E-5</v>
      </c>
      <c r="M181" s="1">
        <f t="shared" si="17"/>
        <v>9.744456938010515E-3</v>
      </c>
      <c r="N181" s="1">
        <f t="shared" si="18"/>
        <v>2.7846555879955437E-2</v>
      </c>
    </row>
    <row r="182" spans="3:14" x14ac:dyDescent="0.2">
      <c r="C182" s="2">
        <v>41305</v>
      </c>
      <c r="D182" s="1">
        <v>701.09</v>
      </c>
      <c r="E182" s="1">
        <f t="shared" si="19"/>
        <v>2.2190794173823081E-2</v>
      </c>
      <c r="F182" s="1">
        <v>7776.05</v>
      </c>
      <c r="G182" s="1">
        <f t="shared" si="20"/>
        <v>2.1499161235827291E-2</v>
      </c>
      <c r="H182" s="1">
        <f t="shared" si="21"/>
        <v>2.1271314164901352E-2</v>
      </c>
      <c r="I182" s="1">
        <f t="shared" si="22"/>
        <v>-0.98802806143422051</v>
      </c>
      <c r="J182" s="1">
        <v>1.2099999999999999E-3</v>
      </c>
      <c r="K182" s="1">
        <f t="shared" si="16"/>
        <v>1.0077745603864763E-4</v>
      </c>
      <c r="L182" s="1">
        <f t="shared" si="23"/>
        <v>1.0077237833196752E-4</v>
      </c>
      <c r="M182" s="1">
        <f t="shared" si="17"/>
        <v>2.2090016717784433E-2</v>
      </c>
      <c r="N182" s="1">
        <f t="shared" si="18"/>
        <v>2.1398383779788643E-2</v>
      </c>
    </row>
    <row r="183" spans="3:14" x14ac:dyDescent="0.2">
      <c r="C183" s="2">
        <v>41333</v>
      </c>
      <c r="D183" s="1">
        <v>697.61</v>
      </c>
      <c r="E183" s="1">
        <f t="shared" si="19"/>
        <v>-4.9636993823902742E-3</v>
      </c>
      <c r="F183" s="1">
        <v>7741.7</v>
      </c>
      <c r="G183" s="1">
        <f t="shared" si="20"/>
        <v>-4.4174098674777396E-3</v>
      </c>
      <c r="H183" s="1">
        <f t="shared" si="21"/>
        <v>-4.42719545103542E-3</v>
      </c>
      <c r="I183" s="1">
        <f t="shared" si="22"/>
        <v>-1.0025098977938052</v>
      </c>
      <c r="J183" s="1">
        <v>1.1799999999999998E-3</v>
      </c>
      <c r="K183" s="1">
        <f t="shared" si="16"/>
        <v>9.8280191447752685E-5</v>
      </c>
      <c r="L183" s="1">
        <f t="shared" si="23"/>
        <v>9.827536226614318E-5</v>
      </c>
      <c r="M183" s="1">
        <f t="shared" si="17"/>
        <v>-5.0619795738380269E-3</v>
      </c>
      <c r="N183" s="1">
        <f t="shared" si="18"/>
        <v>-4.5156900589254922E-3</v>
      </c>
    </row>
    <row r="184" spans="3:14" x14ac:dyDescent="0.2">
      <c r="C184" s="2">
        <v>41362</v>
      </c>
      <c r="D184" s="1">
        <v>700.17</v>
      </c>
      <c r="E184" s="1">
        <f t="shared" si="19"/>
        <v>3.6696721663966869E-3</v>
      </c>
      <c r="F184" s="1">
        <v>7795.31</v>
      </c>
      <c r="G184" s="1">
        <f t="shared" si="20"/>
        <v>6.9248356304172365E-3</v>
      </c>
      <c r="H184" s="1">
        <f t="shared" si="21"/>
        <v>6.900969074134124E-3</v>
      </c>
      <c r="I184" s="1">
        <f t="shared" si="22"/>
        <v>-0.99610017822956987</v>
      </c>
      <c r="J184" s="1">
        <v>1.17E-3</v>
      </c>
      <c r="K184" s="1">
        <f t="shared" si="16"/>
        <v>9.7447754674240272E-5</v>
      </c>
      <c r="L184" s="1">
        <f t="shared" si="23"/>
        <v>9.7443006950228935E-5</v>
      </c>
      <c r="M184" s="1">
        <f t="shared" si="17"/>
        <v>3.5722244117224466E-3</v>
      </c>
      <c r="N184" s="1">
        <f t="shared" si="18"/>
        <v>6.8273878757429962E-3</v>
      </c>
    </row>
    <row r="185" spans="3:14" x14ac:dyDescent="0.2">
      <c r="C185" s="2">
        <v>41394</v>
      </c>
      <c r="D185" s="1">
        <v>699.47</v>
      </c>
      <c r="E185" s="1">
        <f t="shared" si="19"/>
        <v>-9.9975720182232664E-4</v>
      </c>
      <c r="F185" s="1">
        <v>7913.71</v>
      </c>
      <c r="G185" s="1">
        <f t="shared" si="20"/>
        <v>1.5188619823971017E-2</v>
      </c>
      <c r="H185" s="1">
        <f t="shared" si="21"/>
        <v>1.5074427567948127E-2</v>
      </c>
      <c r="I185" s="1">
        <f t="shared" si="22"/>
        <v>-0.99150092615281904</v>
      </c>
      <c r="J185" s="1">
        <v>1.16E-3</v>
      </c>
      <c r="K185" s="1">
        <f t="shared" si="16"/>
        <v>9.6615310279046795E-5</v>
      </c>
      <c r="L185" s="1">
        <f t="shared" si="23"/>
        <v>9.6610643320553985E-5</v>
      </c>
      <c r="M185" s="1">
        <f t="shared" si="17"/>
        <v>-1.0963725121013734E-3</v>
      </c>
      <c r="N185" s="1">
        <f t="shared" si="18"/>
        <v>1.509200451369197E-2</v>
      </c>
    </row>
    <row r="186" spans="3:14" x14ac:dyDescent="0.2">
      <c r="C186" s="2">
        <v>41425</v>
      </c>
      <c r="D186" s="1">
        <v>703.82</v>
      </c>
      <c r="E186" s="1">
        <f t="shared" si="19"/>
        <v>6.218994381460341E-3</v>
      </c>
      <c r="F186" s="1">
        <v>8348.84</v>
      </c>
      <c r="G186" s="1">
        <f t="shared" si="20"/>
        <v>5.4984324671993212E-2</v>
      </c>
      <c r="H186" s="1">
        <f t="shared" si="21"/>
        <v>5.3525908686834579E-2</v>
      </c>
      <c r="I186" s="1">
        <f t="shared" si="22"/>
        <v>-0.97014738217186092</v>
      </c>
      <c r="J186" s="1">
        <v>1.1299999999999999E-3</v>
      </c>
      <c r="K186" s="1">
        <f t="shared" si="16"/>
        <v>9.4117931361159535E-5</v>
      </c>
      <c r="L186" s="1">
        <f t="shared" si="23"/>
        <v>9.4113502546542749E-5</v>
      </c>
      <c r="M186" s="1">
        <f t="shared" si="17"/>
        <v>6.1248764500991815E-3</v>
      </c>
      <c r="N186" s="1">
        <f t="shared" si="18"/>
        <v>5.4890206740632053E-2</v>
      </c>
    </row>
    <row r="187" spans="3:14" x14ac:dyDescent="0.2">
      <c r="C187" s="2">
        <v>41453</v>
      </c>
      <c r="D187" s="1">
        <v>672.85</v>
      </c>
      <c r="E187" s="1">
        <f t="shared" si="19"/>
        <v>-4.4002727970219646E-2</v>
      </c>
      <c r="F187" s="1">
        <v>7959.22</v>
      </c>
      <c r="G187" s="1">
        <f t="shared" si="20"/>
        <v>-4.6667561002486591E-2</v>
      </c>
      <c r="H187" s="1">
        <f t="shared" si="21"/>
        <v>-4.7791601951284922E-2</v>
      </c>
      <c r="I187" s="1">
        <f t="shared" si="22"/>
        <v>-1.0274298748843467</v>
      </c>
      <c r="J187" s="1">
        <v>1.23E-3</v>
      </c>
      <c r="K187" s="1">
        <f t="shared" si="16"/>
        <v>1.0244226099320741E-4</v>
      </c>
      <c r="L187" s="1">
        <f t="shared" si="23"/>
        <v>1.0243701414311845E-4</v>
      </c>
      <c r="M187" s="1">
        <f t="shared" si="17"/>
        <v>-4.4105170231212854E-2</v>
      </c>
      <c r="N187" s="1">
        <f t="shared" si="18"/>
        <v>-4.6770003263479798E-2</v>
      </c>
    </row>
    <row r="188" spans="3:14" x14ac:dyDescent="0.2">
      <c r="C188" s="2">
        <v>41486</v>
      </c>
      <c r="D188" s="1">
        <v>702.49</v>
      </c>
      <c r="E188" s="1">
        <f t="shared" si="19"/>
        <v>4.4051423051200134E-2</v>
      </c>
      <c r="F188" s="1">
        <v>8275.9699999999993</v>
      </c>
      <c r="G188" s="1">
        <f t="shared" si="20"/>
        <v>3.9796613235970169E-2</v>
      </c>
      <c r="H188" s="1">
        <f t="shared" si="21"/>
        <v>3.9025129831927845E-2</v>
      </c>
      <c r="I188" s="1">
        <f t="shared" si="22"/>
        <v>-0.97814565224734795</v>
      </c>
      <c r="J188" s="1">
        <v>1.31E-3</v>
      </c>
      <c r="K188" s="1">
        <f t="shared" si="16"/>
        <v>1.0910117598617042E-4</v>
      </c>
      <c r="L188" s="1">
        <f t="shared" si="23"/>
        <v>1.0909522488571374E-4</v>
      </c>
      <c r="M188" s="1">
        <f t="shared" si="17"/>
        <v>4.3942321875213963E-2</v>
      </c>
      <c r="N188" s="1">
        <f t="shared" si="18"/>
        <v>3.9687512059983998E-2</v>
      </c>
    </row>
    <row r="189" spans="3:14" x14ac:dyDescent="0.2">
      <c r="C189" s="2">
        <v>41516</v>
      </c>
      <c r="D189" s="1">
        <v>689.41</v>
      </c>
      <c r="E189" s="1">
        <f t="shared" si="19"/>
        <v>-1.8619482127859577E-2</v>
      </c>
      <c r="F189" s="1">
        <v>8103.15</v>
      </c>
      <c r="G189" s="1">
        <f t="shared" si="20"/>
        <v>-2.0882144328701058E-2</v>
      </c>
      <c r="H189" s="1">
        <f t="shared" si="21"/>
        <v>-2.1103259967545373E-2</v>
      </c>
      <c r="I189" s="1">
        <f t="shared" si="22"/>
        <v>-1.0120206990221314</v>
      </c>
      <c r="J189" s="1">
        <v>1.2900000000000001E-3</v>
      </c>
      <c r="K189" s="1">
        <f t="shared" si="16"/>
        <v>1.0743649295918978E-4</v>
      </c>
      <c r="L189" s="1">
        <f t="shared" si="23"/>
        <v>1.0743072207251228E-4</v>
      </c>
      <c r="M189" s="1">
        <f t="shared" si="17"/>
        <v>-1.8726918620818767E-2</v>
      </c>
      <c r="N189" s="1">
        <f t="shared" si="18"/>
        <v>-2.0989580821660248E-2</v>
      </c>
    </row>
    <row r="190" spans="3:14" x14ac:dyDescent="0.2">
      <c r="C190" s="2">
        <v>41547</v>
      </c>
      <c r="D190" s="1">
        <v>732.02</v>
      </c>
      <c r="E190" s="1">
        <f t="shared" si="19"/>
        <v>6.1806472200867324E-2</v>
      </c>
      <c r="F190" s="1">
        <v>8594.4</v>
      </c>
      <c r="G190" s="1">
        <f t="shared" si="20"/>
        <v>6.0624571925732562E-2</v>
      </c>
      <c r="H190" s="1">
        <f t="shared" si="21"/>
        <v>5.8857953400598781E-2</v>
      </c>
      <c r="I190" s="1">
        <f t="shared" si="22"/>
        <v>-0.96722283272392406</v>
      </c>
      <c r="J190" s="1">
        <v>1.2800000000000001E-3</v>
      </c>
      <c r="K190" s="1">
        <f t="shared" si="16"/>
        <v>1.0660414001595342E-4</v>
      </c>
      <c r="L190" s="1">
        <f t="shared" si="23"/>
        <v>1.0659845819841908E-4</v>
      </c>
      <c r="M190" s="1">
        <f t="shared" si="17"/>
        <v>6.1699868060851371E-2</v>
      </c>
      <c r="N190" s="1">
        <f t="shared" si="18"/>
        <v>6.0517967785716609E-2</v>
      </c>
    </row>
    <row r="191" spans="3:14" x14ac:dyDescent="0.2">
      <c r="C191" s="2">
        <v>41578</v>
      </c>
      <c r="D191" s="1">
        <v>769.04</v>
      </c>
      <c r="E191" s="1">
        <f t="shared" si="19"/>
        <v>5.0572388732548212E-2</v>
      </c>
      <c r="F191" s="1">
        <v>9033.92</v>
      </c>
      <c r="G191" s="1">
        <f t="shared" si="20"/>
        <v>5.1140277389928324E-2</v>
      </c>
      <c r="H191" s="1">
        <f t="shared" si="21"/>
        <v>4.9875553387983988E-2</v>
      </c>
      <c r="I191" s="1">
        <f t="shared" si="22"/>
        <v>-0.97215464685812569</v>
      </c>
      <c r="J191" s="1">
        <v>1.2999999999999999E-3</v>
      </c>
      <c r="K191" s="1">
        <f t="shared" si="16"/>
        <v>1.0826883828274347E-4</v>
      </c>
      <c r="L191" s="1">
        <f t="shared" si="23"/>
        <v>1.0826297763508512E-4</v>
      </c>
      <c r="M191" s="1">
        <f t="shared" si="17"/>
        <v>5.0464119894265469E-2</v>
      </c>
      <c r="N191" s="1">
        <f t="shared" si="18"/>
        <v>5.103200855164558E-2</v>
      </c>
    </row>
    <row r="192" spans="3:14" x14ac:dyDescent="0.2">
      <c r="C192" s="2">
        <v>41607</v>
      </c>
      <c r="D192" s="1">
        <v>800.19</v>
      </c>
      <c r="E192" s="1">
        <f t="shared" si="19"/>
        <v>4.0505045251222338E-2</v>
      </c>
      <c r="F192" s="1">
        <v>9405.2999999999993</v>
      </c>
      <c r="G192" s="1">
        <f t="shared" si="20"/>
        <v>4.1109507279232016E-2</v>
      </c>
      <c r="H192" s="1">
        <f t="shared" si="21"/>
        <v>4.0286978412720824E-2</v>
      </c>
      <c r="I192" s="1">
        <f t="shared" si="22"/>
        <v>-0.97744703624811968</v>
      </c>
      <c r="J192" s="1">
        <v>1.66E-3</v>
      </c>
      <c r="K192" s="1">
        <f t="shared" si="16"/>
        <v>1.3822819620923354E-4</v>
      </c>
      <c r="L192" s="1">
        <f t="shared" si="23"/>
        <v>1.3821864357240561E-4</v>
      </c>
      <c r="M192" s="1">
        <f t="shared" si="17"/>
        <v>4.0366817055013104E-2</v>
      </c>
      <c r="N192" s="1">
        <f t="shared" si="18"/>
        <v>4.0971279083022782E-2</v>
      </c>
    </row>
    <row r="193" spans="3:14" x14ac:dyDescent="0.2">
      <c r="C193" s="2">
        <v>41639</v>
      </c>
      <c r="D193" s="1">
        <v>812.96</v>
      </c>
      <c r="E193" s="1">
        <f t="shared" si="19"/>
        <v>1.595870980642089E-2</v>
      </c>
      <c r="F193" s="1">
        <v>9552.16</v>
      </c>
      <c r="G193" s="1">
        <f t="shared" si="20"/>
        <v>1.5614600278566426E-2</v>
      </c>
      <c r="H193" s="1">
        <f t="shared" si="21"/>
        <v>1.5493946757819694E-2</v>
      </c>
      <c r="I193" s="1">
        <f t="shared" si="22"/>
        <v>-0.99126543409286894</v>
      </c>
      <c r="J193" s="1">
        <v>2.16E-3</v>
      </c>
      <c r="K193" s="1">
        <f t="shared" si="16"/>
        <v>1.7982204552935421E-4</v>
      </c>
      <c r="L193" s="1">
        <f t="shared" si="23"/>
        <v>1.7980587948330365E-4</v>
      </c>
      <c r="M193" s="1">
        <f t="shared" si="17"/>
        <v>1.5778887760891536E-2</v>
      </c>
      <c r="N193" s="1">
        <f t="shared" si="18"/>
        <v>1.5434778233037072E-2</v>
      </c>
    </row>
    <row r="194" spans="3:14" x14ac:dyDescent="0.2">
      <c r="C194" s="2">
        <v>41670</v>
      </c>
      <c r="D194" s="1">
        <v>795.93</v>
      </c>
      <c r="E194" s="1">
        <f t="shared" si="19"/>
        <v>-2.0948140129895765E-2</v>
      </c>
      <c r="F194" s="1">
        <v>9306.48</v>
      </c>
      <c r="G194" s="1">
        <f t="shared" si="20"/>
        <v>-2.5719837188656891E-2</v>
      </c>
      <c r="H194" s="1">
        <f t="shared" si="21"/>
        <v>-2.605637521039882E-2</v>
      </c>
      <c r="I194" s="1">
        <f t="shared" si="22"/>
        <v>-1.0148629332228349</v>
      </c>
      <c r="J194" s="1">
        <v>2.3E-3</v>
      </c>
      <c r="K194" s="1">
        <f t="shared" si="16"/>
        <v>1.9146491445765079E-4</v>
      </c>
      <c r="L194" s="1">
        <f t="shared" si="23"/>
        <v>1.9144658739020625E-4</v>
      </c>
      <c r="M194" s="1">
        <f t="shared" si="17"/>
        <v>-2.1139605044353416E-2</v>
      </c>
      <c r="N194" s="1">
        <f t="shared" si="18"/>
        <v>-2.5911302103114542E-2</v>
      </c>
    </row>
    <row r="195" spans="3:14" x14ac:dyDescent="0.2">
      <c r="C195" s="2">
        <v>41698</v>
      </c>
      <c r="D195" s="1">
        <v>829.19</v>
      </c>
      <c r="E195" s="1">
        <f t="shared" si="19"/>
        <v>4.1787594386441196E-2</v>
      </c>
      <c r="F195" s="1">
        <v>9692.08</v>
      </c>
      <c r="G195" s="1">
        <f t="shared" si="20"/>
        <v>4.1433495800775377E-2</v>
      </c>
      <c r="H195" s="1">
        <f t="shared" si="21"/>
        <v>4.0598125432185043E-2</v>
      </c>
      <c r="I195" s="1">
        <f t="shared" si="22"/>
        <v>-0.97727484799639708</v>
      </c>
      <c r="J195" s="1">
        <v>2.1800000000000001E-3</v>
      </c>
      <c r="K195" s="1">
        <f t="shared" si="16"/>
        <v>1.8148540379825384E-4</v>
      </c>
      <c r="L195" s="1">
        <f t="shared" si="23"/>
        <v>1.8146893731461211E-4</v>
      </c>
      <c r="M195" s="1">
        <f t="shared" si="17"/>
        <v>4.1606108982642942E-2</v>
      </c>
      <c r="N195" s="1">
        <f t="shared" si="18"/>
        <v>4.1252010396977123E-2</v>
      </c>
    </row>
    <row r="196" spans="3:14" x14ac:dyDescent="0.2">
      <c r="C196" s="2">
        <v>41729</v>
      </c>
      <c r="D196" s="1">
        <v>816.2</v>
      </c>
      <c r="E196" s="1">
        <f t="shared" si="19"/>
        <v>-1.5665890809102856E-2</v>
      </c>
      <c r="F196" s="1">
        <v>9555.91</v>
      </c>
      <c r="G196" s="1">
        <f t="shared" si="20"/>
        <v>-1.4049615768751411E-2</v>
      </c>
      <c r="H196" s="1">
        <f t="shared" si="21"/>
        <v>-1.4149245897891382E-2</v>
      </c>
      <c r="I196" s="1">
        <f t="shared" si="22"/>
        <v>-1.0080437216428386</v>
      </c>
      <c r="J196" s="1">
        <v>2.3699999999999997E-3</v>
      </c>
      <c r="K196" s="1">
        <f t="shared" si="16"/>
        <v>1.9728578990552137E-4</v>
      </c>
      <c r="L196" s="1">
        <f t="shared" si="23"/>
        <v>1.9726633162325837E-4</v>
      </c>
      <c r="M196" s="1">
        <f t="shared" si="17"/>
        <v>-1.5863176599008377E-2</v>
      </c>
      <c r="N196" s="1">
        <f t="shared" si="18"/>
        <v>-1.4246901558656933E-2</v>
      </c>
    </row>
    <row r="197" spans="3:14" x14ac:dyDescent="0.2">
      <c r="C197" s="2">
        <v>41759</v>
      </c>
      <c r="D197" s="1">
        <v>821.13</v>
      </c>
      <c r="E197" s="1">
        <f t="shared" si="19"/>
        <v>6.0401862288654851E-3</v>
      </c>
      <c r="F197" s="1">
        <v>9603.23</v>
      </c>
      <c r="G197" s="1">
        <f t="shared" si="20"/>
        <v>4.9519093419674309E-3</v>
      </c>
      <c r="H197" s="1">
        <f t="shared" si="21"/>
        <v>4.9396889650968273E-3</v>
      </c>
      <c r="I197" s="1">
        <f t="shared" si="22"/>
        <v>-0.99720697198748853</v>
      </c>
      <c r="J197" s="1">
        <v>2.6099999999999999E-3</v>
      </c>
      <c r="K197" s="1">
        <f t="shared" si="16"/>
        <v>2.1724024865843461E-4</v>
      </c>
      <c r="L197" s="1">
        <f t="shared" si="23"/>
        <v>2.1721665541248926E-4</v>
      </c>
      <c r="M197" s="1">
        <f t="shared" si="17"/>
        <v>5.8229459802070505E-3</v>
      </c>
      <c r="N197" s="1">
        <f t="shared" si="18"/>
        <v>4.7346690933089963E-3</v>
      </c>
    </row>
    <row r="198" spans="3:14" x14ac:dyDescent="0.2">
      <c r="C198" s="2">
        <v>41789</v>
      </c>
      <c r="D198" s="1">
        <v>850.46</v>
      </c>
      <c r="E198" s="1">
        <f t="shared" si="19"/>
        <v>3.5719070061987823E-2</v>
      </c>
      <c r="F198" s="1">
        <v>9943.27</v>
      </c>
      <c r="G198" s="1">
        <f t="shared" si="20"/>
        <v>3.5408919707223596E-2</v>
      </c>
      <c r="H198" s="1">
        <f t="shared" si="21"/>
        <v>3.4796440193799252E-2</v>
      </c>
      <c r="I198" s="1">
        <f t="shared" si="22"/>
        <v>-0.98049048712324527</v>
      </c>
      <c r="J198" s="1">
        <v>2.5100000000000001E-3</v>
      </c>
      <c r="K198" s="1">
        <f t="shared" si="16"/>
        <v>2.0892642301739706E-4</v>
      </c>
      <c r="L198" s="1">
        <f t="shared" si="23"/>
        <v>2.0890460093170025E-4</v>
      </c>
      <c r="M198" s="1">
        <f t="shared" si="17"/>
        <v>3.5510143638970426E-2</v>
      </c>
      <c r="N198" s="1">
        <f t="shared" si="18"/>
        <v>3.5199993284206199E-2</v>
      </c>
    </row>
    <row r="199" spans="3:14" x14ac:dyDescent="0.2">
      <c r="C199" s="2">
        <v>41820</v>
      </c>
      <c r="D199" s="1">
        <v>848.19</v>
      </c>
      <c r="E199" s="1">
        <f t="shared" si="19"/>
        <v>-2.6691437574959398E-3</v>
      </c>
      <c r="F199" s="1">
        <v>9833.07</v>
      </c>
      <c r="G199" s="1">
        <f t="shared" si="20"/>
        <v>-1.1082873139319438E-2</v>
      </c>
      <c r="H199" s="1">
        <f t="shared" si="21"/>
        <v>-1.1144745753445085E-2</v>
      </c>
      <c r="I199" s="1">
        <f t="shared" si="22"/>
        <v>-1.0063302965097018</v>
      </c>
      <c r="J199" s="1">
        <v>9.8999999999999999E-4</v>
      </c>
      <c r="K199" s="1">
        <f t="shared" si="16"/>
        <v>8.2462589285237087E-5</v>
      </c>
      <c r="L199" s="1">
        <f t="shared" si="23"/>
        <v>8.2459189432827082E-5</v>
      </c>
      <c r="M199" s="1">
        <f t="shared" si="17"/>
        <v>-2.7516063467811769E-3</v>
      </c>
      <c r="N199" s="1">
        <f t="shared" si="18"/>
        <v>-1.1165335728604675E-2</v>
      </c>
    </row>
    <row r="200" spans="3:14" x14ac:dyDescent="0.2">
      <c r="C200" s="2">
        <v>41851</v>
      </c>
      <c r="D200" s="1">
        <v>812.25</v>
      </c>
      <c r="E200" s="1">
        <f t="shared" si="19"/>
        <v>-4.2372581614968374E-2</v>
      </c>
      <c r="F200" s="1">
        <v>9407.48</v>
      </c>
      <c r="G200" s="1">
        <f t="shared" si="20"/>
        <v>-4.3281498046896849E-2</v>
      </c>
      <c r="H200" s="1">
        <f t="shared" si="21"/>
        <v>-4.4246077138197705E-2</v>
      </c>
      <c r="I200" s="1">
        <f t="shared" si="22"/>
        <v>-1.0253693410328593</v>
      </c>
      <c r="J200" s="1">
        <v>9.7999999999999997E-4</v>
      </c>
      <c r="K200" s="1">
        <f t="shared" si="16"/>
        <v>8.1630007672695015E-5</v>
      </c>
      <c r="L200" s="1">
        <f t="shared" si="23"/>
        <v>8.16266761249203E-5</v>
      </c>
      <c r="M200" s="1">
        <f t="shared" si="17"/>
        <v>-4.2454211622641069E-2</v>
      </c>
      <c r="N200" s="1">
        <f t="shared" si="18"/>
        <v>-4.3363128054569544E-2</v>
      </c>
    </row>
    <row r="201" spans="3:14" x14ac:dyDescent="0.2">
      <c r="C201" s="2">
        <v>41880</v>
      </c>
      <c r="D201" s="1">
        <v>817.01</v>
      </c>
      <c r="E201" s="1">
        <f t="shared" si="19"/>
        <v>5.8602646968297645E-3</v>
      </c>
      <c r="F201" s="1">
        <v>9470.17</v>
      </c>
      <c r="G201" s="1">
        <f t="shared" si="20"/>
        <v>6.6638462159898104E-3</v>
      </c>
      <c r="H201" s="1">
        <f t="shared" si="21"/>
        <v>6.6417409425480554E-3</v>
      </c>
      <c r="I201" s="1">
        <f t="shared" si="22"/>
        <v>-0.99624639591791875</v>
      </c>
      <c r="J201" s="1">
        <v>6.7000000000000002E-4</v>
      </c>
      <c r="K201" s="1">
        <f t="shared" si="16"/>
        <v>5.5816195182911699E-5</v>
      </c>
      <c r="L201" s="1">
        <f t="shared" si="23"/>
        <v>5.581463751705107E-5</v>
      </c>
      <c r="M201" s="1">
        <f t="shared" si="17"/>
        <v>5.8044485016468528E-3</v>
      </c>
      <c r="N201" s="1">
        <f t="shared" si="18"/>
        <v>6.6080300208068987E-3</v>
      </c>
    </row>
    <row r="202" spans="3:14" x14ac:dyDescent="0.2">
      <c r="C202" s="2">
        <v>41912</v>
      </c>
      <c r="D202" s="1">
        <v>813.55</v>
      </c>
      <c r="E202" s="1">
        <f t="shared" si="19"/>
        <v>-4.2349542845253607E-3</v>
      </c>
      <c r="F202" s="1">
        <v>9474.2999999999993</v>
      </c>
      <c r="G202" s="1">
        <f t="shared" si="20"/>
        <v>4.3610621562217844E-4</v>
      </c>
      <c r="H202" s="1">
        <f t="shared" si="21"/>
        <v>4.3601114894496794E-4</v>
      </c>
      <c r="I202" s="1">
        <f t="shared" si="22"/>
        <v>-0.99975315355335914</v>
      </c>
      <c r="J202" s="1">
        <v>7.0000000000000007E-5</v>
      </c>
      <c r="K202" s="1">
        <f t="shared" si="16"/>
        <v>5.8331461889604697E-6</v>
      </c>
      <c r="L202" s="1">
        <f t="shared" si="23"/>
        <v>5.8331291762293969E-6</v>
      </c>
      <c r="M202" s="1">
        <f t="shared" si="17"/>
        <v>-4.2407874307143212E-3</v>
      </c>
      <c r="N202" s="1">
        <f t="shared" si="18"/>
        <v>4.3027306943321797E-4</v>
      </c>
    </row>
    <row r="203" spans="3:14" x14ac:dyDescent="0.2">
      <c r="C203" s="2">
        <v>41943</v>
      </c>
      <c r="D203" s="1">
        <v>780.6</v>
      </c>
      <c r="E203" s="1">
        <f t="shared" si="19"/>
        <v>-4.0501505746419975E-2</v>
      </c>
      <c r="F203" s="1">
        <v>9326.8700000000008</v>
      </c>
      <c r="G203" s="1">
        <f t="shared" si="20"/>
        <v>-1.5561044087689657E-2</v>
      </c>
      <c r="H203" s="1">
        <f t="shared" si="21"/>
        <v>-1.5683387993147113E-2</v>
      </c>
      <c r="I203" s="1">
        <f t="shared" si="22"/>
        <v>-1.008919746620065</v>
      </c>
      <c r="J203" s="1">
        <v>1E-4</v>
      </c>
      <c r="K203" s="1">
        <f t="shared" si="16"/>
        <v>8.3329514133367866E-6</v>
      </c>
      <c r="L203" s="1">
        <f t="shared" si="23"/>
        <v>8.3329166944900315E-6</v>
      </c>
      <c r="M203" s="1">
        <f t="shared" si="17"/>
        <v>-4.0509838697833311E-2</v>
      </c>
      <c r="N203" s="1">
        <f t="shared" si="18"/>
        <v>-1.5569377039102994E-2</v>
      </c>
    </row>
    <row r="204" spans="3:14" x14ac:dyDescent="0.2">
      <c r="C204" s="2">
        <v>41971</v>
      </c>
      <c r="D204" s="1">
        <v>808.01</v>
      </c>
      <c r="E204" s="1">
        <f t="shared" si="19"/>
        <v>3.5114014860363696E-2</v>
      </c>
      <c r="F204" s="1">
        <v>9980.85</v>
      </c>
      <c r="G204" s="1">
        <f t="shared" si="20"/>
        <v>7.0117842320092327E-2</v>
      </c>
      <c r="H204" s="1">
        <f t="shared" si="21"/>
        <v>6.7768775419052241E-2</v>
      </c>
      <c r="I204" s="1">
        <f t="shared" si="22"/>
        <v>-0.96235504024157525</v>
      </c>
      <c r="J204" s="1">
        <v>2.0000000000000001E-4</v>
      </c>
      <c r="K204" s="1">
        <f t="shared" si="16"/>
        <v>1.6665139084048874E-5</v>
      </c>
      <c r="L204" s="1">
        <f t="shared" si="23"/>
        <v>1.6665000222161296E-5</v>
      </c>
      <c r="M204" s="1">
        <f t="shared" si="17"/>
        <v>3.5097349721279647E-2</v>
      </c>
      <c r="N204" s="1">
        <f t="shared" si="18"/>
        <v>7.0101177181008278E-2</v>
      </c>
    </row>
    <row r="205" spans="3:14" x14ac:dyDescent="0.2">
      <c r="C205" s="2">
        <v>42004</v>
      </c>
      <c r="D205" s="1">
        <v>800.63</v>
      </c>
      <c r="E205" s="1">
        <f t="shared" si="19"/>
        <v>-9.1335503273474172E-3</v>
      </c>
      <c r="F205" s="1">
        <v>9805.5499999999993</v>
      </c>
      <c r="G205" s="1">
        <f t="shared" si="20"/>
        <v>-1.756363435979913E-2</v>
      </c>
      <c r="H205" s="1">
        <f t="shared" si="21"/>
        <v>-1.7719705132478246E-2</v>
      </c>
      <c r="I205" s="1">
        <f t="shared" si="22"/>
        <v>-1.0100836993039322</v>
      </c>
      <c r="J205" s="1">
        <v>1.7999999999999998E-4</v>
      </c>
      <c r="K205" s="1">
        <f t="shared" si="16"/>
        <v>1.4998762642326469E-5</v>
      </c>
      <c r="L205" s="1">
        <f t="shared" si="23"/>
        <v>1.4998650162010778E-5</v>
      </c>
      <c r="M205" s="1">
        <f t="shared" si="17"/>
        <v>-9.1485490899897437E-3</v>
      </c>
      <c r="N205" s="1">
        <f t="shared" si="18"/>
        <v>-1.7578633122441456E-2</v>
      </c>
    </row>
    <row r="206" spans="3:14" x14ac:dyDescent="0.2">
      <c r="C206" s="2">
        <v>42034</v>
      </c>
      <c r="D206" s="1">
        <v>856.66</v>
      </c>
      <c r="E206" s="1">
        <f t="shared" si="19"/>
        <v>6.9982388868765844E-2</v>
      </c>
      <c r="F206" s="1">
        <v>10694.32</v>
      </c>
      <c r="G206" s="1">
        <f t="shared" si="20"/>
        <v>9.0639484781577906E-2</v>
      </c>
      <c r="H206" s="1">
        <f t="shared" si="21"/>
        <v>8.6764207495546669E-2</v>
      </c>
      <c r="I206" s="1">
        <f t="shared" si="22"/>
        <v>-0.95205986002927734</v>
      </c>
      <c r="J206" s="1">
        <v>1.0000000000000001E-5</v>
      </c>
      <c r="K206" s="1">
        <f t="shared" ref="K206:K256" si="24">(1+J206)^(1/12) - 1</f>
        <v>8.3332951383852105E-7</v>
      </c>
      <c r="L206" s="1">
        <f t="shared" si="23"/>
        <v>8.3332916661967464E-7</v>
      </c>
      <c r="M206" s="1">
        <f t="shared" ref="M206:M256" si="25">E206-K206</f>
        <v>6.9981555539252005E-2</v>
      </c>
      <c r="N206" s="1">
        <f t="shared" ref="N206:N256" si="26">G206-K206</f>
        <v>9.0638651452064067E-2</v>
      </c>
    </row>
    <row r="207" spans="3:14" x14ac:dyDescent="0.2">
      <c r="C207" s="2">
        <v>42062</v>
      </c>
      <c r="D207" s="1">
        <v>890.99</v>
      </c>
      <c r="E207" s="1">
        <f t="shared" ref="E207:E256" si="27">D207/D206-1</f>
        <v>4.0074241822893653E-2</v>
      </c>
      <c r="F207" s="1">
        <v>11401.66</v>
      </c>
      <c r="G207" s="1">
        <f t="shared" ref="G207:G256" si="28">F207/F206-1</f>
        <v>6.6141652765206116E-2</v>
      </c>
      <c r="H207" s="1">
        <f t="shared" ref="H207:H256" si="29">LN(F207/F206)</f>
        <v>6.4046199434508011E-2</v>
      </c>
      <c r="I207" s="1">
        <f t="shared" ref="I207:I256" si="30">-((G207+1)^(-$Q$29))</f>
        <v>-0.96438561774207743</v>
      </c>
      <c r="J207" s="1">
        <v>-5.0000000000000002E-5</v>
      </c>
      <c r="K207" s="1">
        <f t="shared" si="24"/>
        <v>-4.1667621558660883E-6</v>
      </c>
      <c r="L207" s="1">
        <f t="shared" ref="L207:L256" si="31">LN(1+K207)</f>
        <v>-4.1667708368436348E-6</v>
      </c>
      <c r="M207" s="1">
        <f t="shared" si="25"/>
        <v>4.0078408585049519E-2</v>
      </c>
      <c r="N207" s="1">
        <f t="shared" si="26"/>
        <v>6.6145819527361982E-2</v>
      </c>
    </row>
    <row r="208" spans="3:14" x14ac:dyDescent="0.2">
      <c r="C208" s="2">
        <v>42094</v>
      </c>
      <c r="D208" s="1">
        <v>908.3</v>
      </c>
      <c r="E208" s="1">
        <f t="shared" si="27"/>
        <v>1.9427827472811021E-2</v>
      </c>
      <c r="F208" s="1">
        <v>11966.17</v>
      </c>
      <c r="G208" s="1">
        <f t="shared" si="28"/>
        <v>4.9511211525339327E-2</v>
      </c>
      <c r="H208" s="1">
        <f t="shared" si="29"/>
        <v>4.8324542951685361E-2</v>
      </c>
      <c r="I208" s="1">
        <f t="shared" si="30"/>
        <v>-0.97300877628371041</v>
      </c>
      <c r="J208" s="1">
        <v>-1.4999999999999999E-4</v>
      </c>
      <c r="K208" s="1">
        <f t="shared" si="24"/>
        <v>-1.250085945736501E-5</v>
      </c>
      <c r="L208" s="1">
        <f t="shared" si="31"/>
        <v>-1.2500937593759778E-5</v>
      </c>
      <c r="M208" s="1">
        <f t="shared" si="25"/>
        <v>1.9440328332268386E-2</v>
      </c>
      <c r="N208" s="1">
        <f t="shared" si="26"/>
        <v>4.9523712384796692E-2</v>
      </c>
    </row>
    <row r="209" spans="3:14" x14ac:dyDescent="0.2">
      <c r="C209" s="2">
        <v>42124</v>
      </c>
      <c r="D209" s="1">
        <v>874.14</v>
      </c>
      <c r="E209" s="1">
        <f t="shared" si="27"/>
        <v>-3.760871958603984E-2</v>
      </c>
      <c r="F209" s="1">
        <v>11454.38</v>
      </c>
      <c r="G209" s="1">
        <f t="shared" si="28"/>
        <v>-4.2769741696800256E-2</v>
      </c>
      <c r="H209" s="1">
        <f t="shared" si="29"/>
        <v>-4.3711312182187288E-2</v>
      </c>
      <c r="I209" s="1">
        <f t="shared" si="30"/>
        <v>-1.0250589133728376</v>
      </c>
      <c r="J209" s="1">
        <v>-4.0000000000000002E-4</v>
      </c>
      <c r="K209" s="1">
        <f t="shared" si="24"/>
        <v>-3.3339446006586115E-5</v>
      </c>
      <c r="L209" s="1">
        <f t="shared" si="31"/>
        <v>-3.3340001778268907E-5</v>
      </c>
      <c r="M209" s="1">
        <f t="shared" si="25"/>
        <v>-3.7575380140033254E-2</v>
      </c>
      <c r="N209" s="1">
        <f t="shared" si="26"/>
        <v>-4.273640225079367E-2</v>
      </c>
    </row>
    <row r="210" spans="3:14" x14ac:dyDescent="0.2">
      <c r="C210" s="2">
        <v>42153</v>
      </c>
      <c r="D210" s="1">
        <v>875.2</v>
      </c>
      <c r="E210" s="1">
        <f t="shared" si="27"/>
        <v>1.2126204040543431E-3</v>
      </c>
      <c r="F210" s="1">
        <v>11413.82</v>
      </c>
      <c r="G210" s="1">
        <f t="shared" si="28"/>
        <v>-3.5410035287810615E-3</v>
      </c>
      <c r="H210" s="1">
        <f t="shared" si="29"/>
        <v>-3.5472877210603274E-3</v>
      </c>
      <c r="I210" s="1">
        <f t="shared" si="30"/>
        <v>-1.0020105530155057</v>
      </c>
      <c r="J210" s="1">
        <v>-5.8999999999999992E-4</v>
      </c>
      <c r="K210" s="1">
        <f t="shared" si="24"/>
        <v>-4.9179967166579353E-5</v>
      </c>
      <c r="L210" s="1">
        <f t="shared" si="31"/>
        <v>-4.9181176540816094E-5</v>
      </c>
      <c r="M210" s="1">
        <f t="shared" si="25"/>
        <v>1.2618003712209225E-3</v>
      </c>
      <c r="N210" s="1">
        <f t="shared" si="26"/>
        <v>-3.4918235616144822E-3</v>
      </c>
    </row>
    <row r="211" spans="3:14" x14ac:dyDescent="0.2">
      <c r="C211" s="2">
        <v>42185</v>
      </c>
      <c r="D211" s="1">
        <v>844.34</v>
      </c>
      <c r="E211" s="1">
        <f t="shared" si="27"/>
        <v>-3.5260511882998169E-2</v>
      </c>
      <c r="F211" s="1">
        <v>10944.97</v>
      </c>
      <c r="G211" s="1">
        <f t="shared" si="28"/>
        <v>-4.1077395648433268E-2</v>
      </c>
      <c r="H211" s="1">
        <f t="shared" si="29"/>
        <v>-4.1944911889826249E-2</v>
      </c>
      <c r="I211" s="1">
        <f t="shared" si="30"/>
        <v>-1.0240341969840043</v>
      </c>
      <c r="J211" s="1">
        <v>-6.4000000000000005E-4</v>
      </c>
      <c r="K211" s="1">
        <f t="shared" si="24"/>
        <v>-5.3348984177636893E-5</v>
      </c>
      <c r="L211" s="1">
        <f t="shared" si="31"/>
        <v>-5.3350407285307743E-5</v>
      </c>
      <c r="M211" s="1">
        <f t="shared" si="25"/>
        <v>-3.5207162898820532E-2</v>
      </c>
      <c r="N211" s="1">
        <f t="shared" si="26"/>
        <v>-4.1024046664255631E-2</v>
      </c>
    </row>
    <row r="212" spans="3:14" x14ac:dyDescent="0.2">
      <c r="C212" s="2">
        <v>42216</v>
      </c>
      <c r="D212" s="1">
        <v>881.85</v>
      </c>
      <c r="E212" s="1">
        <f t="shared" si="27"/>
        <v>4.4425231541795895E-2</v>
      </c>
      <c r="F212" s="1">
        <v>11308.99</v>
      </c>
      <c r="G212" s="1">
        <f t="shared" si="28"/>
        <v>3.3259113547136288E-2</v>
      </c>
      <c r="H212" s="1">
        <f t="shared" si="29"/>
        <v>3.2717994643863449E-2</v>
      </c>
      <c r="I212" s="1">
        <f t="shared" si="30"/>
        <v>-0.9816450577488196</v>
      </c>
      <c r="J212" s="1">
        <v>-7.5000000000000002E-4</v>
      </c>
      <c r="K212" s="1">
        <f t="shared" si="24"/>
        <v>-6.2521494675227274E-5</v>
      </c>
      <c r="L212" s="1">
        <f t="shared" si="31"/>
        <v>-6.2523449225343513E-5</v>
      </c>
      <c r="M212" s="1">
        <f t="shared" si="25"/>
        <v>4.4487753036471123E-2</v>
      </c>
      <c r="N212" s="1">
        <f t="shared" si="26"/>
        <v>3.3321635041811515E-2</v>
      </c>
    </row>
    <row r="213" spans="3:14" x14ac:dyDescent="0.2">
      <c r="C213" s="2">
        <v>42247</v>
      </c>
      <c r="D213" s="1">
        <v>804.54</v>
      </c>
      <c r="E213" s="1">
        <f t="shared" si="27"/>
        <v>-8.7667970743323775E-2</v>
      </c>
      <c r="F213" s="1">
        <v>10259.459999999999</v>
      </c>
      <c r="G213" s="1">
        <f t="shared" si="28"/>
        <v>-9.2804927761011458E-2</v>
      </c>
      <c r="H213" s="1">
        <f t="shared" si="29"/>
        <v>-9.7397777858731993E-2</v>
      </c>
      <c r="I213" s="1">
        <f t="shared" si="30"/>
        <v>-1.0566972860522312</v>
      </c>
      <c r="J213" s="1">
        <v>-9.7999999999999997E-4</v>
      </c>
      <c r="K213" s="1">
        <f t="shared" si="24"/>
        <v>-8.1703371594521457E-5</v>
      </c>
      <c r="L213" s="1">
        <f t="shared" si="31"/>
        <v>-8.1706709496799561E-5</v>
      </c>
      <c r="M213" s="1">
        <f t="shared" si="25"/>
        <v>-8.7586267371729254E-2</v>
      </c>
      <c r="N213" s="1">
        <f t="shared" si="26"/>
        <v>-9.2723224389416936E-2</v>
      </c>
    </row>
    <row r="214" spans="3:14" x14ac:dyDescent="0.2">
      <c r="C214" s="2">
        <v>42277</v>
      </c>
      <c r="D214" s="1">
        <v>766.32</v>
      </c>
      <c r="E214" s="1">
        <f t="shared" si="27"/>
        <v>-4.7505406816317319E-2</v>
      </c>
      <c r="F214" s="1">
        <v>9660.44</v>
      </c>
      <c r="G214" s="1">
        <f t="shared" si="28"/>
        <v>-5.8387088599204939E-2</v>
      </c>
      <c r="H214" s="1">
        <f t="shared" si="29"/>
        <v>-6.0161010937223383E-2</v>
      </c>
      <c r="I214" s="1">
        <f t="shared" si="30"/>
        <v>-1.0346510149504262</v>
      </c>
      <c r="J214" s="1">
        <v>-1.1299999999999999E-3</v>
      </c>
      <c r="K214" s="1">
        <f t="shared" si="24"/>
        <v>-9.4215472391412369E-5</v>
      </c>
      <c r="L214" s="1">
        <f t="shared" si="31"/>
        <v>-9.4219910947820648E-5</v>
      </c>
      <c r="M214" s="1">
        <f t="shared" si="25"/>
        <v>-4.7411191343925907E-2</v>
      </c>
      <c r="N214" s="1">
        <f t="shared" si="26"/>
        <v>-5.8292873126813527E-2</v>
      </c>
    </row>
    <row r="215" spans="3:14" x14ac:dyDescent="0.2">
      <c r="C215" s="2">
        <v>42307</v>
      </c>
      <c r="D215" s="1">
        <v>839.28</v>
      </c>
      <c r="E215" s="1">
        <f t="shared" si="27"/>
        <v>9.5208268086439007E-2</v>
      </c>
      <c r="F215" s="1">
        <v>10850.14</v>
      </c>
      <c r="G215" s="1">
        <f t="shared" si="28"/>
        <v>0.12315174050043254</v>
      </c>
      <c r="H215" s="1">
        <f t="shared" si="29"/>
        <v>0.11613878728766648</v>
      </c>
      <c r="I215" s="1">
        <f t="shared" si="30"/>
        <v>-0.93635579301002303</v>
      </c>
      <c r="J215" s="1">
        <v>-1.1899999999999999E-3</v>
      </c>
      <c r="K215" s="1">
        <f t="shared" si="24"/>
        <v>-9.9220794976373483E-5</v>
      </c>
      <c r="L215" s="1">
        <f t="shared" si="31"/>
        <v>-9.9225717685077423E-5</v>
      </c>
      <c r="M215" s="1">
        <f t="shared" si="25"/>
        <v>9.5307488881415381E-2</v>
      </c>
      <c r="N215" s="1">
        <f t="shared" si="26"/>
        <v>0.12325096129540891</v>
      </c>
    </row>
    <row r="216" spans="3:14" x14ac:dyDescent="0.2">
      <c r="C216" s="2">
        <v>42338</v>
      </c>
      <c r="D216" s="1">
        <v>858.44</v>
      </c>
      <c r="E216" s="1">
        <f t="shared" si="27"/>
        <v>2.2829091602325935E-2</v>
      </c>
      <c r="F216" s="1">
        <v>11382.23</v>
      </c>
      <c r="G216" s="1">
        <f t="shared" si="28"/>
        <v>4.9039920222227584E-2</v>
      </c>
      <c r="H216" s="1">
        <f t="shared" si="29"/>
        <v>4.7875384192668027E-2</v>
      </c>
      <c r="I216" s="1">
        <f t="shared" si="30"/>
        <v>-0.9732562646279338</v>
      </c>
      <c r="J216" s="1">
        <v>-1.6100000000000001E-3</v>
      </c>
      <c r="K216" s="1">
        <f t="shared" si="24"/>
        <v>-1.3426577244224358E-4</v>
      </c>
      <c r="L216" s="1">
        <f t="shared" si="31"/>
        <v>-1.3427478689796593E-4</v>
      </c>
      <c r="M216" s="1">
        <f t="shared" si="25"/>
        <v>2.2963357374768179E-2</v>
      </c>
      <c r="N216" s="1">
        <f t="shared" si="26"/>
        <v>4.9174185994669828E-2</v>
      </c>
    </row>
    <row r="217" spans="3:14" x14ac:dyDescent="0.2">
      <c r="C217" s="2">
        <v>42369</v>
      </c>
      <c r="D217" s="1">
        <v>819.83</v>
      </c>
      <c r="E217" s="1">
        <f t="shared" si="27"/>
        <v>-4.4976934905176846E-2</v>
      </c>
      <c r="F217" s="1">
        <v>10743.01</v>
      </c>
      <c r="G217" s="1">
        <f t="shared" si="28"/>
        <v>-5.6159469629413539E-2</v>
      </c>
      <c r="H217" s="1">
        <f t="shared" si="29"/>
        <v>-5.7798056799039307E-2</v>
      </c>
      <c r="I217" s="1">
        <f t="shared" si="30"/>
        <v>-1.0332676346876926</v>
      </c>
      <c r="J217" s="1">
        <v>-2.0499999999999997E-3</v>
      </c>
      <c r="K217" s="1">
        <f t="shared" si="24"/>
        <v>-1.7099405602716278E-4</v>
      </c>
      <c r="L217" s="1">
        <f t="shared" si="31"/>
        <v>-1.7100867717753806E-4</v>
      </c>
      <c r="M217" s="1">
        <f t="shared" si="25"/>
        <v>-4.4805940849149684E-2</v>
      </c>
      <c r="N217" s="1">
        <f t="shared" si="26"/>
        <v>-5.5988475573386376E-2</v>
      </c>
    </row>
    <row r="218" spans="3:14" x14ac:dyDescent="0.2">
      <c r="C218" s="2">
        <v>42398</v>
      </c>
      <c r="D218" s="1">
        <v>756.49</v>
      </c>
      <c r="E218" s="1">
        <f t="shared" si="27"/>
        <v>-7.7259919739458227E-2</v>
      </c>
      <c r="F218" s="1">
        <v>9798.11</v>
      </c>
      <c r="G218" s="1">
        <f t="shared" si="28"/>
        <v>-8.7954865535822768E-2</v>
      </c>
      <c r="H218" s="1">
        <f t="shared" si="29"/>
        <v>-9.2065800588318758E-2</v>
      </c>
      <c r="I218" s="1">
        <f t="shared" si="30"/>
        <v>-1.0535118685669143</v>
      </c>
      <c r="J218" s="1">
        <v>-2.2899999999999999E-3</v>
      </c>
      <c r="K218" s="1">
        <f t="shared" si="24"/>
        <v>-1.9103392235308991E-4</v>
      </c>
      <c r="L218" s="1">
        <f t="shared" si="31"/>
        <v>-1.9105217165702913E-4</v>
      </c>
      <c r="M218" s="1">
        <f t="shared" si="25"/>
        <v>-7.7068885817105137E-2</v>
      </c>
      <c r="N218" s="1">
        <f t="shared" si="26"/>
        <v>-8.7763831613469678E-2</v>
      </c>
    </row>
    <row r="219" spans="3:14" x14ac:dyDescent="0.2">
      <c r="C219" s="2">
        <v>42429</v>
      </c>
      <c r="D219" s="1">
        <v>739.74</v>
      </c>
      <c r="E219" s="1">
        <f t="shared" si="27"/>
        <v>-2.214173353249882E-2</v>
      </c>
      <c r="F219" s="1">
        <v>9495.4</v>
      </c>
      <c r="G219" s="1">
        <f t="shared" si="28"/>
        <v>-3.0894733780290395E-2</v>
      </c>
      <c r="H219" s="1">
        <f t="shared" si="29"/>
        <v>-3.1382039121932978E-2</v>
      </c>
      <c r="I219" s="1">
        <f t="shared" si="30"/>
        <v>-1.0179278522654487</v>
      </c>
      <c r="J219" s="1">
        <v>-2.65E-3</v>
      </c>
      <c r="K219" s="1">
        <f t="shared" si="24"/>
        <v>-2.2110200881098052E-4</v>
      </c>
      <c r="L219" s="1">
        <f t="shared" si="31"/>
        <v>-2.2112645546366639E-4</v>
      </c>
      <c r="M219" s="1">
        <f t="shared" si="25"/>
        <v>-2.1920631523687839E-2</v>
      </c>
      <c r="N219" s="1">
        <f t="shared" si="26"/>
        <v>-3.0673631771479415E-2</v>
      </c>
    </row>
    <row r="220" spans="3:14" x14ac:dyDescent="0.2">
      <c r="C220" s="2">
        <v>42460</v>
      </c>
      <c r="D220" s="1">
        <v>777.78</v>
      </c>
      <c r="E220" s="1">
        <f t="shared" si="27"/>
        <v>5.1423473112174545E-2</v>
      </c>
      <c r="F220" s="1">
        <v>9965.51</v>
      </c>
      <c r="G220" s="1">
        <f t="shared" si="28"/>
        <v>4.9509236051140659E-2</v>
      </c>
      <c r="H220" s="1">
        <f t="shared" si="29"/>
        <v>4.8322660669689536E-2</v>
      </c>
      <c r="I220" s="1">
        <f t="shared" si="30"/>
        <v>-0.9730098132975924</v>
      </c>
      <c r="J220" s="1">
        <v>-3.3400000000000001E-3</v>
      </c>
      <c r="K220" s="1">
        <f t="shared" si="24"/>
        <v>-2.7876032670937079E-4</v>
      </c>
      <c r="L220" s="1">
        <f t="shared" si="31"/>
        <v>-2.787991875913269E-4</v>
      </c>
      <c r="M220" s="1">
        <f t="shared" si="25"/>
        <v>5.1702233438883916E-2</v>
      </c>
      <c r="N220" s="1">
        <f t="shared" si="26"/>
        <v>4.978799637785003E-2</v>
      </c>
    </row>
    <row r="221" spans="3:14" x14ac:dyDescent="0.2">
      <c r="C221" s="2">
        <v>42489</v>
      </c>
      <c r="D221" s="1">
        <v>786.54</v>
      </c>
      <c r="E221" s="1">
        <f t="shared" si="27"/>
        <v>1.1262824963357287E-2</v>
      </c>
      <c r="F221" s="1">
        <v>10038.969999999999</v>
      </c>
      <c r="G221" s="1">
        <f t="shared" si="28"/>
        <v>7.3714240415190257E-3</v>
      </c>
      <c r="H221" s="1">
        <f t="shared" si="29"/>
        <v>7.3443878773759913E-3</v>
      </c>
      <c r="I221" s="1">
        <f t="shared" si="30"/>
        <v>-0.99585011749764973</v>
      </c>
      <c r="J221" s="1">
        <v>-3.4399999999999999E-3</v>
      </c>
      <c r="K221" s="1">
        <f t="shared" si="24"/>
        <v>-2.8711964028949044E-4</v>
      </c>
      <c r="L221" s="1">
        <f t="shared" si="31"/>
        <v>-2.8716086702493623E-4</v>
      </c>
      <c r="M221" s="1">
        <f t="shared" si="25"/>
        <v>1.1549944603646778E-2</v>
      </c>
      <c r="N221" s="1">
        <f t="shared" si="26"/>
        <v>7.6585436818085162E-3</v>
      </c>
    </row>
    <row r="222" spans="3:14" x14ac:dyDescent="0.2">
      <c r="C222" s="2">
        <v>42521</v>
      </c>
      <c r="D222" s="1">
        <v>803.46</v>
      </c>
      <c r="E222" s="1">
        <f t="shared" si="27"/>
        <v>2.151193836295695E-2</v>
      </c>
      <c r="F222" s="1">
        <v>10262.74</v>
      </c>
      <c r="G222" s="1">
        <f t="shared" si="28"/>
        <v>2.2290135342569961E-2</v>
      </c>
      <c r="H222" s="1">
        <f t="shared" si="29"/>
        <v>2.2045341260118499E-2</v>
      </c>
      <c r="I222" s="1">
        <f t="shared" si="30"/>
        <v>-0.98759513593047943</v>
      </c>
      <c r="J222" s="1">
        <v>-3.4899999999999996E-3</v>
      </c>
      <c r="K222" s="1">
        <f t="shared" si="24"/>
        <v>-2.9129958542695178E-4</v>
      </c>
      <c r="L222" s="1">
        <f t="shared" si="31"/>
        <v>-2.9134202139243957E-4</v>
      </c>
      <c r="M222" s="1">
        <f t="shared" si="25"/>
        <v>2.1803237948383902E-2</v>
      </c>
      <c r="N222" s="1">
        <f t="shared" si="26"/>
        <v>2.2581434927996913E-2</v>
      </c>
    </row>
    <row r="223" spans="3:14" x14ac:dyDescent="0.2">
      <c r="C223" s="2">
        <v>42551</v>
      </c>
      <c r="D223" s="1">
        <v>773.96</v>
      </c>
      <c r="E223" s="1">
        <f t="shared" si="27"/>
        <v>-3.6716202424514011E-2</v>
      </c>
      <c r="F223" s="1">
        <v>9680.09</v>
      </c>
      <c r="G223" s="1">
        <f t="shared" si="28"/>
        <v>-5.6773337334863783E-2</v>
      </c>
      <c r="H223" s="1">
        <f t="shared" si="29"/>
        <v>-5.8448661853665082E-2</v>
      </c>
      <c r="I223" s="1">
        <f t="shared" si="30"/>
        <v>-1.0336483436915243</v>
      </c>
      <c r="J223" s="1">
        <v>-3.64E-3</v>
      </c>
      <c r="K223" s="1">
        <f t="shared" si="24"/>
        <v>-3.0384057445020929E-4</v>
      </c>
      <c r="L223" s="1">
        <f t="shared" si="31"/>
        <v>-3.038867433497772E-4</v>
      </c>
      <c r="M223" s="1">
        <f t="shared" si="25"/>
        <v>-3.6412361850063801E-2</v>
      </c>
      <c r="N223" s="1">
        <f t="shared" si="26"/>
        <v>-5.6469496760413573E-2</v>
      </c>
    </row>
    <row r="224" spans="3:14" x14ac:dyDescent="0.2">
      <c r="C224" s="2">
        <v>42580</v>
      </c>
      <c r="D224" s="1">
        <v>826.97</v>
      </c>
      <c r="E224" s="1">
        <f t="shared" si="27"/>
        <v>6.8491911726704213E-2</v>
      </c>
      <c r="F224" s="1">
        <v>10337.5</v>
      </c>
      <c r="G224" s="1">
        <f t="shared" si="28"/>
        <v>6.7913624770017611E-2</v>
      </c>
      <c r="H224" s="1">
        <f t="shared" si="29"/>
        <v>6.5706861583884557E-2</v>
      </c>
      <c r="I224" s="1">
        <f t="shared" si="30"/>
        <v>-0.96347923685575654</v>
      </c>
      <c r="J224" s="1">
        <v>-3.7099999999999998E-3</v>
      </c>
      <c r="K224" s="1">
        <f t="shared" si="24"/>
        <v>-3.0969362828403568E-4</v>
      </c>
      <c r="L224" s="1">
        <f t="shared" si="31"/>
        <v>-3.0974159325895589E-4</v>
      </c>
      <c r="M224" s="1">
        <f t="shared" si="25"/>
        <v>6.8801605354988249E-2</v>
      </c>
      <c r="N224" s="1">
        <f t="shared" si="26"/>
        <v>6.8223318398301647E-2</v>
      </c>
    </row>
    <row r="225" spans="3:14" x14ac:dyDescent="0.2">
      <c r="C225" s="2">
        <v>42613</v>
      </c>
      <c r="D225" s="1">
        <v>848.29</v>
      </c>
      <c r="E225" s="1">
        <f t="shared" si="27"/>
        <v>2.5780862667327709E-2</v>
      </c>
      <c r="F225" s="1">
        <v>10592.69</v>
      </c>
      <c r="G225" s="1">
        <f t="shared" si="28"/>
        <v>2.4685852478839143E-2</v>
      </c>
      <c r="H225" s="1">
        <f t="shared" si="29"/>
        <v>2.4386080227628434E-2</v>
      </c>
      <c r="I225" s="1">
        <f t="shared" si="30"/>
        <v>-0.9862870777758711</v>
      </c>
      <c r="J225" s="1">
        <v>-3.7199999999999998E-3</v>
      </c>
      <c r="K225" s="1">
        <f t="shared" si="24"/>
        <v>-3.105298096045539E-4</v>
      </c>
      <c r="L225" s="1">
        <f t="shared" si="31"/>
        <v>-3.1057803396954072E-4</v>
      </c>
      <c r="M225" s="1">
        <f t="shared" si="25"/>
        <v>2.6091392476932262E-2</v>
      </c>
      <c r="N225" s="1">
        <f t="shared" si="26"/>
        <v>2.4996382288443697E-2</v>
      </c>
    </row>
    <row r="226" spans="3:14" x14ac:dyDescent="0.2">
      <c r="C226" s="2">
        <v>42643</v>
      </c>
      <c r="D226" s="1">
        <v>844.35</v>
      </c>
      <c r="E226" s="1">
        <f t="shared" si="27"/>
        <v>-4.6446380365204876E-3</v>
      </c>
      <c r="F226" s="1">
        <v>10511.02</v>
      </c>
      <c r="G226" s="1">
        <f t="shared" si="28"/>
        <v>-7.7100339951419183E-3</v>
      </c>
      <c r="H226" s="1">
        <f t="shared" si="29"/>
        <v>-7.7399099695028718E-3</v>
      </c>
      <c r="I226" s="1">
        <f t="shared" si="30"/>
        <v>-1.0043920855468376</v>
      </c>
      <c r="J226" s="1">
        <v>-3.7099999999999998E-3</v>
      </c>
      <c r="K226" s="1">
        <f t="shared" si="24"/>
        <v>-3.0969362828403568E-4</v>
      </c>
      <c r="L226" s="1">
        <f t="shared" si="31"/>
        <v>-3.0974159325895589E-4</v>
      </c>
      <c r="M226" s="1">
        <f t="shared" si="25"/>
        <v>-4.3349444082364519E-3</v>
      </c>
      <c r="N226" s="1">
        <f t="shared" si="26"/>
        <v>-7.4003403668578827E-3</v>
      </c>
    </row>
    <row r="227" spans="3:14" x14ac:dyDescent="0.2">
      <c r="C227" s="2">
        <v>42674</v>
      </c>
      <c r="D227" s="1">
        <v>860.36</v>
      </c>
      <c r="E227" s="1">
        <f t="shared" si="27"/>
        <v>1.8961331201515996E-2</v>
      </c>
      <c r="F227" s="1">
        <v>10665.01</v>
      </c>
      <c r="G227" s="1">
        <f t="shared" si="28"/>
        <v>1.4650338406738905E-2</v>
      </c>
      <c r="H227" s="1">
        <f t="shared" si="29"/>
        <v>1.4544058961446355E-2</v>
      </c>
      <c r="I227" s="1">
        <f t="shared" si="30"/>
        <v>-0.9917987222751673</v>
      </c>
      <c r="J227" s="1">
        <v>-3.7199999999999998E-3</v>
      </c>
      <c r="K227" s="1">
        <f t="shared" si="24"/>
        <v>-3.105298096045539E-4</v>
      </c>
      <c r="L227" s="1">
        <f t="shared" si="31"/>
        <v>-3.1057803396954072E-4</v>
      </c>
      <c r="M227" s="1">
        <f t="shared" si="25"/>
        <v>1.927186101112055E-2</v>
      </c>
      <c r="N227" s="1">
        <f t="shared" si="26"/>
        <v>1.4960868216343459E-2</v>
      </c>
    </row>
    <row r="228" spans="3:14" x14ac:dyDescent="0.2">
      <c r="C228" s="2">
        <v>42704</v>
      </c>
      <c r="D228" s="1">
        <v>861.05</v>
      </c>
      <c r="E228" s="1">
        <f t="shared" si="27"/>
        <v>8.0198986470780831E-4</v>
      </c>
      <c r="F228" s="1">
        <v>10640.3</v>
      </c>
      <c r="G228" s="1">
        <f t="shared" si="28"/>
        <v>-2.3169223470020928E-3</v>
      </c>
      <c r="H228" s="1">
        <f t="shared" si="29"/>
        <v>-2.3196105646468325E-3</v>
      </c>
      <c r="I228" s="1">
        <f t="shared" si="30"/>
        <v>-1.0013142657919181</v>
      </c>
      <c r="J228" s="1">
        <v>-3.7199999999999998E-3</v>
      </c>
      <c r="K228" s="1">
        <f t="shared" si="24"/>
        <v>-3.105298096045539E-4</v>
      </c>
      <c r="L228" s="1">
        <f t="shared" si="31"/>
        <v>-3.1057803396954072E-4</v>
      </c>
      <c r="M228" s="1">
        <f t="shared" si="25"/>
        <v>1.1125196743123622E-3</v>
      </c>
      <c r="N228" s="1">
        <f t="shared" si="26"/>
        <v>-2.0063925373975389E-3</v>
      </c>
    </row>
    <row r="229" spans="3:14" x14ac:dyDescent="0.2">
      <c r="C229" s="2">
        <v>42734</v>
      </c>
      <c r="D229" s="1">
        <v>910.22</v>
      </c>
      <c r="E229" s="1">
        <f t="shared" si="27"/>
        <v>5.7104697752743849E-2</v>
      </c>
      <c r="F229" s="1">
        <v>11481.06</v>
      </c>
      <c r="G229" s="1">
        <f t="shared" si="28"/>
        <v>7.9016569081698851E-2</v>
      </c>
      <c r="H229" s="1">
        <f t="shared" si="29"/>
        <v>7.6050042118892019E-2</v>
      </c>
      <c r="I229" s="1">
        <f t="shared" si="30"/>
        <v>-0.95785312633487385</v>
      </c>
      <c r="J229" s="1">
        <v>-3.6800000000000001E-3</v>
      </c>
      <c r="K229" s="1">
        <f t="shared" si="24"/>
        <v>-3.0718513048288987E-4</v>
      </c>
      <c r="L229" s="1">
        <f t="shared" si="31"/>
        <v>-3.0723232149958461E-4</v>
      </c>
      <c r="M229" s="1">
        <f t="shared" si="25"/>
        <v>5.7411882883226739E-2</v>
      </c>
      <c r="N229" s="1">
        <f t="shared" si="26"/>
        <v>7.9323754212181741E-2</v>
      </c>
    </row>
    <row r="230" spans="3:14" x14ac:dyDescent="0.2">
      <c r="C230" s="2">
        <v>42766</v>
      </c>
      <c r="D230" s="1">
        <v>916.35</v>
      </c>
      <c r="E230" s="1">
        <f t="shared" si="27"/>
        <v>6.7346355826063409E-3</v>
      </c>
      <c r="F230" s="1">
        <v>11535.31</v>
      </c>
      <c r="G230" s="1">
        <f t="shared" si="28"/>
        <v>4.7251734595934458E-3</v>
      </c>
      <c r="H230" s="1">
        <f t="shared" si="29"/>
        <v>4.71404487005651E-3</v>
      </c>
      <c r="I230" s="1">
        <f t="shared" si="30"/>
        <v>-0.99733438679891617</v>
      </c>
      <c r="J230" s="1">
        <v>-3.7199999999999998E-3</v>
      </c>
      <c r="K230" s="1">
        <f t="shared" si="24"/>
        <v>-3.105298096045539E-4</v>
      </c>
      <c r="L230" s="1">
        <f t="shared" si="31"/>
        <v>-3.1057803396954072E-4</v>
      </c>
      <c r="M230" s="1">
        <f t="shared" si="25"/>
        <v>7.0451653922108948E-3</v>
      </c>
      <c r="N230" s="1">
        <f t="shared" si="26"/>
        <v>5.0357032691979997E-3</v>
      </c>
    </row>
    <row r="231" spans="3:14" x14ac:dyDescent="0.2">
      <c r="C231" s="2">
        <v>42794</v>
      </c>
      <c r="D231" s="1">
        <v>940.5</v>
      </c>
      <c r="E231" s="1">
        <f t="shared" si="27"/>
        <v>2.6354558847601961E-2</v>
      </c>
      <c r="F231" s="1">
        <v>11834.41</v>
      </c>
      <c r="G231" s="1">
        <f t="shared" si="28"/>
        <v>2.5929082096623368E-2</v>
      </c>
      <c r="H231" s="1">
        <f t="shared" si="29"/>
        <v>2.5598623596102748E-2</v>
      </c>
      <c r="I231" s="1">
        <f t="shared" si="30"/>
        <v>-0.98561016230468879</v>
      </c>
      <c r="J231" s="1">
        <v>-3.7099999999999998E-3</v>
      </c>
      <c r="K231" s="1">
        <f t="shared" si="24"/>
        <v>-3.0969362828403568E-4</v>
      </c>
      <c r="L231" s="1">
        <f t="shared" si="31"/>
        <v>-3.0974159325895589E-4</v>
      </c>
      <c r="M231" s="1">
        <f t="shared" si="25"/>
        <v>2.6664252475885997E-2</v>
      </c>
      <c r="N231" s="1">
        <f t="shared" si="26"/>
        <v>2.6238775724907404E-2</v>
      </c>
    </row>
    <row r="232" spans="3:14" x14ac:dyDescent="0.2">
      <c r="C232" s="2">
        <v>42825</v>
      </c>
      <c r="D232" s="1">
        <v>979.39</v>
      </c>
      <c r="E232" s="1">
        <f t="shared" si="27"/>
        <v>4.1350345560871915E-2</v>
      </c>
      <c r="F232" s="1">
        <v>12312.87</v>
      </c>
      <c r="G232" s="1">
        <f t="shared" si="28"/>
        <v>4.0429560916006801E-2</v>
      </c>
      <c r="H232" s="1">
        <f t="shared" si="29"/>
        <v>3.9633667218327479E-2</v>
      </c>
      <c r="I232" s="1">
        <f t="shared" si="30"/>
        <v>-0.97780867632727753</v>
      </c>
      <c r="J232" s="1">
        <v>-3.7299999999999998E-3</v>
      </c>
      <c r="K232" s="1">
        <f t="shared" si="24"/>
        <v>-3.1136599861869563E-4</v>
      </c>
      <c r="L232" s="1">
        <f t="shared" si="31"/>
        <v>-3.1141448307577896E-4</v>
      </c>
      <c r="M232" s="1">
        <f t="shared" si="25"/>
        <v>4.1661711559490611E-2</v>
      </c>
      <c r="N232" s="1">
        <f t="shared" si="26"/>
        <v>4.0740926914625497E-2</v>
      </c>
    </row>
    <row r="233" spans="3:14" x14ac:dyDescent="0.2">
      <c r="C233" s="2">
        <v>42853</v>
      </c>
      <c r="D233" s="1">
        <v>989.47</v>
      </c>
      <c r="E233" s="1">
        <f t="shared" si="27"/>
        <v>1.0292120605683186E-2</v>
      </c>
      <c r="F233" s="1">
        <v>12438.01</v>
      </c>
      <c r="G233" s="1">
        <f t="shared" si="28"/>
        <v>1.0163349405946764E-2</v>
      </c>
      <c r="H233" s="1">
        <f t="shared" si="29"/>
        <v>1.0112049861040201E-2</v>
      </c>
      <c r="I233" s="1">
        <f t="shared" si="30"/>
        <v>-0.99429074570547327</v>
      </c>
      <c r="J233" s="1">
        <v>-3.7399999999999998E-3</v>
      </c>
      <c r="K233" s="1">
        <f t="shared" si="24"/>
        <v>-3.1220219532668292E-4</v>
      </c>
      <c r="L233" s="1">
        <f t="shared" si="31"/>
        <v>-3.1225094057791327E-4</v>
      </c>
      <c r="M233" s="1">
        <f t="shared" si="25"/>
        <v>1.0604322801009869E-2</v>
      </c>
      <c r="N233" s="1">
        <f t="shared" si="26"/>
        <v>1.0475551601273447E-2</v>
      </c>
    </row>
    <row r="234" spans="3:14" x14ac:dyDescent="0.2">
      <c r="C234" s="2">
        <v>42886</v>
      </c>
      <c r="D234" s="1">
        <v>1008.21</v>
      </c>
      <c r="E234" s="1">
        <f t="shared" si="27"/>
        <v>1.8939432221290131E-2</v>
      </c>
      <c r="F234" s="1">
        <v>12615.06</v>
      </c>
      <c r="G234" s="1">
        <f t="shared" si="28"/>
        <v>1.4234592189586559E-2</v>
      </c>
      <c r="H234" s="1">
        <f t="shared" si="29"/>
        <v>1.413423165512479E-2</v>
      </c>
      <c r="I234" s="1">
        <f t="shared" si="30"/>
        <v>-0.99202889704592012</v>
      </c>
      <c r="J234" s="1">
        <v>-3.7399999999999998E-3</v>
      </c>
      <c r="K234" s="1">
        <f t="shared" si="24"/>
        <v>-3.1220219532668292E-4</v>
      </c>
      <c r="L234" s="1">
        <f t="shared" si="31"/>
        <v>-3.1225094057791327E-4</v>
      </c>
      <c r="M234" s="1">
        <f t="shared" si="25"/>
        <v>1.9251634416616814E-2</v>
      </c>
      <c r="N234" s="1">
        <f t="shared" si="26"/>
        <v>1.4546794384913242E-2</v>
      </c>
    </row>
    <row r="235" spans="3:14" x14ac:dyDescent="0.2">
      <c r="C235" s="2">
        <v>42916</v>
      </c>
      <c r="D235" s="1">
        <v>985.62</v>
      </c>
      <c r="E235" s="1">
        <f t="shared" si="27"/>
        <v>-2.2406046359389475E-2</v>
      </c>
      <c r="F235" s="1">
        <v>12325.12</v>
      </c>
      <c r="G235" s="1">
        <f t="shared" si="28"/>
        <v>-2.2983640188790067E-2</v>
      </c>
      <c r="H235" s="1">
        <f t="shared" si="29"/>
        <v>-2.32518821346057E-2</v>
      </c>
      <c r="I235" s="1">
        <f t="shared" si="30"/>
        <v>-1.0132526588471007</v>
      </c>
      <c r="J235" s="1">
        <v>-3.7299999999999998E-3</v>
      </c>
      <c r="K235" s="1">
        <f t="shared" si="24"/>
        <v>-3.1136599861869563E-4</v>
      </c>
      <c r="L235" s="1">
        <f t="shared" si="31"/>
        <v>-3.1141448307577896E-4</v>
      </c>
      <c r="M235" s="1">
        <f t="shared" si="25"/>
        <v>-2.209468036077078E-2</v>
      </c>
      <c r="N235" s="1">
        <f t="shared" si="26"/>
        <v>-2.2672274190171371E-2</v>
      </c>
    </row>
    <row r="236" spans="3:14" x14ac:dyDescent="0.2">
      <c r="C236" s="2">
        <v>42947</v>
      </c>
      <c r="D236" s="1">
        <v>969.58</v>
      </c>
      <c r="E236" s="1">
        <f t="shared" si="27"/>
        <v>-1.6274020413546753E-2</v>
      </c>
      <c r="F236" s="1">
        <v>12118.25</v>
      </c>
      <c r="G236" s="1">
        <f t="shared" si="28"/>
        <v>-1.6784420760203589E-2</v>
      </c>
      <c r="H236" s="1">
        <f t="shared" si="29"/>
        <v>-1.6926875412606804E-2</v>
      </c>
      <c r="I236" s="1">
        <f t="shared" si="30"/>
        <v>-1.009630360702483</v>
      </c>
      <c r="J236" s="1">
        <v>-3.7000000000000002E-3</v>
      </c>
      <c r="K236" s="1">
        <f t="shared" si="24"/>
        <v>-3.0885745465702996E-4</v>
      </c>
      <c r="L236" s="1">
        <f t="shared" si="31"/>
        <v>-3.0890516094389298E-4</v>
      </c>
      <c r="M236" s="1">
        <f t="shared" si="25"/>
        <v>-1.5965162958889723E-2</v>
      </c>
      <c r="N236" s="1">
        <f t="shared" si="26"/>
        <v>-1.6475563305546559E-2</v>
      </c>
    </row>
    <row r="237" spans="3:14" x14ac:dyDescent="0.2">
      <c r="C237" s="2">
        <v>42978</v>
      </c>
      <c r="D237" s="1">
        <v>965.06</v>
      </c>
      <c r="E237" s="1">
        <f t="shared" si="27"/>
        <v>-4.6618123311125137E-3</v>
      </c>
      <c r="F237" s="1">
        <v>12055.84</v>
      </c>
      <c r="G237" s="1">
        <f t="shared" si="28"/>
        <v>-5.1500835516679055E-3</v>
      </c>
      <c r="H237" s="1">
        <f t="shared" si="29"/>
        <v>-5.1633909410700807E-3</v>
      </c>
      <c r="I237" s="1">
        <f t="shared" si="30"/>
        <v>-1.0029278775370984</v>
      </c>
      <c r="J237" s="1">
        <v>-3.7299999999999998E-3</v>
      </c>
      <c r="K237" s="1">
        <f t="shared" si="24"/>
        <v>-3.1136599861869563E-4</v>
      </c>
      <c r="L237" s="1">
        <f t="shared" si="31"/>
        <v>-3.1141448307577896E-4</v>
      </c>
      <c r="M237" s="1">
        <f t="shared" si="25"/>
        <v>-4.3504463324938181E-3</v>
      </c>
      <c r="N237" s="1">
        <f t="shared" si="26"/>
        <v>-4.8387175530492099E-3</v>
      </c>
    </row>
    <row r="238" spans="3:14" x14ac:dyDescent="0.2">
      <c r="C238" s="2">
        <v>43007</v>
      </c>
      <c r="D238" s="1">
        <v>1026.7</v>
      </c>
      <c r="E238" s="1">
        <f t="shared" si="27"/>
        <v>6.3871676372453612E-2</v>
      </c>
      <c r="F238" s="1">
        <v>12828.86</v>
      </c>
      <c r="G238" s="1">
        <f t="shared" si="28"/>
        <v>6.4119961777860501E-2</v>
      </c>
      <c r="H238" s="1">
        <f t="shared" si="29"/>
        <v>6.2148130595920267E-2</v>
      </c>
      <c r="I238" s="1">
        <f t="shared" si="30"/>
        <v>-0.96542261825289322</v>
      </c>
      <c r="J238" s="1">
        <v>-3.7199999999999998E-3</v>
      </c>
      <c r="K238" s="1">
        <f t="shared" si="24"/>
        <v>-3.105298096045539E-4</v>
      </c>
      <c r="L238" s="1">
        <f t="shared" si="31"/>
        <v>-3.1057803396954072E-4</v>
      </c>
      <c r="M238" s="1">
        <f t="shared" si="25"/>
        <v>6.4182206182058166E-2</v>
      </c>
      <c r="N238" s="1">
        <f t="shared" si="26"/>
        <v>6.4430491587465055E-2</v>
      </c>
    </row>
    <row r="239" spans="3:14" x14ac:dyDescent="0.2">
      <c r="C239" s="2">
        <v>43039</v>
      </c>
      <c r="D239" s="1">
        <v>1059.31</v>
      </c>
      <c r="E239" s="1">
        <f t="shared" si="27"/>
        <v>3.1761955780656326E-2</v>
      </c>
      <c r="F239" s="1">
        <v>13229.57</v>
      </c>
      <c r="G239" s="1">
        <f t="shared" si="28"/>
        <v>3.1235043487885861E-2</v>
      </c>
      <c r="H239" s="1">
        <f t="shared" si="29"/>
        <v>3.0757155277105725E-2</v>
      </c>
      <c r="I239" s="1">
        <f t="shared" si="30"/>
        <v>-0.98273554478538339</v>
      </c>
      <c r="J239" s="1">
        <v>-3.7199999999999998E-3</v>
      </c>
      <c r="K239" s="1">
        <f t="shared" si="24"/>
        <v>-3.105298096045539E-4</v>
      </c>
      <c r="L239" s="1">
        <f t="shared" si="31"/>
        <v>-3.1057803396954072E-4</v>
      </c>
      <c r="M239" s="1">
        <f t="shared" si="25"/>
        <v>3.207248559026088E-2</v>
      </c>
      <c r="N239" s="1">
        <f t="shared" si="26"/>
        <v>3.1545573297490415E-2</v>
      </c>
    </row>
    <row r="240" spans="3:14" x14ac:dyDescent="0.2">
      <c r="C240" s="2">
        <v>43069</v>
      </c>
      <c r="D240" s="1">
        <v>1043.53</v>
      </c>
      <c r="E240" s="1">
        <f t="shared" si="27"/>
        <v>-1.4896489224117571E-2</v>
      </c>
      <c r="F240" s="1">
        <v>13023.98</v>
      </c>
      <c r="G240" s="1">
        <f t="shared" si="28"/>
        <v>-1.5540187625145752E-2</v>
      </c>
      <c r="H240" s="1">
        <f t="shared" si="29"/>
        <v>-1.566220207655189E-2</v>
      </c>
      <c r="I240" s="1">
        <f t="shared" si="30"/>
        <v>-1.0089076438671076</v>
      </c>
      <c r="J240" s="1">
        <v>-3.7099999999999998E-3</v>
      </c>
      <c r="K240" s="1">
        <f t="shared" si="24"/>
        <v>-3.0969362828403568E-4</v>
      </c>
      <c r="L240" s="1">
        <f t="shared" si="31"/>
        <v>-3.0974159325895589E-4</v>
      </c>
      <c r="M240" s="1">
        <f t="shared" si="25"/>
        <v>-1.4586795595833535E-2</v>
      </c>
      <c r="N240" s="1">
        <f t="shared" si="26"/>
        <v>-1.5230493996861716E-2</v>
      </c>
    </row>
    <row r="241" spans="3:14" x14ac:dyDescent="0.2">
      <c r="C241" s="2">
        <v>43098</v>
      </c>
      <c r="D241" s="1">
        <v>1036.1300000000001</v>
      </c>
      <c r="E241" s="1">
        <f t="shared" si="27"/>
        <v>-7.0913150556283222E-3</v>
      </c>
      <c r="F241" s="1">
        <v>12917.64</v>
      </c>
      <c r="G241" s="1">
        <f t="shared" si="28"/>
        <v>-8.1649388282230007E-3</v>
      </c>
      <c r="H241" s="1">
        <f t="shared" si="29"/>
        <v>-8.1984545015470131E-3</v>
      </c>
      <c r="I241" s="1">
        <f t="shared" si="30"/>
        <v>-1.0046528954478524</v>
      </c>
      <c r="J241" s="1">
        <v>-3.6800000000000001E-3</v>
      </c>
      <c r="K241" s="1">
        <f t="shared" si="24"/>
        <v>-3.0718513048288987E-4</v>
      </c>
      <c r="L241" s="1">
        <f t="shared" si="31"/>
        <v>-3.0723232149958461E-4</v>
      </c>
      <c r="M241" s="1">
        <f t="shared" si="25"/>
        <v>-6.7841299251454323E-3</v>
      </c>
      <c r="N241" s="1">
        <f t="shared" si="26"/>
        <v>-7.8577536977401108E-3</v>
      </c>
    </row>
    <row r="242" spans="3:14" x14ac:dyDescent="0.2">
      <c r="C242" s="2">
        <v>43131</v>
      </c>
      <c r="D242" s="1">
        <v>1058.6600000000001</v>
      </c>
      <c r="E242" s="1">
        <f t="shared" si="27"/>
        <v>2.1744375705751162E-2</v>
      </c>
      <c r="F242" s="1">
        <v>13189.48</v>
      </c>
      <c r="G242" s="1">
        <f t="shared" si="28"/>
        <v>2.1044091645223029E-2</v>
      </c>
      <c r="H242" s="1">
        <f t="shared" si="29"/>
        <v>2.0825723015248154E-2</v>
      </c>
      <c r="I242" s="1">
        <f t="shared" si="30"/>
        <v>-0.98827737362575574</v>
      </c>
      <c r="J242" s="1">
        <v>-3.6900000000000001E-3</v>
      </c>
      <c r="K242" s="1">
        <f t="shared" si="24"/>
        <v>-3.0802128872331469E-4</v>
      </c>
      <c r="L242" s="1">
        <f t="shared" si="31"/>
        <v>-3.0806873702410938E-4</v>
      </c>
      <c r="M242" s="1">
        <f t="shared" si="25"/>
        <v>2.2052396994474477E-2</v>
      </c>
      <c r="N242" s="1">
        <f t="shared" si="26"/>
        <v>2.1352112933946343E-2</v>
      </c>
    </row>
    <row r="243" spans="3:14" x14ac:dyDescent="0.2">
      <c r="C243" s="2">
        <v>43159</v>
      </c>
      <c r="D243" s="1">
        <v>999.26</v>
      </c>
      <c r="E243" s="1">
        <f t="shared" si="27"/>
        <v>-5.6108665671698255E-2</v>
      </c>
      <c r="F243" s="1">
        <v>12435.85</v>
      </c>
      <c r="G243" s="1">
        <f t="shared" si="28"/>
        <v>-5.7138719646263492E-2</v>
      </c>
      <c r="H243" s="1">
        <f t="shared" si="29"/>
        <v>-5.8836111778598842E-2</v>
      </c>
      <c r="I243" s="1">
        <f t="shared" si="30"/>
        <v>-1.033875131093541</v>
      </c>
      <c r="J243" s="1">
        <v>-3.7000000000000002E-3</v>
      </c>
      <c r="K243" s="1">
        <f t="shared" si="24"/>
        <v>-3.0885745465702996E-4</v>
      </c>
      <c r="L243" s="1">
        <f t="shared" si="31"/>
        <v>-3.0890516094389298E-4</v>
      </c>
      <c r="M243" s="1">
        <f t="shared" si="25"/>
        <v>-5.5799808217041225E-2</v>
      </c>
      <c r="N243" s="1">
        <f t="shared" si="26"/>
        <v>-5.6829862191606462E-2</v>
      </c>
    </row>
    <row r="244" spans="3:14" x14ac:dyDescent="0.2">
      <c r="C244" s="2">
        <v>43189</v>
      </c>
      <c r="D244" s="1">
        <v>974.59</v>
      </c>
      <c r="E244" s="1">
        <f t="shared" si="27"/>
        <v>-2.4688269319296241E-2</v>
      </c>
      <c r="F244" s="1">
        <v>12096.73</v>
      </c>
      <c r="G244" s="1">
        <f t="shared" si="28"/>
        <v>-2.7269547316830067E-2</v>
      </c>
      <c r="H244" s="1">
        <f t="shared" si="29"/>
        <v>-2.7648262222314413E-2</v>
      </c>
      <c r="I244" s="1">
        <f t="shared" si="30"/>
        <v>-1.0157780958242781</v>
      </c>
      <c r="J244" s="1">
        <v>-3.7199999999999998E-3</v>
      </c>
      <c r="K244" s="1">
        <f t="shared" si="24"/>
        <v>-3.105298096045539E-4</v>
      </c>
      <c r="L244" s="1">
        <f t="shared" si="31"/>
        <v>-3.1057803396954072E-4</v>
      </c>
      <c r="M244" s="1">
        <f t="shared" si="25"/>
        <v>-2.4377739509691687E-2</v>
      </c>
      <c r="N244" s="1">
        <f t="shared" si="26"/>
        <v>-2.6959017507225513E-2</v>
      </c>
    </row>
    <row r="245" spans="3:14" x14ac:dyDescent="0.2">
      <c r="C245" s="2">
        <v>43220</v>
      </c>
      <c r="D245" s="1">
        <v>1016.62</v>
      </c>
      <c r="E245" s="1">
        <f t="shared" si="27"/>
        <v>4.3125827270954931E-2</v>
      </c>
      <c r="F245" s="1">
        <v>12612.11</v>
      </c>
      <c r="G245" s="1">
        <f t="shared" si="28"/>
        <v>4.2604902316576654E-2</v>
      </c>
      <c r="H245" s="1">
        <f t="shared" si="29"/>
        <v>4.1722295351725884E-2</v>
      </c>
      <c r="I245" s="1">
        <f t="shared" si="30"/>
        <v>-0.97665298693653724</v>
      </c>
      <c r="J245" s="1">
        <v>-3.7099999999999998E-3</v>
      </c>
      <c r="K245" s="1">
        <f t="shared" si="24"/>
        <v>-3.0969362828403568E-4</v>
      </c>
      <c r="L245" s="1">
        <f t="shared" si="31"/>
        <v>-3.0974159325895589E-4</v>
      </c>
      <c r="M245" s="1">
        <f t="shared" si="25"/>
        <v>4.3435520899238966E-2</v>
      </c>
      <c r="N245" s="1">
        <f t="shared" si="26"/>
        <v>4.291459594486069E-2</v>
      </c>
    </row>
    <row r="246" spans="3:14" x14ac:dyDescent="0.2">
      <c r="C246" s="2">
        <v>43251</v>
      </c>
      <c r="D246" s="1">
        <v>1017.06</v>
      </c>
      <c r="E246" s="1">
        <f t="shared" si="27"/>
        <v>4.3280675178536399E-4</v>
      </c>
      <c r="F246" s="1">
        <v>12604.89</v>
      </c>
      <c r="G246" s="1">
        <f t="shared" si="28"/>
        <v>-5.7246566989987979E-4</v>
      </c>
      <c r="H246" s="1">
        <f t="shared" si="29"/>
        <v>-5.7262959093391515E-4</v>
      </c>
      <c r="I246" s="1">
        <f t="shared" si="30"/>
        <v>-1.000324285169647</v>
      </c>
      <c r="J246" s="1">
        <v>-3.6900000000000001E-3</v>
      </c>
      <c r="K246" s="1">
        <f t="shared" si="24"/>
        <v>-3.0802128872331469E-4</v>
      </c>
      <c r="L246" s="1">
        <f t="shared" si="31"/>
        <v>-3.0806873702410938E-4</v>
      </c>
      <c r="M246" s="1">
        <f t="shared" si="25"/>
        <v>7.4082804050867868E-4</v>
      </c>
      <c r="N246" s="1">
        <f t="shared" si="26"/>
        <v>-2.644443811765651E-4</v>
      </c>
    </row>
    <row r="247" spans="3:14" x14ac:dyDescent="0.2">
      <c r="C247" s="2">
        <v>43280</v>
      </c>
      <c r="D247" s="1">
        <v>993.4</v>
      </c>
      <c r="E247" s="1">
        <f t="shared" si="27"/>
        <v>-2.3263130985389235E-2</v>
      </c>
      <c r="F247" s="1">
        <v>12306</v>
      </c>
      <c r="G247" s="1">
        <f t="shared" si="28"/>
        <v>-2.3712225969445111E-2</v>
      </c>
      <c r="H247" s="1">
        <f t="shared" si="29"/>
        <v>-2.3997885587751022E-2</v>
      </c>
      <c r="I247" s="1">
        <f t="shared" si="30"/>
        <v>-1.0136807469998472</v>
      </c>
      <c r="J247" s="1">
        <v>-3.7000000000000002E-3</v>
      </c>
      <c r="K247" s="1">
        <f t="shared" si="24"/>
        <v>-3.0885745465702996E-4</v>
      </c>
      <c r="L247" s="1">
        <f t="shared" si="31"/>
        <v>-3.0890516094389298E-4</v>
      </c>
      <c r="M247" s="1">
        <f t="shared" si="25"/>
        <v>-2.2954273530732205E-2</v>
      </c>
      <c r="N247" s="1">
        <f t="shared" si="26"/>
        <v>-2.3403368514788081E-2</v>
      </c>
    </row>
    <row r="248" spans="3:14" x14ac:dyDescent="0.2">
      <c r="C248" s="2">
        <v>43312</v>
      </c>
      <c r="D248" s="1">
        <v>1033.21</v>
      </c>
      <c r="E248" s="1">
        <f t="shared" si="27"/>
        <v>4.0074491644856103E-2</v>
      </c>
      <c r="F248" s="1">
        <v>12805.5</v>
      </c>
      <c r="G248" s="1">
        <f t="shared" si="28"/>
        <v>4.058995611896643E-2</v>
      </c>
      <c r="H248" s="1">
        <f t="shared" si="29"/>
        <v>3.978781781803524E-2</v>
      </c>
      <c r="I248" s="1">
        <f t="shared" si="30"/>
        <v>-0.97772333428232683</v>
      </c>
      <c r="J248" s="1">
        <v>-3.6900000000000001E-3</v>
      </c>
      <c r="K248" s="1">
        <f t="shared" si="24"/>
        <v>-3.0802128872331469E-4</v>
      </c>
      <c r="L248" s="1">
        <f t="shared" si="31"/>
        <v>-3.0806873702410938E-4</v>
      </c>
      <c r="M248" s="1">
        <f t="shared" si="25"/>
        <v>4.0382512933579418E-2</v>
      </c>
      <c r="N248" s="1">
        <f t="shared" si="26"/>
        <v>4.0897977407689745E-2</v>
      </c>
    </row>
    <row r="249" spans="3:14" x14ac:dyDescent="0.2">
      <c r="C249" s="2">
        <v>43343</v>
      </c>
      <c r="D249" s="1">
        <v>998.7</v>
      </c>
      <c r="E249" s="1">
        <f t="shared" si="27"/>
        <v>-3.3400760735958768E-2</v>
      </c>
      <c r="F249" s="1">
        <v>12364.06</v>
      </c>
      <c r="G249" s="1">
        <f t="shared" si="28"/>
        <v>-3.4472687517082545E-2</v>
      </c>
      <c r="H249" s="1">
        <f t="shared" si="29"/>
        <v>-3.508088907979158E-2</v>
      </c>
      <c r="I249" s="1">
        <f t="shared" si="30"/>
        <v>-1.0200619851967594</v>
      </c>
      <c r="J249" s="1">
        <v>-3.6900000000000001E-3</v>
      </c>
      <c r="K249" s="1">
        <f t="shared" si="24"/>
        <v>-3.0802128872331469E-4</v>
      </c>
      <c r="L249" s="1">
        <f t="shared" si="31"/>
        <v>-3.0806873702410938E-4</v>
      </c>
      <c r="M249" s="1">
        <f t="shared" si="25"/>
        <v>-3.3092739447235453E-2</v>
      </c>
      <c r="N249" s="1">
        <f t="shared" si="26"/>
        <v>-3.4164666228359231E-2</v>
      </c>
    </row>
    <row r="250" spans="3:14" x14ac:dyDescent="0.2">
      <c r="C250" s="2">
        <v>43371</v>
      </c>
      <c r="D250" s="1">
        <v>991.12</v>
      </c>
      <c r="E250" s="1">
        <f t="shared" si="27"/>
        <v>-7.5898668268750136E-3</v>
      </c>
      <c r="F250" s="1">
        <v>12246.73</v>
      </c>
      <c r="G250" s="1">
        <f t="shared" si="28"/>
        <v>-9.4896013121903433E-3</v>
      </c>
      <c r="H250" s="1">
        <f t="shared" si="29"/>
        <v>-9.5349144758129778E-3</v>
      </c>
      <c r="I250" s="1">
        <f t="shared" si="30"/>
        <v>-1.0054134304759124</v>
      </c>
      <c r="J250" s="1">
        <v>-3.7099999999999998E-3</v>
      </c>
      <c r="K250" s="1">
        <f t="shared" si="24"/>
        <v>-3.0969362828403568E-4</v>
      </c>
      <c r="L250" s="1">
        <f t="shared" si="31"/>
        <v>-3.0974159325895589E-4</v>
      </c>
      <c r="M250" s="1">
        <f t="shared" si="25"/>
        <v>-7.2801731985909779E-3</v>
      </c>
      <c r="N250" s="1">
        <f t="shared" si="26"/>
        <v>-9.1799076839063076E-3</v>
      </c>
    </row>
    <row r="251" spans="3:14" x14ac:dyDescent="0.2">
      <c r="C251" s="2">
        <v>43404</v>
      </c>
      <c r="D251" s="1">
        <v>928.28</v>
      </c>
      <c r="E251" s="1">
        <f t="shared" si="27"/>
        <v>-6.3403018807006273E-2</v>
      </c>
      <c r="F251" s="1">
        <v>11447.51</v>
      </c>
      <c r="G251" s="1">
        <f t="shared" si="28"/>
        <v>-6.5259869369211132E-2</v>
      </c>
      <c r="H251" s="1">
        <f t="shared" si="29"/>
        <v>-6.7486723478819677E-2</v>
      </c>
      <c r="I251" s="1">
        <f t="shared" si="30"/>
        <v>-1.0389516013773326</v>
      </c>
      <c r="J251" s="1">
        <v>-3.6900000000000001E-3</v>
      </c>
      <c r="K251" s="1">
        <f t="shared" si="24"/>
        <v>-3.0802128872331469E-4</v>
      </c>
      <c r="L251" s="1">
        <f t="shared" si="31"/>
        <v>-3.0806873702410938E-4</v>
      </c>
      <c r="M251" s="1">
        <f t="shared" si="25"/>
        <v>-6.3094997518282958E-2</v>
      </c>
      <c r="N251" s="1">
        <f t="shared" si="26"/>
        <v>-6.4951848080487817E-2</v>
      </c>
    </row>
    <row r="252" spans="3:14" x14ac:dyDescent="0.2">
      <c r="C252" s="2">
        <v>43434</v>
      </c>
      <c r="D252" s="1">
        <v>915.61</v>
      </c>
      <c r="E252" s="1">
        <f t="shared" si="27"/>
        <v>-1.3648899039082951E-2</v>
      </c>
      <c r="F252" s="1">
        <v>11257.24</v>
      </c>
      <c r="G252" s="1">
        <f t="shared" si="28"/>
        <v>-1.662108178983901E-2</v>
      </c>
      <c r="H252" s="1">
        <f t="shared" si="29"/>
        <v>-1.6760761888998381E-2</v>
      </c>
      <c r="I252" s="1">
        <f t="shared" si="30"/>
        <v>-1.0095354030736263</v>
      </c>
      <c r="J252" s="1">
        <v>-3.6800000000000001E-3</v>
      </c>
      <c r="K252" s="1">
        <f t="shared" si="24"/>
        <v>-3.0718513048288987E-4</v>
      </c>
      <c r="L252" s="1">
        <f t="shared" si="31"/>
        <v>-3.0723232149958461E-4</v>
      </c>
      <c r="M252" s="1">
        <f t="shared" si="25"/>
        <v>-1.3341713908600061E-2</v>
      </c>
      <c r="N252" s="1">
        <f t="shared" si="26"/>
        <v>-1.631389665935612E-2</v>
      </c>
    </row>
    <row r="253" spans="3:14" x14ac:dyDescent="0.2">
      <c r="C253" s="2">
        <v>43465</v>
      </c>
      <c r="D253" s="1">
        <v>861</v>
      </c>
      <c r="E253" s="1">
        <f t="shared" si="27"/>
        <v>-5.9643297910682458E-2</v>
      </c>
      <c r="F253" s="1">
        <v>10558.96</v>
      </c>
      <c r="G253" s="1">
        <f t="shared" si="28"/>
        <v>-6.2029413959372004E-2</v>
      </c>
      <c r="H253" s="1">
        <f t="shared" si="29"/>
        <v>-6.4036688633231725E-2</v>
      </c>
      <c r="I253" s="1">
        <f t="shared" si="30"/>
        <v>-1.0369240233782926</v>
      </c>
      <c r="J253" s="1">
        <v>-3.63E-3</v>
      </c>
      <c r="K253" s="1">
        <f t="shared" si="24"/>
        <v>-3.0300445467357218E-4</v>
      </c>
      <c r="L253" s="1">
        <f t="shared" si="31"/>
        <v>-3.0305036979857405E-4</v>
      </c>
      <c r="M253" s="1">
        <f t="shared" si="25"/>
        <v>-5.9340293456008886E-2</v>
      </c>
      <c r="N253" s="1">
        <f t="shared" si="26"/>
        <v>-6.1726409504698432E-2</v>
      </c>
    </row>
    <row r="254" spans="3:14" x14ac:dyDescent="0.2">
      <c r="C254" s="2">
        <v>43496</v>
      </c>
      <c r="D254" s="1">
        <v>910.15</v>
      </c>
      <c r="E254" s="1">
        <f t="shared" si="27"/>
        <v>5.708478513356563E-2</v>
      </c>
      <c r="F254" s="1">
        <v>11173.1</v>
      </c>
      <c r="G254" s="1">
        <f t="shared" si="28"/>
        <v>5.8162925136566512E-2</v>
      </c>
      <c r="H254" s="1">
        <f t="shared" si="29"/>
        <v>5.6534315093146562E-2</v>
      </c>
      <c r="I254" s="1">
        <f t="shared" si="30"/>
        <v>-0.96849622933324897</v>
      </c>
      <c r="J254" s="1">
        <v>-3.6800000000000001E-3</v>
      </c>
      <c r="K254" s="1">
        <f t="shared" si="24"/>
        <v>-3.0718513048288987E-4</v>
      </c>
      <c r="L254" s="1">
        <f t="shared" si="31"/>
        <v>-3.0723232149958461E-4</v>
      </c>
      <c r="M254" s="1">
        <f t="shared" si="25"/>
        <v>5.739197026404852E-2</v>
      </c>
      <c r="N254" s="1">
        <f t="shared" si="26"/>
        <v>5.8470110267049402E-2</v>
      </c>
    </row>
    <row r="255" spans="3:14" x14ac:dyDescent="0.2">
      <c r="C255" s="2">
        <v>43524</v>
      </c>
      <c r="D255" s="1">
        <v>936.55</v>
      </c>
      <c r="E255" s="1">
        <f t="shared" si="27"/>
        <v>2.9006207767950265E-2</v>
      </c>
      <c r="F255" s="1">
        <v>11515.64</v>
      </c>
      <c r="G255" s="1">
        <f t="shared" si="28"/>
        <v>3.0657561464588978E-2</v>
      </c>
      <c r="H255" s="1">
        <f t="shared" si="29"/>
        <v>3.0197007734009341E-2</v>
      </c>
      <c r="I255" s="1">
        <f t="shared" si="30"/>
        <v>-0.98304728359032389</v>
      </c>
      <c r="J255" s="1">
        <v>-3.6800000000000001E-3</v>
      </c>
      <c r="K255" s="1">
        <f t="shared" si="24"/>
        <v>-3.0718513048288987E-4</v>
      </c>
      <c r="L255" s="1">
        <f t="shared" si="31"/>
        <v>-3.0723232149958461E-4</v>
      </c>
      <c r="M255" s="1">
        <f t="shared" si="25"/>
        <v>2.9313392898433155E-2</v>
      </c>
      <c r="N255" s="1">
        <f t="shared" si="26"/>
        <v>3.0964746595071868E-2</v>
      </c>
    </row>
    <row r="256" spans="3:14" x14ac:dyDescent="0.2">
      <c r="C256" s="2">
        <v>43553</v>
      </c>
      <c r="D256" s="1">
        <v>941.24</v>
      </c>
      <c r="E256" s="1">
        <f t="shared" si="27"/>
        <v>5.0077411777267322E-3</v>
      </c>
      <c r="F256" s="1">
        <v>11526.04</v>
      </c>
      <c r="G256" s="1">
        <f t="shared" si="28"/>
        <v>9.0311958345368204E-4</v>
      </c>
      <c r="H256" s="1">
        <f t="shared" si="29"/>
        <v>9.0271201633211368E-4</v>
      </c>
      <c r="I256" s="1">
        <f t="shared" si="30"/>
        <v>-0.99948899972880323</v>
      </c>
      <c r="J256" s="1">
        <v>-3.6700000000000001E-3</v>
      </c>
      <c r="K256" s="1">
        <f t="shared" si="24"/>
        <v>-3.0634897993553345E-4</v>
      </c>
      <c r="L256" s="1">
        <f t="shared" si="31"/>
        <v>-3.0639591437007607E-4</v>
      </c>
      <c r="M256" s="1">
        <f t="shared" si="25"/>
        <v>5.3140901576622657E-3</v>
      </c>
      <c r="N256" s="1">
        <f t="shared" si="26"/>
        <v>1.2094685633892155E-3</v>
      </c>
    </row>
  </sheetData>
  <mergeCells count="1">
    <mergeCell ref="M11:N11"/>
  </mergeCells>
  <dataValidations count="1">
    <dataValidation allowBlank="1" showErrorMessage="1" promptTitle="TRAFO" prompt="$A$8:$B$252" sqref="C12" xr:uid="{00BBF852-58A4-4122-BF22-760FADDD0B8F}"/>
  </dataValidation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Übung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Jeannette Gruber</dc:creator>
  <cp:lastModifiedBy>Jeannette Gruber</cp:lastModifiedBy>
  <dcterms:created xsi:type="dcterms:W3CDTF">2019-04-28T15:48:24Z</dcterms:created>
  <dcterms:modified xsi:type="dcterms:W3CDTF">2019-05-16T16:52:12Z</dcterms:modified>
</cp:coreProperties>
</file>