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y/Desktop/"/>
    </mc:Choice>
  </mc:AlternateContent>
  <xr:revisionPtr revIDLastSave="0" documentId="13_ncr:1_{2B280BDB-53D3-4244-A03D-9D1C1BCD9D8C}" xr6:coauthVersionLast="43" xr6:coauthVersionMax="43" xr10:uidLastSave="{00000000-0000-0000-0000-000000000000}"/>
  <bookViews>
    <workbookView xWindow="960" yWindow="460" windowWidth="31260" windowHeight="21140" xr2:uid="{C9473F72-A05D-3B45-B157-11F78C1940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3" i="1" l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D23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O18" i="1"/>
  <c r="P28" i="1"/>
  <c r="Q28" i="1" s="1"/>
  <c r="R28" i="1" s="1"/>
  <c r="S28" i="1" s="1"/>
  <c r="T28" i="1" s="1"/>
  <c r="U28" i="1" s="1"/>
  <c r="V28" i="1" s="1"/>
  <c r="W28" i="1" s="1"/>
  <c r="X28" i="1" s="1"/>
  <c r="Y28" i="1" s="1"/>
  <c r="Z28" i="1" s="1"/>
  <c r="AA28" i="1" s="1"/>
  <c r="AB28" i="1" s="1"/>
  <c r="AC28" i="1" s="1"/>
  <c r="AD28" i="1" s="1"/>
  <c r="AE28" i="1" s="1"/>
  <c r="AF28" i="1" s="1"/>
  <c r="AG28" i="1" s="1"/>
  <c r="AH28" i="1" s="1"/>
  <c r="AI28" i="1" s="1"/>
  <c r="AJ28" i="1" s="1"/>
  <c r="AK28" i="1" s="1"/>
  <c r="P29" i="1"/>
  <c r="P13" i="1" s="1"/>
  <c r="Q29" i="1"/>
  <c r="R29" i="1" s="1"/>
  <c r="O29" i="1"/>
  <c r="O28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O13" i="1"/>
  <c r="O14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M18" i="1"/>
  <c r="G18" i="1"/>
  <c r="H18" i="1"/>
  <c r="I18" i="1"/>
  <c r="J18" i="1"/>
  <c r="K18" i="1"/>
  <c r="G13" i="1"/>
  <c r="H13" i="1"/>
  <c r="I13" i="1"/>
  <c r="J13" i="1"/>
  <c r="K13" i="1"/>
  <c r="L13" i="1"/>
  <c r="M13" i="1"/>
  <c r="N13" i="1"/>
  <c r="G14" i="1"/>
  <c r="H14" i="1"/>
  <c r="I14" i="1"/>
  <c r="J14" i="1"/>
  <c r="K14" i="1"/>
  <c r="L14" i="1"/>
  <c r="M14" i="1"/>
  <c r="N14" i="1"/>
  <c r="F29" i="1"/>
  <c r="F13" i="1" s="1"/>
  <c r="G29" i="1"/>
  <c r="H29" i="1"/>
  <c r="K15" i="1"/>
  <c r="E11" i="1"/>
  <c r="D13" i="1"/>
  <c r="D14" i="1"/>
  <c r="D15" i="1"/>
  <c r="E15" i="1"/>
  <c r="F15" i="1"/>
  <c r="G15" i="1"/>
  <c r="H15" i="1"/>
  <c r="I15" i="1"/>
  <c r="J15" i="1"/>
  <c r="L15" i="1"/>
  <c r="M15" i="1"/>
  <c r="N15" i="1"/>
  <c r="G28" i="1"/>
  <c r="H28" i="1"/>
  <c r="E28" i="1"/>
  <c r="E29" i="1" s="1"/>
  <c r="E13" i="1" s="1"/>
  <c r="F28" i="1"/>
  <c r="D3" i="1"/>
  <c r="E3" i="1" s="1"/>
  <c r="S29" i="1" l="1"/>
  <c r="R14" i="1"/>
  <c r="R16" i="1" s="1"/>
  <c r="R13" i="1"/>
  <c r="P14" i="1"/>
  <c r="P16" i="1"/>
  <c r="Q13" i="1"/>
  <c r="Q14" i="1"/>
  <c r="Q16" i="1" s="1"/>
  <c r="O16" i="1"/>
  <c r="E14" i="1"/>
  <c r="E18" i="1" s="1"/>
  <c r="E21" i="1" s="1"/>
  <c r="F21" i="1" s="1"/>
  <c r="G21" i="1" s="1"/>
  <c r="H21" i="1" s="1"/>
  <c r="I21" i="1" s="1"/>
  <c r="J21" i="1" s="1"/>
  <c r="K21" i="1" s="1"/>
  <c r="L21" i="1" s="1"/>
  <c r="F14" i="1"/>
  <c r="F18" i="1" s="1"/>
  <c r="E4" i="1"/>
  <c r="D5" i="1"/>
  <c r="D12" i="1" s="1"/>
  <c r="D18" i="1" s="1"/>
  <c r="D21" i="1" s="1"/>
  <c r="S13" i="1" l="1"/>
  <c r="S14" i="1"/>
  <c r="T29" i="1"/>
  <c r="E5" i="1"/>
  <c r="E12" i="1" s="1"/>
  <c r="F11" i="1"/>
  <c r="M21" i="1"/>
  <c r="N21" i="1" s="1"/>
  <c r="D16" i="1"/>
  <c r="D20" i="1"/>
  <c r="D6" i="1"/>
  <c r="T14" i="1" l="1"/>
  <c r="T13" i="1"/>
  <c r="T16" i="1" s="1"/>
  <c r="U29" i="1"/>
  <c r="S16" i="1"/>
  <c r="E20" i="1"/>
  <c r="D22" i="1"/>
  <c r="E6" i="1"/>
  <c r="F3" i="1"/>
  <c r="F4" i="1" s="1"/>
  <c r="E16" i="1"/>
  <c r="O21" i="1"/>
  <c r="U14" i="1" l="1"/>
  <c r="U13" i="1"/>
  <c r="U16" i="1" s="1"/>
  <c r="V29" i="1"/>
  <c r="F5" i="1"/>
  <c r="F12" i="1" s="1"/>
  <c r="G11" i="1"/>
  <c r="P21" i="1"/>
  <c r="F20" i="1"/>
  <c r="E22" i="1"/>
  <c r="F6" i="1"/>
  <c r="G3" i="1"/>
  <c r="G4" i="1" s="1"/>
  <c r="W29" i="1" l="1"/>
  <c r="V14" i="1"/>
  <c r="V13" i="1"/>
  <c r="V16" i="1" s="1"/>
  <c r="F22" i="1"/>
  <c r="Q21" i="1"/>
  <c r="R21" i="1" s="1"/>
  <c r="S21" i="1" s="1"/>
  <c r="T21" i="1" s="1"/>
  <c r="U21" i="1" s="1"/>
  <c r="V21" i="1" s="1"/>
  <c r="W21" i="1" s="1"/>
  <c r="X21" i="1" s="1"/>
  <c r="Y21" i="1" s="1"/>
  <c r="Z21" i="1" s="1"/>
  <c r="AA21" i="1" s="1"/>
  <c r="AB21" i="1" s="1"/>
  <c r="AC21" i="1" s="1"/>
  <c r="AD21" i="1" s="1"/>
  <c r="AE21" i="1" s="1"/>
  <c r="AF21" i="1" s="1"/>
  <c r="AG21" i="1" s="1"/>
  <c r="AH21" i="1" s="1"/>
  <c r="AI21" i="1" s="1"/>
  <c r="AJ21" i="1" s="1"/>
  <c r="AK21" i="1" s="1"/>
  <c r="G5" i="1"/>
  <c r="G12" i="1" s="1"/>
  <c r="G16" i="1" s="1"/>
  <c r="H11" i="1"/>
  <c r="F16" i="1"/>
  <c r="W14" i="1" l="1"/>
  <c r="X29" i="1"/>
  <c r="W13" i="1"/>
  <c r="G20" i="1"/>
  <c r="G6" i="1"/>
  <c r="H3" i="1"/>
  <c r="H4" i="1"/>
  <c r="W16" i="1" l="1"/>
  <c r="X13" i="1"/>
  <c r="X14" i="1"/>
  <c r="Y29" i="1"/>
  <c r="H5" i="1"/>
  <c r="H12" i="1" s="1"/>
  <c r="I11" i="1"/>
  <c r="G22" i="1"/>
  <c r="Z29" i="1" l="1"/>
  <c r="Y14" i="1"/>
  <c r="Y16" i="1" s="1"/>
  <c r="Y13" i="1"/>
  <c r="X16" i="1"/>
  <c r="H6" i="1"/>
  <c r="I3" i="1"/>
  <c r="I4" i="1" s="1"/>
  <c r="H20" i="1"/>
  <c r="I5" i="1"/>
  <c r="I12" i="1" s="1"/>
  <c r="I16" i="1" s="1"/>
  <c r="J11" i="1"/>
  <c r="H16" i="1"/>
  <c r="AA29" i="1" l="1"/>
  <c r="Z13" i="1"/>
  <c r="Z14" i="1"/>
  <c r="I20" i="1"/>
  <c r="J3" i="1"/>
  <c r="J4" i="1" s="1"/>
  <c r="H22" i="1"/>
  <c r="I6" i="1"/>
  <c r="J5" i="1"/>
  <c r="J12" i="1" s="1"/>
  <c r="J16" i="1" s="1"/>
  <c r="K11" i="1"/>
  <c r="I22" i="1"/>
  <c r="AA13" i="1" l="1"/>
  <c r="AB29" i="1"/>
  <c r="AA14" i="1"/>
  <c r="Z16" i="1"/>
  <c r="J20" i="1"/>
  <c r="J6" i="1"/>
  <c r="K3" i="1"/>
  <c r="K4" i="1" s="1"/>
  <c r="J22" i="1"/>
  <c r="K5" i="1"/>
  <c r="K12" i="1" s="1"/>
  <c r="K16" i="1" s="1"/>
  <c r="L11" i="1"/>
  <c r="AB14" i="1" l="1"/>
  <c r="AB13" i="1"/>
  <c r="AB16" i="1" s="1"/>
  <c r="AC29" i="1"/>
  <c r="AA16" i="1"/>
  <c r="K6" i="1"/>
  <c r="L3" i="1"/>
  <c r="L4" i="1" s="1"/>
  <c r="K20" i="1"/>
  <c r="AC14" i="1" l="1"/>
  <c r="AC13" i="1"/>
  <c r="AC16" i="1" s="1"/>
  <c r="AD29" i="1"/>
  <c r="K22" i="1"/>
  <c r="L5" i="1"/>
  <c r="M11" i="1"/>
  <c r="AE29" i="1" l="1"/>
  <c r="AD14" i="1"/>
  <c r="AD13" i="1"/>
  <c r="L12" i="1"/>
  <c r="L16" i="1" s="1"/>
  <c r="M3" i="1"/>
  <c r="M4" i="1" s="1"/>
  <c r="L6" i="1"/>
  <c r="L20" i="1"/>
  <c r="AD16" i="1" l="1"/>
  <c r="AF29" i="1"/>
  <c r="AE14" i="1"/>
  <c r="AE13" i="1"/>
  <c r="AE16" i="1" s="1"/>
  <c r="L22" i="1"/>
  <c r="M5" i="1"/>
  <c r="N11" i="1"/>
  <c r="AF13" i="1" l="1"/>
  <c r="AF16" i="1" s="1"/>
  <c r="AG29" i="1"/>
  <c r="AF14" i="1"/>
  <c r="M12" i="1"/>
  <c r="M16" i="1" s="1"/>
  <c r="M6" i="1"/>
  <c r="N3" i="1"/>
  <c r="N4" i="1" s="1"/>
  <c r="N5" i="1" s="1"/>
  <c r="M20" i="1"/>
  <c r="AH29" i="1" l="1"/>
  <c r="AG13" i="1"/>
  <c r="AG14" i="1"/>
  <c r="AG16" i="1" s="1"/>
  <c r="N20" i="1"/>
  <c r="M22" i="1"/>
  <c r="N12" i="1"/>
  <c r="N16" i="1" s="1"/>
  <c r="N6" i="1"/>
  <c r="O3" i="1"/>
  <c r="O4" i="1" s="1"/>
  <c r="O5" i="1" s="1"/>
  <c r="AI29" i="1" l="1"/>
  <c r="AH14" i="1"/>
  <c r="AH13" i="1"/>
  <c r="AH16" i="1" s="1"/>
  <c r="O6" i="1"/>
  <c r="P3" i="1"/>
  <c r="P4" i="1" s="1"/>
  <c r="P5" i="1" s="1"/>
  <c r="O20" i="1"/>
  <c r="N22" i="1"/>
  <c r="AI13" i="1" l="1"/>
  <c r="AJ29" i="1"/>
  <c r="AI14" i="1"/>
  <c r="P6" i="1"/>
  <c r="Q3" i="1"/>
  <c r="P20" i="1"/>
  <c r="O22" i="1"/>
  <c r="AJ14" i="1" l="1"/>
  <c r="AJ13" i="1"/>
  <c r="AK29" i="1"/>
  <c r="AI16" i="1"/>
  <c r="P22" i="1"/>
  <c r="Q4" i="1"/>
  <c r="Q5" i="1"/>
  <c r="AK14" i="1" l="1"/>
  <c r="AK13" i="1"/>
  <c r="AJ16" i="1"/>
  <c r="R3" i="1"/>
  <c r="R4" i="1" s="1"/>
  <c r="R5" i="1" s="1"/>
  <c r="Q6" i="1"/>
  <c r="Q20" i="1"/>
  <c r="AK16" i="1" l="1"/>
  <c r="R20" i="1"/>
  <c r="Q22" i="1"/>
  <c r="R6" i="1"/>
  <c r="S3" i="1"/>
  <c r="S4" i="1" s="1"/>
  <c r="S5" i="1" s="1"/>
  <c r="T3" i="1" l="1"/>
  <c r="T4" i="1" s="1"/>
  <c r="T5" i="1" s="1"/>
  <c r="S6" i="1"/>
  <c r="S20" i="1"/>
  <c r="R22" i="1"/>
  <c r="T20" i="1" l="1"/>
  <c r="S22" i="1"/>
  <c r="U3" i="1"/>
  <c r="U4" i="1" s="1"/>
  <c r="U5" i="1" s="1"/>
  <c r="T6" i="1"/>
  <c r="V3" i="1" l="1"/>
  <c r="V4" i="1" s="1"/>
  <c r="V5" i="1" s="1"/>
  <c r="U6" i="1"/>
  <c r="T22" i="1"/>
  <c r="U20" i="1"/>
  <c r="U22" i="1" l="1"/>
  <c r="V20" i="1"/>
  <c r="V6" i="1"/>
  <c r="W3" i="1"/>
  <c r="V22" i="1" l="1"/>
  <c r="W4" i="1"/>
  <c r="W5" i="1"/>
  <c r="X3" i="1" l="1"/>
  <c r="X4" i="1" s="1"/>
  <c r="X5" i="1" s="1"/>
  <c r="W6" i="1"/>
  <c r="W20" i="1"/>
  <c r="X20" i="1" l="1"/>
  <c r="W22" i="1"/>
  <c r="X6" i="1"/>
  <c r="Y3" i="1"/>
  <c r="Y4" i="1" l="1"/>
  <c r="Y5" i="1"/>
  <c r="X22" i="1"/>
  <c r="Y20" i="1"/>
  <c r="Y22" i="1" l="1"/>
  <c r="Z3" i="1"/>
  <c r="Y6" i="1"/>
  <c r="Z4" i="1" l="1"/>
  <c r="Z5" i="1"/>
  <c r="AA3" i="1" l="1"/>
  <c r="Z6" i="1"/>
  <c r="Z20" i="1"/>
  <c r="Z22" i="1" l="1"/>
  <c r="AA4" i="1"/>
  <c r="AA5" i="1" s="1"/>
  <c r="AA6" i="1" l="1"/>
  <c r="AB3" i="1"/>
  <c r="AA20" i="1"/>
  <c r="AA22" i="1" l="1"/>
  <c r="AB4" i="1"/>
  <c r="AB5" i="1" s="1"/>
  <c r="AC3" i="1" l="1"/>
  <c r="AB6" i="1"/>
  <c r="AB20" i="1"/>
  <c r="AB22" i="1" l="1"/>
  <c r="AC4" i="1"/>
  <c r="AC5" i="1" s="1"/>
  <c r="AD3" i="1" l="1"/>
  <c r="AD4" i="1" s="1"/>
  <c r="AD5" i="1" s="1"/>
  <c r="AC6" i="1"/>
  <c r="AC20" i="1"/>
  <c r="AC22" i="1" l="1"/>
  <c r="AD20" i="1"/>
  <c r="AE3" i="1"/>
  <c r="AE4" i="1" s="1"/>
  <c r="AE5" i="1" s="1"/>
  <c r="AD6" i="1"/>
  <c r="AE20" i="1" l="1"/>
  <c r="AD22" i="1"/>
  <c r="AF3" i="1"/>
  <c r="AE6" i="1"/>
  <c r="AF4" i="1" l="1"/>
  <c r="AF5" i="1" s="1"/>
  <c r="AE22" i="1"/>
  <c r="AG3" i="1" l="1"/>
  <c r="AG4" i="1" s="1"/>
  <c r="AG5" i="1" s="1"/>
  <c r="AF6" i="1"/>
  <c r="AF20" i="1"/>
  <c r="AF22" i="1" l="1"/>
  <c r="AG20" i="1"/>
  <c r="AH3" i="1"/>
  <c r="AG6" i="1"/>
  <c r="AG22" i="1" l="1"/>
  <c r="AH4" i="1"/>
  <c r="AH5" i="1" s="1"/>
  <c r="AI3" i="1" l="1"/>
  <c r="AH6" i="1"/>
  <c r="AH20" i="1"/>
  <c r="AH22" i="1" l="1"/>
  <c r="AI4" i="1"/>
  <c r="AI5" i="1" s="1"/>
  <c r="AI6" i="1" l="1"/>
  <c r="AJ3" i="1"/>
  <c r="AJ4" i="1" s="1"/>
  <c r="AJ5" i="1" s="1"/>
  <c r="AI20" i="1"/>
  <c r="AI22" i="1" l="1"/>
  <c r="AJ20" i="1"/>
  <c r="AK3" i="1"/>
  <c r="AK4" i="1" s="1"/>
  <c r="AK5" i="1" s="1"/>
  <c r="AK6" i="1" s="1"/>
  <c r="AJ6" i="1"/>
  <c r="AK20" i="1" l="1"/>
  <c r="AK22" i="1" s="1"/>
  <c r="AJ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tc={1A4698B7-6770-234C-97A5-A53EEE202B9C}</author>
    <author>tc={4372152D-25DC-F746-8E5F-9F491162E187}</author>
  </authors>
  <commentList>
    <comment ref="I28" authorId="0" shapeId="0" xr:uid="{1A4698B7-6770-234C-97A5-A53EEE202B9C}">
      <text>
        <t>[Threaded comment]
Your version of Excel allows you to read this threaded comment; however, any edits to it will get removed if the file is opened in a newer version of Excel. Learn more: https://go.microsoft.com/fwlink/?linkid=870924
Comment:
    Keine Fondsanteile und Preise mehr ausgewiesen.</t>
      </text>
    </comment>
    <comment ref="E29" authorId="1" shapeId="0" xr:uid="{4372152D-25DC-F746-8E5F-9F491162E187}">
      <text>
        <t>[Threaded comment]
Your version of Excel allows you to read this threaded comment; however, any edits to it will get removed if the file is opened in a newer version of Excel. Learn more: https://go.microsoft.com/fwlink/?linkid=870924
Comment:
    geschätzt</t>
      </text>
    </comment>
  </commentList>
</comments>
</file>

<file path=xl/sharedStrings.xml><?xml version="1.0" encoding="utf-8"?>
<sst xmlns="http://schemas.openxmlformats.org/spreadsheetml/2006/main" count="34" uniqueCount="33">
  <si>
    <t>Rücknahmegebühr</t>
  </si>
  <si>
    <t>Betrag</t>
  </si>
  <si>
    <t>Vertragsgebühr</t>
  </si>
  <si>
    <t>Einzahlungen</t>
  </si>
  <si>
    <t>Gesamteinzahlung</t>
  </si>
  <si>
    <t>Wert geglättet</t>
  </si>
  <si>
    <t>Wert tatsächlich</t>
  </si>
  <si>
    <t>Dynamik neu</t>
  </si>
  <si>
    <t>Betrag monatlich</t>
  </si>
  <si>
    <t>Einzahlung Summe p.a.</t>
  </si>
  <si>
    <t>Zugeteilte Fondsanteile</t>
  </si>
  <si>
    <t>Rücknahme Tageskurs pro Anteil</t>
  </si>
  <si>
    <t>Möglicher Ablaufwert 2041</t>
  </si>
  <si>
    <t>Gesamtkosten geglättetes Guthaben</t>
  </si>
  <si>
    <t>Gesamtkosten tatsächliches Guthaben</t>
  </si>
  <si>
    <t>Erträge tatsächliches Guthaben</t>
  </si>
  <si>
    <t>Erträge geglättetes Guthaben</t>
  </si>
  <si>
    <t>Treuebonus in %</t>
  </si>
  <si>
    <t>Treubonus in Fondsanteilen</t>
  </si>
  <si>
    <t>Summe nach Kosten</t>
  </si>
  <si>
    <t>Kostenquote</t>
  </si>
  <si>
    <t>Fragen:</t>
  </si>
  <si>
    <t>1. Wie berechnen sich die Erträge und wiso nicht immer ausgesiesen. In 2018 war der Ertrag negativ, warum?</t>
  </si>
  <si>
    <t>2. Wie berechnet sich die Maklerprovision auf die Dynamik, dieser Posten ist etwa 120 EUR</t>
  </si>
  <si>
    <t>3. Kann man die Dynamik stoppen</t>
  </si>
  <si>
    <t>4. Warum sind Fondsanteile und Fondspreis pro Stück seitz 2013 nicht mehr ausgewiesen?</t>
  </si>
  <si>
    <t>Tel</t>
  </si>
  <si>
    <t>061023061903</t>
  </si>
  <si>
    <t>Makler (Schätzung)</t>
  </si>
  <si>
    <t>Garantiegebühr auf tatsächliches GH</t>
  </si>
  <si>
    <t>Verwaltungsgebühr auf tatsächliches GH</t>
  </si>
  <si>
    <t>5. Tatsächliches Guthaben nicht ausgewiesen 2009-2012</t>
  </si>
  <si>
    <t>Gesamtkosten tats#chlich - Kontrolle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</si>
</sst>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[$€-407]_-;\-* #,##0.00\ [$€-407]_-;_-* &quot;-&quot;??\ [$€-407]_-;_-@_-"/>
    <numFmt numFmtId="166" formatCode="_-* #,##0\ [$€-407]_-;\-* #,##0\ [$€-407]_-;_-* &quot;-&quot;??\ [$€-407]_-;_-@_-"/>
    <numFmt numFmtId="168" formatCode="#,##0.00\ &quot;€&quot;"/>
    <numFmt numFmtId="170" formatCode="#,##0\ &quot;€&quot;"/>
    <numFmt numFmtId="171" formatCode="#,##0.00\ _€;[Red]\-#,##0.00\ _€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sz val="12"/>
      <color theme="0" tint="-0.249977111117893"/>
      <name val="Calibri"/>
      <family val="2"/>
      <scheme val="minor"/>
    </font>
    <font>
      <sz val="12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17" fontId="0" fillId="0" borderId="0" xfId="0" applyNumberFormat="1"/>
    <xf numFmtId="9" fontId="0" fillId="0" borderId="0" xfId="0" applyNumberFormat="1"/>
    <xf numFmtId="10" fontId="0" fillId="0" borderId="0" xfId="0" applyNumberFormat="1"/>
    <xf numFmtId="164" fontId="0" fillId="0" borderId="0" xfId="0" applyNumberFormat="1"/>
    <xf numFmtId="166" fontId="0" fillId="0" borderId="0" xfId="0" applyNumberFormat="1"/>
    <xf numFmtId="168" fontId="0" fillId="0" borderId="0" xfId="0" applyNumberFormat="1"/>
    <xf numFmtId="170" fontId="0" fillId="0" borderId="0" xfId="0" applyNumberFormat="1"/>
    <xf numFmtId="171" fontId="0" fillId="0" borderId="0" xfId="0" applyNumberFormat="1"/>
    <xf numFmtId="164" fontId="3" fillId="0" borderId="0" xfId="0" applyNumberFormat="1" applyFont="1"/>
    <xf numFmtId="10" fontId="0" fillId="0" borderId="0" xfId="1" applyNumberFormat="1" applyFont="1"/>
    <xf numFmtId="0" fontId="4" fillId="0" borderId="0" xfId="0" applyFont="1"/>
    <xf numFmtId="170" fontId="4" fillId="0" borderId="0" xfId="0" applyNumberFormat="1" applyFont="1"/>
    <xf numFmtId="166" fontId="4" fillId="0" borderId="0" xfId="0" applyNumberFormat="1" applyFont="1"/>
    <xf numFmtId="171" fontId="4" fillId="0" borderId="0" xfId="0" applyNumberFormat="1" applyFont="1"/>
    <xf numFmtId="164" fontId="4" fillId="0" borderId="0" xfId="0" applyNumberFormat="1" applyFont="1"/>
    <xf numFmtId="9" fontId="4" fillId="0" borderId="0" xfId="0" applyNumberFormat="1" applyFont="1"/>
    <xf numFmtId="10" fontId="4" fillId="0" borderId="0" xfId="0" applyNumberFormat="1" applyFont="1"/>
    <xf numFmtId="49" fontId="4" fillId="0" borderId="0" xfId="0" applyNumberFormat="1" applyFont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Walter Andreas Pucko" id="{9B40B4BB-AA62-014F-A42D-EDC3E54D0FCC}" userId="Walter Andreas Pucko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28" dT="2019-07-24T11:34:16.53" personId="{9B40B4BB-AA62-014F-A42D-EDC3E54D0FCC}" id="{1A4698B7-6770-234C-97A5-A53EEE202B9C}">
    <text>Keine Fondsanteile und Preise mehr ausgewiesen.</text>
  </threadedComment>
  <threadedComment ref="E29" dT="2019-07-24T13:14:22.93" personId="{9B40B4BB-AA62-014F-A42D-EDC3E54D0FCC}" id="{4372152D-25DC-F746-8E5F-9F491162E187}">
    <text>geschätzt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65FF0-6291-464D-9E98-B941F201C0D4}">
  <dimension ref="B2:AK44"/>
  <sheetViews>
    <sheetView tabSelected="1" zoomScaleNormal="100" workbookViewId="0">
      <pane xSplit="3" ySplit="2" topLeftCell="U3" activePane="bottomRight" state="frozen"/>
      <selection pane="topRight" activeCell="D1" sqref="D1"/>
      <selection pane="bottomLeft" activeCell="A3" sqref="A3"/>
      <selection pane="bottomRight" activeCell="AK25" sqref="AK25"/>
    </sheetView>
  </sheetViews>
  <sheetFormatPr baseColWidth="10" defaultRowHeight="16" x14ac:dyDescent="0.2"/>
  <cols>
    <col min="2" max="2" width="34.33203125" bestFit="1" customWidth="1"/>
    <col min="3" max="3" width="16.6640625" customWidth="1"/>
    <col min="15" max="17" width="10.83203125" style="11"/>
    <col min="18" max="18" width="12.1640625" style="11" bestFit="1" customWidth="1"/>
    <col min="19" max="37" width="10.83203125" style="11"/>
  </cols>
  <sheetData>
    <row r="2" spans="2:37" x14ac:dyDescent="0.2">
      <c r="B2" s="1"/>
      <c r="C2" s="1" t="s">
        <v>1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  <c r="J2">
        <v>2014</v>
      </c>
      <c r="K2">
        <v>2015</v>
      </c>
      <c r="L2">
        <v>2016</v>
      </c>
      <c r="M2">
        <v>2017</v>
      </c>
      <c r="N2">
        <v>2018</v>
      </c>
      <c r="O2" s="11">
        <v>2019</v>
      </c>
      <c r="P2" s="11">
        <v>2020</v>
      </c>
      <c r="Q2" s="11">
        <v>2021</v>
      </c>
      <c r="R2" s="11">
        <v>2022</v>
      </c>
      <c r="S2" s="11">
        <v>2023</v>
      </c>
      <c r="T2" s="11">
        <v>2024</v>
      </c>
      <c r="U2" s="11">
        <v>2025</v>
      </c>
      <c r="V2" s="11">
        <v>2026</v>
      </c>
      <c r="W2" s="11">
        <v>2027</v>
      </c>
      <c r="X2" s="11">
        <v>2028</v>
      </c>
      <c r="Y2" s="11">
        <v>2029</v>
      </c>
      <c r="Z2" s="11">
        <v>2030</v>
      </c>
      <c r="AA2" s="11">
        <v>2031</v>
      </c>
      <c r="AB2" s="11">
        <v>2032</v>
      </c>
      <c r="AC2" s="11">
        <v>2033</v>
      </c>
      <c r="AD2" s="11">
        <v>2034</v>
      </c>
      <c r="AE2" s="11">
        <v>2035</v>
      </c>
      <c r="AF2" s="11">
        <v>2036</v>
      </c>
      <c r="AG2" s="11">
        <v>2037</v>
      </c>
      <c r="AH2" s="11">
        <v>2038</v>
      </c>
      <c r="AI2" s="11">
        <v>2039</v>
      </c>
      <c r="AJ2" s="11">
        <v>2040</v>
      </c>
      <c r="AK2" s="11">
        <v>2041</v>
      </c>
    </row>
    <row r="3" spans="2:37" x14ac:dyDescent="0.2">
      <c r="B3" t="s">
        <v>3</v>
      </c>
      <c r="C3" s="5">
        <v>2400</v>
      </c>
      <c r="D3" s="5">
        <f>C3</f>
        <v>2400</v>
      </c>
      <c r="E3" s="7">
        <f>D3</f>
        <v>2400</v>
      </c>
      <c r="F3" s="7">
        <f>E5</f>
        <v>2472</v>
      </c>
      <c r="G3" s="7">
        <f t="shared" ref="G3:O3" si="0">F5</f>
        <v>2546.16</v>
      </c>
      <c r="H3" s="7">
        <f t="shared" si="0"/>
        <v>2622.5447999999997</v>
      </c>
      <c r="I3" s="7">
        <f t="shared" si="0"/>
        <v>2701.2211439999996</v>
      </c>
      <c r="J3" s="7">
        <f t="shared" si="0"/>
        <v>2782.2577783199995</v>
      </c>
      <c r="K3" s="7">
        <f t="shared" si="0"/>
        <v>2865.7255116695997</v>
      </c>
      <c r="L3" s="7">
        <f t="shared" si="0"/>
        <v>2951.6972770196876</v>
      </c>
      <c r="M3" s="7">
        <f t="shared" si="0"/>
        <v>3040.2481953302781</v>
      </c>
      <c r="N3" s="7">
        <f t="shared" si="0"/>
        <v>3131.4556411901863</v>
      </c>
      <c r="O3" s="12">
        <f t="shared" si="0"/>
        <v>3225.3993104258921</v>
      </c>
      <c r="P3" s="12">
        <f t="shared" ref="P3:AK3" si="1">O5</f>
        <v>3322.161289738669</v>
      </c>
      <c r="Q3" s="12">
        <f t="shared" si="1"/>
        <v>3421.8261284308292</v>
      </c>
      <c r="R3" s="12">
        <f t="shared" si="1"/>
        <v>3524.4809122837542</v>
      </c>
      <c r="S3" s="12">
        <f t="shared" si="1"/>
        <v>3630.2153396522667</v>
      </c>
      <c r="T3" s="12">
        <f t="shared" si="1"/>
        <v>3739.1217998418347</v>
      </c>
      <c r="U3" s="12">
        <f t="shared" si="1"/>
        <v>3851.2954538370896</v>
      </c>
      <c r="V3" s="12">
        <f t="shared" si="1"/>
        <v>3966.8343174522024</v>
      </c>
      <c r="W3" s="12">
        <f t="shared" si="1"/>
        <v>4085.8393469757684</v>
      </c>
      <c r="X3" s="12">
        <f t="shared" si="1"/>
        <v>4208.4145273850418</v>
      </c>
      <c r="Y3" s="12">
        <f t="shared" si="1"/>
        <v>4334.6669632065932</v>
      </c>
      <c r="Z3" s="12">
        <f t="shared" si="1"/>
        <v>4464.706972102791</v>
      </c>
      <c r="AA3" s="12">
        <f t="shared" si="1"/>
        <v>4598.6481812658749</v>
      </c>
      <c r="AB3" s="12">
        <f t="shared" si="1"/>
        <v>4736.6076267038516</v>
      </c>
      <c r="AC3" s="12">
        <f t="shared" si="1"/>
        <v>4878.7058555049671</v>
      </c>
      <c r="AD3" s="12">
        <f t="shared" si="1"/>
        <v>5025.067031170116</v>
      </c>
      <c r="AE3" s="12">
        <f t="shared" si="1"/>
        <v>5175.8190421052195</v>
      </c>
      <c r="AF3" s="12">
        <f t="shared" si="1"/>
        <v>5331.0936133683763</v>
      </c>
      <c r="AG3" s="12">
        <f t="shared" si="1"/>
        <v>5491.0264217694275</v>
      </c>
      <c r="AH3" s="12">
        <f t="shared" si="1"/>
        <v>5655.7572144225105</v>
      </c>
      <c r="AI3" s="12">
        <f t="shared" si="1"/>
        <v>5825.4299308551854</v>
      </c>
      <c r="AJ3" s="12">
        <f t="shared" si="1"/>
        <v>6000.1928287808405</v>
      </c>
      <c r="AK3" s="12">
        <f t="shared" si="1"/>
        <v>6180.1986136442656</v>
      </c>
    </row>
    <row r="4" spans="2:37" x14ac:dyDescent="0.2">
      <c r="B4" t="s">
        <v>7</v>
      </c>
      <c r="C4" s="2">
        <v>0.03</v>
      </c>
      <c r="D4">
        <v>0</v>
      </c>
      <c r="E4" s="7">
        <f>E3*$C$4</f>
        <v>72</v>
      </c>
      <c r="F4" s="7">
        <f t="shared" ref="F4:O4" si="2">F3*$C$4</f>
        <v>74.16</v>
      </c>
      <c r="G4" s="7">
        <f t="shared" si="2"/>
        <v>76.384799999999998</v>
      </c>
      <c r="H4" s="7">
        <f t="shared" si="2"/>
        <v>78.676343999999986</v>
      </c>
      <c r="I4" s="7">
        <f t="shared" si="2"/>
        <v>81.03663431999999</v>
      </c>
      <c r="J4" s="7">
        <f t="shared" si="2"/>
        <v>83.467733349599982</v>
      </c>
      <c r="K4" s="7">
        <f t="shared" si="2"/>
        <v>85.971765350087992</v>
      </c>
      <c r="L4" s="7">
        <f t="shared" si="2"/>
        <v>88.550918310590617</v>
      </c>
      <c r="M4" s="7">
        <f t="shared" si="2"/>
        <v>91.207445859908347</v>
      </c>
      <c r="N4" s="7">
        <f t="shared" si="2"/>
        <v>93.943669235705585</v>
      </c>
      <c r="O4" s="12">
        <f t="shared" si="2"/>
        <v>96.761979312776759</v>
      </c>
      <c r="P4" s="12">
        <f t="shared" ref="P4" si="3">P3*$C$4</f>
        <v>99.66483869216006</v>
      </c>
      <c r="Q4" s="12">
        <f t="shared" ref="Q4" si="4">Q3*$C$4</f>
        <v>102.65478385292487</v>
      </c>
      <c r="R4" s="12">
        <f t="shared" ref="R4" si="5">R3*$C$4</f>
        <v>105.73442736851263</v>
      </c>
      <c r="S4" s="12">
        <f t="shared" ref="S4" si="6">S3*$C$4</f>
        <v>108.90646018956799</v>
      </c>
      <c r="T4" s="12">
        <f t="shared" ref="T4" si="7">T3*$C$4</f>
        <v>112.17365399525504</v>
      </c>
      <c r="U4" s="12">
        <f t="shared" ref="U4" si="8">U3*$C$4</f>
        <v>115.53886361511269</v>
      </c>
      <c r="V4" s="12">
        <f t="shared" ref="V4" si="9">V3*$C$4</f>
        <v>119.00502952356607</v>
      </c>
      <c r="W4" s="12">
        <f t="shared" ref="W4" si="10">W3*$C$4</f>
        <v>122.57518040927305</v>
      </c>
      <c r="X4" s="12">
        <f t="shared" ref="X4" si="11">X3*$C$4</f>
        <v>126.25243582155124</v>
      </c>
      <c r="Y4" s="12">
        <f t="shared" ref="Y4" si="12">Y3*$C$4</f>
        <v>130.0400088961978</v>
      </c>
      <c r="Z4" s="12">
        <f t="shared" ref="Z4" si="13">Z3*$C$4</f>
        <v>133.94120916308373</v>
      </c>
      <c r="AA4" s="12">
        <f t="shared" ref="AA4" si="14">AA3*$C$4</f>
        <v>137.95944543797623</v>
      </c>
      <c r="AB4" s="12">
        <f t="shared" ref="AB4" si="15">AB3*$C$4</f>
        <v>142.09822880111554</v>
      </c>
      <c r="AC4" s="12">
        <f t="shared" ref="AC4" si="16">AC3*$C$4</f>
        <v>146.36117566514901</v>
      </c>
      <c r="AD4" s="12">
        <f t="shared" ref="AD4" si="17">AD3*$C$4</f>
        <v>150.75201093510347</v>
      </c>
      <c r="AE4" s="12">
        <f t="shared" ref="AE4" si="18">AE3*$C$4</f>
        <v>155.27457126315659</v>
      </c>
      <c r="AF4" s="12">
        <f t="shared" ref="AF4" si="19">AF3*$C$4</f>
        <v>159.93280840105129</v>
      </c>
      <c r="AG4" s="12">
        <f t="shared" ref="AG4" si="20">AG3*$C$4</f>
        <v>164.73079265308283</v>
      </c>
      <c r="AH4" s="12">
        <f t="shared" ref="AH4" si="21">AH3*$C$4</f>
        <v>169.67271643267532</v>
      </c>
      <c r="AI4" s="12">
        <f t="shared" ref="AI4" si="22">AI3*$C$4</f>
        <v>174.76289792565555</v>
      </c>
      <c r="AJ4" s="12">
        <f t="shared" ref="AJ4" si="23">AJ3*$C$4</f>
        <v>180.00578486342522</v>
      </c>
      <c r="AK4" s="12">
        <f t="shared" ref="AK4" si="24">AK3*$C$4</f>
        <v>185.40595840932795</v>
      </c>
    </row>
    <row r="5" spans="2:37" x14ac:dyDescent="0.2">
      <c r="B5" t="s">
        <v>9</v>
      </c>
      <c r="D5" s="5">
        <f>SUM(D3:D4)</f>
        <v>2400</v>
      </c>
      <c r="E5" s="5">
        <f>SUM(E3:E4)</f>
        <v>2472</v>
      </c>
      <c r="F5" s="5">
        <f t="shared" ref="F5:O5" si="25">SUM(F3:F4)</f>
        <v>2546.16</v>
      </c>
      <c r="G5" s="5">
        <f t="shared" si="25"/>
        <v>2622.5447999999997</v>
      </c>
      <c r="H5" s="5">
        <f t="shared" si="25"/>
        <v>2701.2211439999996</v>
      </c>
      <c r="I5" s="5">
        <f t="shared" si="25"/>
        <v>2782.2577783199995</v>
      </c>
      <c r="J5" s="5">
        <f t="shared" si="25"/>
        <v>2865.7255116695997</v>
      </c>
      <c r="K5" s="5">
        <f t="shared" si="25"/>
        <v>2951.6972770196876</v>
      </c>
      <c r="L5" s="5">
        <f t="shared" si="25"/>
        <v>3040.2481953302781</v>
      </c>
      <c r="M5" s="5">
        <f t="shared" si="25"/>
        <v>3131.4556411901863</v>
      </c>
      <c r="N5" s="5">
        <f t="shared" si="25"/>
        <v>3225.3993104258921</v>
      </c>
      <c r="O5" s="13">
        <f t="shared" si="25"/>
        <v>3322.161289738669</v>
      </c>
      <c r="P5" s="13">
        <f t="shared" ref="P5" si="26">SUM(P3:P4)</f>
        <v>3421.8261284308292</v>
      </c>
      <c r="Q5" s="13">
        <f t="shared" ref="Q5" si="27">SUM(Q3:Q4)</f>
        <v>3524.4809122837542</v>
      </c>
      <c r="R5" s="13">
        <f t="shared" ref="R5" si="28">SUM(R3:R4)</f>
        <v>3630.2153396522667</v>
      </c>
      <c r="S5" s="13">
        <f t="shared" ref="S5" si="29">SUM(S3:S4)</f>
        <v>3739.1217998418347</v>
      </c>
      <c r="T5" s="13">
        <f t="shared" ref="T5" si="30">SUM(T3:T4)</f>
        <v>3851.2954538370896</v>
      </c>
      <c r="U5" s="13">
        <f t="shared" ref="U5" si="31">SUM(U3:U4)</f>
        <v>3966.8343174522024</v>
      </c>
      <c r="V5" s="13">
        <f t="shared" ref="V5" si="32">SUM(V3:V4)</f>
        <v>4085.8393469757684</v>
      </c>
      <c r="W5" s="13">
        <f t="shared" ref="W5" si="33">SUM(W3:W4)</f>
        <v>4208.4145273850418</v>
      </c>
      <c r="X5" s="13">
        <f t="shared" ref="X5" si="34">SUM(X3:X4)</f>
        <v>4334.6669632065932</v>
      </c>
      <c r="Y5" s="13">
        <f t="shared" ref="Y5" si="35">SUM(Y3:Y4)</f>
        <v>4464.706972102791</v>
      </c>
      <c r="Z5" s="13">
        <f t="shared" ref="Z5" si="36">SUM(Z3:Z4)</f>
        <v>4598.6481812658749</v>
      </c>
      <c r="AA5" s="13">
        <f t="shared" ref="AA5" si="37">SUM(AA3:AA4)</f>
        <v>4736.6076267038516</v>
      </c>
      <c r="AB5" s="13">
        <f t="shared" ref="AB5" si="38">SUM(AB3:AB4)</f>
        <v>4878.7058555049671</v>
      </c>
      <c r="AC5" s="13">
        <f t="shared" ref="AC5" si="39">SUM(AC3:AC4)</f>
        <v>5025.067031170116</v>
      </c>
      <c r="AD5" s="13">
        <f t="shared" ref="AD5" si="40">SUM(AD3:AD4)</f>
        <v>5175.8190421052195</v>
      </c>
      <c r="AE5" s="13">
        <f t="shared" ref="AE5" si="41">SUM(AE3:AE4)</f>
        <v>5331.0936133683763</v>
      </c>
      <c r="AF5" s="13">
        <f t="shared" ref="AF5" si="42">SUM(AF3:AF4)</f>
        <v>5491.0264217694275</v>
      </c>
      <c r="AG5" s="13">
        <f t="shared" ref="AG5" si="43">SUM(AG3:AG4)</f>
        <v>5655.7572144225105</v>
      </c>
      <c r="AH5" s="13">
        <f t="shared" ref="AH5" si="44">SUM(AH3:AH4)</f>
        <v>5825.4299308551854</v>
      </c>
      <c r="AI5" s="13">
        <f t="shared" ref="AI5" si="45">SUM(AI3:AI4)</f>
        <v>6000.1928287808405</v>
      </c>
      <c r="AJ5" s="13">
        <f t="shared" ref="AJ5" si="46">SUM(AJ3:AJ4)</f>
        <v>6180.1986136442656</v>
      </c>
      <c r="AK5" s="13">
        <f t="shared" ref="AK5" si="47">SUM(AK3:AK4)</f>
        <v>6365.604572053594</v>
      </c>
    </row>
    <row r="6" spans="2:37" x14ac:dyDescent="0.2">
      <c r="B6" t="s">
        <v>8</v>
      </c>
      <c r="D6" s="5">
        <f>D5/12</f>
        <v>200</v>
      </c>
      <c r="E6" s="5">
        <f t="shared" ref="E6:O6" si="48">E5/12</f>
        <v>206</v>
      </c>
      <c r="F6" s="5">
        <f t="shared" si="48"/>
        <v>212.17999999999998</v>
      </c>
      <c r="G6" s="5">
        <f t="shared" si="48"/>
        <v>218.54539999999997</v>
      </c>
      <c r="H6" s="5">
        <f t="shared" si="48"/>
        <v>225.10176199999998</v>
      </c>
      <c r="I6" s="5">
        <f t="shared" si="48"/>
        <v>231.85481485999995</v>
      </c>
      <c r="J6" s="5">
        <f t="shared" si="48"/>
        <v>238.81045930579998</v>
      </c>
      <c r="K6" s="5">
        <f t="shared" si="48"/>
        <v>245.97477308497398</v>
      </c>
      <c r="L6" s="5">
        <f t="shared" si="48"/>
        <v>253.35401627752319</v>
      </c>
      <c r="M6" s="5">
        <f t="shared" si="48"/>
        <v>260.95463676584887</v>
      </c>
      <c r="N6" s="5">
        <f t="shared" si="48"/>
        <v>268.78327586882432</v>
      </c>
      <c r="O6" s="13">
        <f t="shared" si="48"/>
        <v>276.84677414488908</v>
      </c>
      <c r="P6" s="13">
        <f t="shared" ref="P6" si="49">P5/12</f>
        <v>285.15217736923574</v>
      </c>
      <c r="Q6" s="13">
        <f t="shared" ref="Q6" si="50">Q5/12</f>
        <v>293.70674269031286</v>
      </c>
      <c r="R6" s="13">
        <f t="shared" ref="R6" si="51">R5/12</f>
        <v>302.51794497102225</v>
      </c>
      <c r="S6" s="13">
        <f t="shared" ref="S6" si="52">S5/12</f>
        <v>311.59348332015287</v>
      </c>
      <c r="T6" s="13">
        <f t="shared" ref="T6" si="53">T5/12</f>
        <v>320.94128781975746</v>
      </c>
      <c r="U6" s="13">
        <f t="shared" ref="U6" si="54">U5/12</f>
        <v>330.56952645435018</v>
      </c>
      <c r="V6" s="13">
        <f t="shared" ref="V6" si="55">V5/12</f>
        <v>340.4866122479807</v>
      </c>
      <c r="W6" s="13">
        <f t="shared" ref="W6" si="56">W5/12</f>
        <v>350.70121061542017</v>
      </c>
      <c r="X6" s="13">
        <f t="shared" ref="X6" si="57">X5/12</f>
        <v>361.22224693388279</v>
      </c>
      <c r="Y6" s="13">
        <f t="shared" ref="Y6" si="58">Y5/12</f>
        <v>372.05891434189925</v>
      </c>
      <c r="Z6" s="13">
        <f t="shared" ref="Z6" si="59">Z5/12</f>
        <v>383.22068177215624</v>
      </c>
      <c r="AA6" s="13">
        <f t="shared" ref="AA6" si="60">AA5/12</f>
        <v>394.71730222532096</v>
      </c>
      <c r="AB6" s="13">
        <f t="shared" ref="AB6" si="61">AB5/12</f>
        <v>406.55882129208061</v>
      </c>
      <c r="AC6" s="13">
        <f t="shared" ref="AC6" si="62">AC5/12</f>
        <v>418.75558593084298</v>
      </c>
      <c r="AD6" s="13">
        <f t="shared" ref="AD6" si="63">AD5/12</f>
        <v>431.31825350876829</v>
      </c>
      <c r="AE6" s="13">
        <f t="shared" ref="AE6" si="64">AE5/12</f>
        <v>444.25780111403134</v>
      </c>
      <c r="AF6" s="13">
        <f t="shared" ref="AF6" si="65">AF5/12</f>
        <v>457.58553514745228</v>
      </c>
      <c r="AG6" s="13">
        <f t="shared" ref="AG6" si="66">AG5/12</f>
        <v>471.3131012018759</v>
      </c>
      <c r="AH6" s="13">
        <f t="shared" ref="AH6" si="67">AH5/12</f>
        <v>485.45249423793211</v>
      </c>
      <c r="AI6" s="13">
        <f t="shared" ref="AI6" si="68">AI5/12</f>
        <v>500.01606906507004</v>
      </c>
      <c r="AJ6" s="13">
        <f t="shared" ref="AJ6" si="69">AJ5/12</f>
        <v>515.01655113702213</v>
      </c>
      <c r="AK6" s="13">
        <f t="shared" ref="AK6" si="70">AK5/12</f>
        <v>530.46704767113283</v>
      </c>
    </row>
    <row r="7" spans="2:37" x14ac:dyDescent="0.2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13"/>
    </row>
    <row r="8" spans="2:37" x14ac:dyDescent="0.2">
      <c r="B8" t="s">
        <v>16</v>
      </c>
      <c r="D8" s="5"/>
      <c r="E8" s="5"/>
      <c r="F8" s="5"/>
      <c r="G8" s="5"/>
      <c r="H8" s="5"/>
      <c r="I8" s="5"/>
      <c r="J8" s="5"/>
      <c r="K8" s="5"/>
      <c r="L8" s="5">
        <v>579.52</v>
      </c>
      <c r="M8" s="5"/>
      <c r="N8" s="5">
        <v>801.47</v>
      </c>
      <c r="O8" s="13"/>
    </row>
    <row r="9" spans="2:37" s="8" customFormat="1" x14ac:dyDescent="0.2">
      <c r="B9" s="8" t="s">
        <v>15</v>
      </c>
      <c r="L9" s="8">
        <v>1982.42</v>
      </c>
      <c r="N9" s="8">
        <v>-954.35</v>
      </c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</row>
    <row r="10" spans="2:37" x14ac:dyDescent="0.2">
      <c r="L10" s="6"/>
      <c r="N10" s="6"/>
    </row>
    <row r="11" spans="2:37" s="4" customFormat="1" x14ac:dyDescent="0.2">
      <c r="B11" s="4" t="s">
        <v>28</v>
      </c>
      <c r="C11" s="4">
        <v>1.4999999999999999E-2</v>
      </c>
      <c r="D11" s="4">
        <v>0</v>
      </c>
      <c r="E11" s="4">
        <f t="shared" ref="E11:K11" si="71">D4*1.5</f>
        <v>0</v>
      </c>
      <c r="F11" s="4">
        <f t="shared" si="71"/>
        <v>108</v>
      </c>
      <c r="G11" s="4">
        <f t="shared" si="71"/>
        <v>111.24</v>
      </c>
      <c r="H11" s="4">
        <f t="shared" si="71"/>
        <v>114.5772</v>
      </c>
      <c r="I11" s="4">
        <f t="shared" si="71"/>
        <v>118.01451599999999</v>
      </c>
      <c r="J11" s="4">
        <f t="shared" si="71"/>
        <v>121.55495147999999</v>
      </c>
      <c r="K11" s="4">
        <f t="shared" si="71"/>
        <v>125.20160002439997</v>
      </c>
      <c r="L11" s="4">
        <f>K4*1.5</f>
        <v>128.95764802513199</v>
      </c>
      <c r="M11" s="4">
        <f>L4*1.5</f>
        <v>132.82637746588591</v>
      </c>
      <c r="N11" s="4">
        <f>M4*1.5</f>
        <v>136.81116878986251</v>
      </c>
      <c r="O11" s="15">
        <f t="shared" ref="O11:AK11" si="72">N4*1.5</f>
        <v>140.91550385355839</v>
      </c>
      <c r="P11" s="15">
        <f t="shared" si="72"/>
        <v>145.14296896916514</v>
      </c>
      <c r="Q11" s="15">
        <f t="shared" si="72"/>
        <v>149.49725803824009</v>
      </c>
      <c r="R11" s="15">
        <f t="shared" si="72"/>
        <v>153.98217577938729</v>
      </c>
      <c r="S11" s="15">
        <f t="shared" si="72"/>
        <v>158.60164105276894</v>
      </c>
      <c r="T11" s="15">
        <f t="shared" si="72"/>
        <v>163.35969028435198</v>
      </c>
      <c r="U11" s="15">
        <f t="shared" si="72"/>
        <v>168.26048099288255</v>
      </c>
      <c r="V11" s="15">
        <f t="shared" si="72"/>
        <v>173.30829542266903</v>
      </c>
      <c r="W11" s="15">
        <f t="shared" si="72"/>
        <v>178.5075442853491</v>
      </c>
      <c r="X11" s="15">
        <f t="shared" si="72"/>
        <v>183.86277061390956</v>
      </c>
      <c r="Y11" s="15">
        <f t="shared" si="72"/>
        <v>189.37865373232688</v>
      </c>
      <c r="Z11" s="15">
        <f t="shared" si="72"/>
        <v>195.06001334429669</v>
      </c>
      <c r="AA11" s="15">
        <f t="shared" si="72"/>
        <v>200.91181374462559</v>
      </c>
      <c r="AB11" s="15">
        <f t="shared" si="72"/>
        <v>206.93916815696434</v>
      </c>
      <c r="AC11" s="15">
        <f t="shared" si="72"/>
        <v>213.14734320167332</v>
      </c>
      <c r="AD11" s="15">
        <f t="shared" si="72"/>
        <v>219.54176349772351</v>
      </c>
      <c r="AE11" s="15">
        <f t="shared" si="72"/>
        <v>226.12801640265519</v>
      </c>
      <c r="AF11" s="15">
        <f t="shared" si="72"/>
        <v>232.91185689473488</v>
      </c>
      <c r="AG11" s="15">
        <f t="shared" si="72"/>
        <v>239.89921260157695</v>
      </c>
      <c r="AH11" s="15">
        <f t="shared" si="72"/>
        <v>247.09618897962423</v>
      </c>
      <c r="AI11" s="15">
        <f t="shared" si="72"/>
        <v>254.50907464901297</v>
      </c>
      <c r="AJ11" s="15">
        <f t="shared" si="72"/>
        <v>262.14434688848331</v>
      </c>
      <c r="AK11" s="15">
        <f t="shared" si="72"/>
        <v>270.00867729513783</v>
      </c>
    </row>
    <row r="12" spans="2:37" x14ac:dyDescent="0.2">
      <c r="B12" t="s">
        <v>0</v>
      </c>
      <c r="C12" s="2">
        <v>0.05</v>
      </c>
      <c r="D12" s="4">
        <f t="shared" ref="D12:M12" si="73">$C$12*D5</f>
        <v>120</v>
      </c>
      <c r="E12" s="4">
        <f t="shared" si="73"/>
        <v>123.60000000000001</v>
      </c>
      <c r="F12" s="4">
        <f t="shared" si="73"/>
        <v>127.30799999999999</v>
      </c>
      <c r="G12" s="4">
        <f t="shared" si="73"/>
        <v>131.12724</v>
      </c>
      <c r="H12" s="4">
        <f t="shared" si="73"/>
        <v>135.06105719999999</v>
      </c>
      <c r="I12" s="4">
        <f t="shared" si="73"/>
        <v>139.11288891599997</v>
      </c>
      <c r="J12" s="4">
        <f t="shared" si="73"/>
        <v>143.28627558347998</v>
      </c>
      <c r="K12" s="4">
        <f t="shared" si="73"/>
        <v>147.58486385098439</v>
      </c>
      <c r="L12" s="4">
        <f t="shared" si="73"/>
        <v>152.01240976651391</v>
      </c>
      <c r="M12" s="4">
        <f t="shared" si="73"/>
        <v>156.57278205950934</v>
      </c>
      <c r="N12" s="4">
        <f>$C$12*N5</f>
        <v>161.26996552129461</v>
      </c>
      <c r="O12" s="15">
        <f t="shared" ref="O12:AK12" si="74">$C$12*O5</f>
        <v>166.10806448693347</v>
      </c>
      <c r="P12" s="15">
        <f t="shared" si="74"/>
        <v>171.09130642154147</v>
      </c>
      <c r="Q12" s="15">
        <f t="shared" si="74"/>
        <v>176.22404561418773</v>
      </c>
      <c r="R12" s="15">
        <f t="shared" si="74"/>
        <v>181.51076698261335</v>
      </c>
      <c r="S12" s="15">
        <f t="shared" si="74"/>
        <v>186.95608999209173</v>
      </c>
      <c r="T12" s="15">
        <f t="shared" si="74"/>
        <v>192.5647726918545</v>
      </c>
      <c r="U12" s="15">
        <f t="shared" si="74"/>
        <v>198.34171587261014</v>
      </c>
      <c r="V12" s="15">
        <f t="shared" si="74"/>
        <v>204.29196734878843</v>
      </c>
      <c r="W12" s="15">
        <f t="shared" si="74"/>
        <v>210.42072636925209</v>
      </c>
      <c r="X12" s="15">
        <f t="shared" si="74"/>
        <v>216.73334816032968</v>
      </c>
      <c r="Y12" s="15">
        <f t="shared" si="74"/>
        <v>223.23534860513956</v>
      </c>
      <c r="Z12" s="15">
        <f t="shared" si="74"/>
        <v>229.93240906329376</v>
      </c>
      <c r="AA12" s="15">
        <f t="shared" si="74"/>
        <v>236.83038133519258</v>
      </c>
      <c r="AB12" s="15">
        <f t="shared" si="74"/>
        <v>243.93529277524837</v>
      </c>
      <c r="AC12" s="15">
        <f t="shared" si="74"/>
        <v>251.25335155850581</v>
      </c>
      <c r="AD12" s="15">
        <f t="shared" si="74"/>
        <v>258.790952105261</v>
      </c>
      <c r="AE12" s="15">
        <f t="shared" si="74"/>
        <v>266.55468066841883</v>
      </c>
      <c r="AF12" s="15">
        <f t="shared" si="74"/>
        <v>274.55132108847141</v>
      </c>
      <c r="AG12" s="15">
        <f t="shared" si="74"/>
        <v>282.78786072112553</v>
      </c>
      <c r="AH12" s="15">
        <f t="shared" si="74"/>
        <v>291.27149654275928</v>
      </c>
      <c r="AI12" s="15">
        <f t="shared" si="74"/>
        <v>300.00964143904201</v>
      </c>
      <c r="AJ12" s="15">
        <f t="shared" si="74"/>
        <v>309.00993068221328</v>
      </c>
      <c r="AK12" s="15">
        <f t="shared" si="74"/>
        <v>318.2802286026797</v>
      </c>
    </row>
    <row r="13" spans="2:37" x14ac:dyDescent="0.2">
      <c r="B13" t="s">
        <v>29</v>
      </c>
      <c r="C13" s="3">
        <v>2.5000000000000001E-3</v>
      </c>
      <c r="D13" s="4">
        <f>$C$13*D28</f>
        <v>0</v>
      </c>
      <c r="E13" s="4">
        <f>$C$13*E29</f>
        <v>2.6819402999999999</v>
      </c>
      <c r="F13" s="4">
        <f t="shared" ref="F13:N13" si="75">$C$13*F29</f>
        <v>4.1324999999999994</v>
      </c>
      <c r="G13" s="4">
        <f t="shared" si="75"/>
        <v>9.9808004750000006</v>
      </c>
      <c r="H13" s="4">
        <f t="shared" si="75"/>
        <v>16.116888400000004</v>
      </c>
      <c r="I13" s="4">
        <f t="shared" si="75"/>
        <v>25.586774999999999</v>
      </c>
      <c r="J13" s="4">
        <f t="shared" si="75"/>
        <v>36.513150000000003</v>
      </c>
      <c r="K13" s="4">
        <f t="shared" si="75"/>
        <v>44.150500000000001</v>
      </c>
      <c r="L13" s="4">
        <f t="shared" si="75"/>
        <v>54.900750000000002</v>
      </c>
      <c r="M13" s="4">
        <f t="shared" si="75"/>
        <v>63.575725000000006</v>
      </c>
      <c r="N13" s="4">
        <f t="shared" si="75"/>
        <v>67.110900000000001</v>
      </c>
      <c r="O13" s="15">
        <f t="shared" ref="O13:AK13" si="76">$C$13*O29</f>
        <v>75.416303224346677</v>
      </c>
      <c r="P13" s="15">
        <f t="shared" si="76"/>
        <v>83.970868545423741</v>
      </c>
      <c r="Q13" s="15">
        <f t="shared" si="76"/>
        <v>92.782070826133136</v>
      </c>
      <c r="R13" s="15">
        <f t="shared" si="76"/>
        <v>101.8576091752638</v>
      </c>
      <c r="S13" s="15">
        <f t="shared" si="76"/>
        <v>111.2054136748684</v>
      </c>
      <c r="T13" s="15">
        <f t="shared" si="76"/>
        <v>120.83365230946113</v>
      </c>
      <c r="U13" s="15">
        <f t="shared" si="76"/>
        <v>130.75073810309163</v>
      </c>
      <c r="V13" s="15">
        <f t="shared" si="76"/>
        <v>140.96533647053104</v>
      </c>
      <c r="W13" s="15">
        <f t="shared" si="76"/>
        <v>151.48637278899366</v>
      </c>
      <c r="X13" s="15">
        <f t="shared" si="76"/>
        <v>162.32304019701013</v>
      </c>
      <c r="Y13" s="15">
        <f t="shared" si="76"/>
        <v>173.48480762726712</v>
      </c>
      <c r="Z13" s="15">
        <f t="shared" si="76"/>
        <v>184.98142808043181</v>
      </c>
      <c r="AA13" s="15">
        <f t="shared" si="76"/>
        <v>196.82294714719146</v>
      </c>
      <c r="AB13" s="15">
        <f t="shared" si="76"/>
        <v>209.01971178595389</v>
      </c>
      <c r="AC13" s="15">
        <f t="shared" si="76"/>
        <v>221.58237936387917</v>
      </c>
      <c r="AD13" s="15">
        <f t="shared" si="76"/>
        <v>234.52192696914219</v>
      </c>
      <c r="AE13" s="15">
        <f t="shared" si="76"/>
        <v>247.84966100256312</v>
      </c>
      <c r="AF13" s="15">
        <f t="shared" si="76"/>
        <v>261.57722705698666</v>
      </c>
      <c r="AG13" s="15">
        <f t="shared" si="76"/>
        <v>275.71662009304293</v>
      </c>
      <c r="AH13" s="15">
        <f t="shared" si="76"/>
        <v>290.28019492018092</v>
      </c>
      <c r="AI13" s="15">
        <f t="shared" si="76"/>
        <v>305.28067699213301</v>
      </c>
      <c r="AJ13" s="15">
        <f t="shared" si="76"/>
        <v>320.73117352624371</v>
      </c>
      <c r="AK13" s="15">
        <f t="shared" si="76"/>
        <v>336.6451849563777</v>
      </c>
    </row>
    <row r="14" spans="2:37" x14ac:dyDescent="0.2">
      <c r="B14" t="s">
        <v>30</v>
      </c>
      <c r="C14" s="3">
        <v>1.4999999999999999E-2</v>
      </c>
      <c r="D14" s="4">
        <f t="shared" ref="D14:M14" si="77">$C$14*D28</f>
        <v>0</v>
      </c>
      <c r="E14" s="4">
        <f>$C$14*E29</f>
        <v>16.091641799999998</v>
      </c>
      <c r="F14" s="4">
        <f t="shared" ref="F14:N14" si="78">$C$14*F29</f>
        <v>24.794999999999995</v>
      </c>
      <c r="G14" s="4">
        <f t="shared" si="78"/>
        <v>59.88480285</v>
      </c>
      <c r="H14" s="4">
        <f t="shared" si="78"/>
        <v>96.701330400000018</v>
      </c>
      <c r="I14" s="4">
        <f t="shared" si="78"/>
        <v>153.52064999999999</v>
      </c>
      <c r="J14" s="4">
        <f t="shared" si="78"/>
        <v>219.0789</v>
      </c>
      <c r="K14" s="4">
        <f t="shared" si="78"/>
        <v>264.90300000000002</v>
      </c>
      <c r="L14" s="4">
        <f t="shared" si="78"/>
        <v>329.40449999999998</v>
      </c>
      <c r="M14" s="4">
        <f t="shared" si="78"/>
        <v>381.45434999999998</v>
      </c>
      <c r="N14" s="4">
        <f t="shared" si="78"/>
        <v>402.66539999999998</v>
      </c>
      <c r="O14" s="15">
        <f t="shared" ref="O14:AK14" si="79">$C$14*O29</f>
        <v>452.49781934608001</v>
      </c>
      <c r="P14" s="15">
        <f t="shared" si="79"/>
        <v>503.82521127254245</v>
      </c>
      <c r="Q14" s="15">
        <f t="shared" si="79"/>
        <v>556.69242495679873</v>
      </c>
      <c r="R14" s="15">
        <f t="shared" si="79"/>
        <v>611.14565505158282</v>
      </c>
      <c r="S14" s="15">
        <f t="shared" si="79"/>
        <v>667.23248204921038</v>
      </c>
      <c r="T14" s="15">
        <f t="shared" si="79"/>
        <v>725.00191385676669</v>
      </c>
      <c r="U14" s="15">
        <f t="shared" si="79"/>
        <v>784.5044286185497</v>
      </c>
      <c r="V14" s="15">
        <f t="shared" si="79"/>
        <v>845.79201882318614</v>
      </c>
      <c r="W14" s="15">
        <f t="shared" si="79"/>
        <v>908.91823673396186</v>
      </c>
      <c r="X14" s="15">
        <f t="shared" si="79"/>
        <v>973.93824118206066</v>
      </c>
      <c r="Y14" s="15">
        <f t="shared" si="79"/>
        <v>1040.9088457636026</v>
      </c>
      <c r="Z14" s="15">
        <f t="shared" si="79"/>
        <v>1109.8885684825907</v>
      </c>
      <c r="AA14" s="15">
        <f t="shared" si="79"/>
        <v>1180.9376828831487</v>
      </c>
      <c r="AB14" s="15">
        <f t="shared" si="79"/>
        <v>1254.1182707157232</v>
      </c>
      <c r="AC14" s="15">
        <f t="shared" si="79"/>
        <v>1329.4942761832749</v>
      </c>
      <c r="AD14" s="15">
        <f t="shared" si="79"/>
        <v>1407.1315618148531</v>
      </c>
      <c r="AE14" s="15">
        <f t="shared" si="79"/>
        <v>1487.0979660153787</v>
      </c>
      <c r="AF14" s="15">
        <f t="shared" si="79"/>
        <v>1569.4633623419199</v>
      </c>
      <c r="AG14" s="15">
        <f t="shared" si="79"/>
        <v>1654.2997205582576</v>
      </c>
      <c r="AH14" s="15">
        <f t="shared" si="79"/>
        <v>1741.6811695210854</v>
      </c>
      <c r="AI14" s="15">
        <f t="shared" si="79"/>
        <v>1831.6840619527979</v>
      </c>
      <c r="AJ14" s="15">
        <f t="shared" si="79"/>
        <v>1924.3870411574621</v>
      </c>
      <c r="AK14" s="15">
        <f t="shared" si="79"/>
        <v>2019.8711097382661</v>
      </c>
    </row>
    <row r="15" spans="2:37" s="4" customFormat="1" x14ac:dyDescent="0.2">
      <c r="B15" s="4" t="s">
        <v>2</v>
      </c>
      <c r="C15" s="4">
        <v>70</v>
      </c>
      <c r="D15" s="4">
        <f>$C$15</f>
        <v>70</v>
      </c>
      <c r="E15" s="4">
        <f>$C$15</f>
        <v>70</v>
      </c>
      <c r="F15" s="4">
        <f>$C$15</f>
        <v>70</v>
      </c>
      <c r="G15" s="4">
        <f>$C$15</f>
        <v>70</v>
      </c>
      <c r="H15" s="4">
        <f>$C$15</f>
        <v>70</v>
      </c>
      <c r="I15" s="4">
        <f>$C$15</f>
        <v>70</v>
      </c>
      <c r="J15" s="4">
        <f>$C$15</f>
        <v>70</v>
      </c>
      <c r="K15" s="4">
        <f>$C$15</f>
        <v>70</v>
      </c>
      <c r="L15" s="4">
        <f>$C$15</f>
        <v>70</v>
      </c>
      <c r="M15" s="4">
        <f>$C$15</f>
        <v>70</v>
      </c>
      <c r="N15" s="4">
        <f>$C$15</f>
        <v>70</v>
      </c>
      <c r="O15" s="15">
        <f t="shared" ref="O15:AK15" si="80">$C$15</f>
        <v>70</v>
      </c>
      <c r="P15" s="15">
        <f t="shared" si="80"/>
        <v>70</v>
      </c>
      <c r="Q15" s="15">
        <f t="shared" si="80"/>
        <v>70</v>
      </c>
      <c r="R15" s="15">
        <f t="shared" si="80"/>
        <v>70</v>
      </c>
      <c r="S15" s="15">
        <f t="shared" si="80"/>
        <v>70</v>
      </c>
      <c r="T15" s="15">
        <f t="shared" si="80"/>
        <v>70</v>
      </c>
      <c r="U15" s="15">
        <f t="shared" si="80"/>
        <v>70</v>
      </c>
      <c r="V15" s="15">
        <f t="shared" si="80"/>
        <v>70</v>
      </c>
      <c r="W15" s="15">
        <f t="shared" si="80"/>
        <v>70</v>
      </c>
      <c r="X15" s="15">
        <f t="shared" si="80"/>
        <v>70</v>
      </c>
      <c r="Y15" s="15">
        <f t="shared" si="80"/>
        <v>70</v>
      </c>
      <c r="Z15" s="15">
        <f t="shared" si="80"/>
        <v>70</v>
      </c>
      <c r="AA15" s="15">
        <f t="shared" si="80"/>
        <v>70</v>
      </c>
      <c r="AB15" s="15">
        <f t="shared" si="80"/>
        <v>70</v>
      </c>
      <c r="AC15" s="15">
        <f t="shared" si="80"/>
        <v>70</v>
      </c>
      <c r="AD15" s="15">
        <f t="shared" si="80"/>
        <v>70</v>
      </c>
      <c r="AE15" s="15">
        <f t="shared" si="80"/>
        <v>70</v>
      </c>
      <c r="AF15" s="15">
        <f t="shared" si="80"/>
        <v>70</v>
      </c>
      <c r="AG15" s="15">
        <f t="shared" si="80"/>
        <v>70</v>
      </c>
      <c r="AH15" s="15">
        <f t="shared" si="80"/>
        <v>70</v>
      </c>
      <c r="AI15" s="15">
        <f t="shared" si="80"/>
        <v>70</v>
      </c>
      <c r="AJ15" s="15">
        <f t="shared" si="80"/>
        <v>70</v>
      </c>
      <c r="AK15" s="15">
        <f t="shared" si="80"/>
        <v>70</v>
      </c>
    </row>
    <row r="16" spans="2:37" s="9" customFormat="1" x14ac:dyDescent="0.2">
      <c r="B16" s="9" t="s">
        <v>32</v>
      </c>
      <c r="D16" s="9">
        <f>SUM(D12:D15)</f>
        <v>190</v>
      </c>
      <c r="E16" s="9">
        <f>SUM(E12:E15)</f>
        <v>212.37358209999999</v>
      </c>
      <c r="F16" s="9">
        <f>SUM(F12:F15)</f>
        <v>226.23549999999997</v>
      </c>
      <c r="G16" s="9">
        <f>SUM(G12:G15)</f>
        <v>270.99284332499997</v>
      </c>
      <c r="H16" s="9">
        <f>SUM(H12:H15)</f>
        <v>317.879276</v>
      </c>
      <c r="I16" s="9">
        <f>SUM(I12:I15)</f>
        <v>388.22031391599995</v>
      </c>
      <c r="J16" s="9">
        <f>SUM(J12:J15)</f>
        <v>468.87832558347998</v>
      </c>
      <c r="K16" s="9">
        <f>SUM(K12:K15)</f>
        <v>526.63836385098443</v>
      </c>
      <c r="L16" s="9">
        <f>SUM(L12:L15)</f>
        <v>606.31765976651388</v>
      </c>
      <c r="M16" s="9">
        <f>SUM(M12:M15)</f>
        <v>671.60285705950935</v>
      </c>
      <c r="N16" s="9">
        <f>SUM(N12:N15)</f>
        <v>701.04626552129457</v>
      </c>
      <c r="O16" s="15">
        <f t="shared" ref="O16:AK16" si="81">SUM(O12:O15)</f>
        <v>764.02218705736016</v>
      </c>
      <c r="P16" s="15">
        <f t="shared" si="81"/>
        <v>828.88738623950769</v>
      </c>
      <c r="Q16" s="15">
        <f t="shared" si="81"/>
        <v>895.69854139711958</v>
      </c>
      <c r="R16" s="15">
        <f t="shared" si="81"/>
        <v>964.51403120945997</v>
      </c>
      <c r="S16" s="15">
        <f t="shared" si="81"/>
        <v>1035.3939857161704</v>
      </c>
      <c r="T16" s="15">
        <f t="shared" si="81"/>
        <v>1108.4003388580823</v>
      </c>
      <c r="U16" s="15">
        <f t="shared" si="81"/>
        <v>1183.5968825942514</v>
      </c>
      <c r="V16" s="15">
        <f t="shared" si="81"/>
        <v>1261.0493226425056</v>
      </c>
      <c r="W16" s="15">
        <f t="shared" si="81"/>
        <v>1340.8253358922075</v>
      </c>
      <c r="X16" s="15">
        <f t="shared" si="81"/>
        <v>1422.9946295394004</v>
      </c>
      <c r="Y16" s="15">
        <f t="shared" si="81"/>
        <v>1507.6290019960093</v>
      </c>
      <c r="Z16" s="15">
        <f t="shared" si="81"/>
        <v>1594.8024056263162</v>
      </c>
      <c r="AA16" s="15">
        <f t="shared" si="81"/>
        <v>1684.5910113655327</v>
      </c>
      <c r="AB16" s="15">
        <f t="shared" si="81"/>
        <v>1777.0732752769254</v>
      </c>
      <c r="AC16" s="15">
        <f t="shared" si="81"/>
        <v>1872.3300071056599</v>
      </c>
      <c r="AD16" s="15">
        <f t="shared" si="81"/>
        <v>1970.4444408892564</v>
      </c>
      <c r="AE16" s="15">
        <f t="shared" si="81"/>
        <v>2071.5023076863608</v>
      </c>
      <c r="AF16" s="15">
        <f t="shared" si="81"/>
        <v>2175.5919104873783</v>
      </c>
      <c r="AG16" s="15">
        <f t="shared" si="81"/>
        <v>2282.8042013724262</v>
      </c>
      <c r="AH16" s="15">
        <f t="shared" si="81"/>
        <v>2393.2328609840256</v>
      </c>
      <c r="AI16" s="15">
        <f t="shared" si="81"/>
        <v>2506.9743803839729</v>
      </c>
      <c r="AJ16" s="15">
        <f t="shared" si="81"/>
        <v>2624.1281453659194</v>
      </c>
      <c r="AK16" s="15">
        <f t="shared" si="81"/>
        <v>2744.7965232973238</v>
      </c>
    </row>
    <row r="17" spans="2:37" s="5" customFormat="1" x14ac:dyDescent="0.2">
      <c r="B17" s="5" t="s">
        <v>13</v>
      </c>
      <c r="L17" s="5">
        <v>657.98</v>
      </c>
      <c r="N17" s="5">
        <v>781.71</v>
      </c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</row>
    <row r="18" spans="2:37" s="5" customFormat="1" x14ac:dyDescent="0.2">
      <c r="B18" s="5" t="s">
        <v>14</v>
      </c>
      <c r="D18" s="5">
        <f>SUM(D11:D15)</f>
        <v>190</v>
      </c>
      <c r="E18" s="5">
        <f t="shared" ref="E18:AK18" si="82">SUM(E11:E15)</f>
        <v>212.37358209999999</v>
      </c>
      <c r="F18" s="5">
        <f t="shared" si="82"/>
        <v>334.2355</v>
      </c>
      <c r="G18" s="5">
        <f t="shared" si="82"/>
        <v>382.23284332499998</v>
      </c>
      <c r="H18" s="5">
        <f t="shared" si="82"/>
        <v>432.45647600000001</v>
      </c>
      <c r="I18" s="5">
        <f t="shared" si="82"/>
        <v>506.23482991599991</v>
      </c>
      <c r="J18" s="5">
        <f t="shared" si="82"/>
        <v>590.43327706347998</v>
      </c>
      <c r="K18" s="5">
        <f t="shared" si="82"/>
        <v>651.83996387538446</v>
      </c>
      <c r="L18" s="5">
        <v>722.63</v>
      </c>
      <c r="M18" s="5">
        <f t="shared" si="82"/>
        <v>804.42923452539526</v>
      </c>
      <c r="N18" s="5">
        <v>858.8</v>
      </c>
      <c r="O18" s="13">
        <f t="shared" si="82"/>
        <v>904.93769091091849</v>
      </c>
      <c r="P18" s="13">
        <f t="shared" si="82"/>
        <v>974.03035520867274</v>
      </c>
      <c r="Q18" s="13">
        <f t="shared" si="82"/>
        <v>1045.1957994353597</v>
      </c>
      <c r="R18" s="13">
        <f t="shared" si="82"/>
        <v>1118.4962069888472</v>
      </c>
      <c r="S18" s="13">
        <f t="shared" si="82"/>
        <v>1193.9956267689395</v>
      </c>
      <c r="T18" s="13">
        <f t="shared" si="82"/>
        <v>1271.7600291424342</v>
      </c>
      <c r="U18" s="13">
        <f t="shared" si="82"/>
        <v>1351.8573635871339</v>
      </c>
      <c r="V18" s="13">
        <f t="shared" si="82"/>
        <v>1434.3576180651746</v>
      </c>
      <c r="W18" s="13">
        <f t="shared" si="82"/>
        <v>1519.3328801775567</v>
      </c>
      <c r="X18" s="13">
        <f t="shared" si="82"/>
        <v>1606.85740015331</v>
      </c>
      <c r="Y18" s="13">
        <f t="shared" si="82"/>
        <v>1697.0076557283362</v>
      </c>
      <c r="Z18" s="13">
        <f t="shared" si="82"/>
        <v>1789.8624189706129</v>
      </c>
      <c r="AA18" s="13">
        <f t="shared" si="82"/>
        <v>1885.5028251101585</v>
      </c>
      <c r="AB18" s="13">
        <f t="shared" si="82"/>
        <v>1984.0124434338898</v>
      </c>
      <c r="AC18" s="13">
        <f t="shared" si="82"/>
        <v>2085.4773503073329</v>
      </c>
      <c r="AD18" s="13">
        <f t="shared" si="82"/>
        <v>2189.9862043869798</v>
      </c>
      <c r="AE18" s="13">
        <f t="shared" si="82"/>
        <v>2297.6303240890156</v>
      </c>
      <c r="AF18" s="13">
        <f t="shared" si="82"/>
        <v>2408.503767382113</v>
      </c>
      <c r="AG18" s="13">
        <f t="shared" si="82"/>
        <v>2522.7034139740031</v>
      </c>
      <c r="AH18" s="13">
        <f t="shared" si="82"/>
        <v>2640.3290499636496</v>
      </c>
      <c r="AI18" s="13">
        <f t="shared" si="82"/>
        <v>2761.4834550329861</v>
      </c>
      <c r="AJ18" s="13">
        <f t="shared" si="82"/>
        <v>2886.2724922544026</v>
      </c>
      <c r="AK18" s="13">
        <f t="shared" si="82"/>
        <v>3014.8052005924615</v>
      </c>
    </row>
    <row r="20" spans="2:37" x14ac:dyDescent="0.2">
      <c r="B20" t="s">
        <v>4</v>
      </c>
      <c r="D20" s="5">
        <f>D5</f>
        <v>2400</v>
      </c>
      <c r="E20" s="5">
        <f>D20+E5</f>
        <v>4872</v>
      </c>
      <c r="F20" s="5">
        <f>E20+F5</f>
        <v>7418.16</v>
      </c>
      <c r="G20" s="5">
        <f>F20+G5</f>
        <v>10040.7048</v>
      </c>
      <c r="H20" s="5">
        <f>G20+H5</f>
        <v>12741.925943999999</v>
      </c>
      <c r="I20" s="5">
        <f>H20+I5</f>
        <v>15524.183722319998</v>
      </c>
      <c r="J20" s="5">
        <f>I20+J5</f>
        <v>18389.909233989598</v>
      </c>
      <c r="K20" s="5">
        <f>J20+K5</f>
        <v>21341.606511009286</v>
      </c>
      <c r="L20" s="5">
        <f>K20+L5</f>
        <v>24381.854706339564</v>
      </c>
      <c r="M20" s="5">
        <f>L20+M5</f>
        <v>27513.31034752975</v>
      </c>
      <c r="N20" s="5">
        <f>M20+N5</f>
        <v>30738.709657955642</v>
      </c>
      <c r="O20" s="13">
        <f>N20+O5</f>
        <v>34060.870947694311</v>
      </c>
      <c r="P20" s="13">
        <f>O20+P5</f>
        <v>37482.697076125143</v>
      </c>
      <c r="Q20" s="13">
        <f>P20+Q5</f>
        <v>41007.177988408897</v>
      </c>
      <c r="R20" s="13">
        <f>Q20+R5</f>
        <v>44637.393328061167</v>
      </c>
      <c r="S20" s="13">
        <f>R20+S5</f>
        <v>48376.515127903003</v>
      </c>
      <c r="T20" s="13">
        <f>S20+T5</f>
        <v>52227.810581740094</v>
      </c>
      <c r="U20" s="13">
        <f>T20+U5</f>
        <v>56194.644899192295</v>
      </c>
      <c r="V20" s="13">
        <f>U20+V5</f>
        <v>60280.484246168067</v>
      </c>
      <c r="W20" s="13">
        <f>V20+W5</f>
        <v>64488.898773553112</v>
      </c>
      <c r="X20" s="13">
        <f>W20+X5</f>
        <v>68823.565736759701</v>
      </c>
      <c r="Y20" s="13">
        <f>X20+Y5</f>
        <v>73288.272708862496</v>
      </c>
      <c r="Z20" s="13">
        <f>Y20+Z5</f>
        <v>77886.920890128371</v>
      </c>
      <c r="AA20" s="13">
        <f>Z20+AA5</f>
        <v>82623.528516832215</v>
      </c>
      <c r="AB20" s="13">
        <f>AA20+AB5</f>
        <v>87502.234372337189</v>
      </c>
      <c r="AC20" s="13">
        <f>AB20+AC5</f>
        <v>92527.301403507299</v>
      </c>
      <c r="AD20" s="13">
        <f>AC20+AD5</f>
        <v>97703.120445612512</v>
      </c>
      <c r="AE20" s="13">
        <f>AD20+AE5</f>
        <v>103034.21405898088</v>
      </c>
      <c r="AF20" s="13">
        <f>AE20+AF5</f>
        <v>108525.2404807503</v>
      </c>
      <c r="AG20" s="13">
        <f>AF20+AG5</f>
        <v>114180.99769517282</v>
      </c>
      <c r="AH20" s="13">
        <f>AG20+AH5</f>
        <v>120006.427626028</v>
      </c>
      <c r="AI20" s="13">
        <f>AH20+AI5</f>
        <v>126006.62045480884</v>
      </c>
      <c r="AJ20" s="13">
        <f>AI20+AJ5</f>
        <v>132186.8190684531</v>
      </c>
      <c r="AK20" s="13">
        <f>AJ20+AK5</f>
        <v>138552.42364050669</v>
      </c>
    </row>
    <row r="21" spans="2:37" x14ac:dyDescent="0.2">
      <c r="B21" t="s">
        <v>14</v>
      </c>
      <c r="D21" s="5">
        <f>D18</f>
        <v>190</v>
      </c>
      <c r="E21" s="5">
        <f>D21+E18</f>
        <v>402.37358210000002</v>
      </c>
      <c r="F21" s="5">
        <f t="shared" ref="F21:O21" si="83">E21+F18</f>
        <v>736.60908210000002</v>
      </c>
      <c r="G21" s="5">
        <f t="shared" si="83"/>
        <v>1118.841925425</v>
      </c>
      <c r="H21" s="5">
        <f t="shared" si="83"/>
        <v>1551.2984014250001</v>
      </c>
      <c r="I21" s="5">
        <f t="shared" si="83"/>
        <v>2057.5332313409999</v>
      </c>
      <c r="J21" s="5">
        <f t="shared" si="83"/>
        <v>2647.96650840448</v>
      </c>
      <c r="K21" s="5">
        <f t="shared" si="83"/>
        <v>3299.8064722798645</v>
      </c>
      <c r="L21" s="5">
        <f t="shared" si="83"/>
        <v>4022.4364722798646</v>
      </c>
      <c r="M21" s="5">
        <f t="shared" si="83"/>
        <v>4826.8657068052598</v>
      </c>
      <c r="N21" s="5">
        <f t="shared" si="83"/>
        <v>5685.66570680526</v>
      </c>
      <c r="O21" s="13">
        <f t="shared" si="83"/>
        <v>6590.6033977161787</v>
      </c>
      <c r="P21" s="13">
        <f t="shared" ref="P21:AK21" si="84">O21+P18</f>
        <v>7564.6337529248513</v>
      </c>
      <c r="Q21" s="13">
        <f t="shared" si="84"/>
        <v>8609.8295523602101</v>
      </c>
      <c r="R21" s="13">
        <f t="shared" si="84"/>
        <v>9728.325759349058</v>
      </c>
      <c r="S21" s="13">
        <f t="shared" si="84"/>
        <v>10922.321386117997</v>
      </c>
      <c r="T21" s="13">
        <f t="shared" si="84"/>
        <v>12194.081415260433</v>
      </c>
      <c r="U21" s="13">
        <f t="shared" si="84"/>
        <v>13545.938778847567</v>
      </c>
      <c r="V21" s="13">
        <f t="shared" si="84"/>
        <v>14980.296396912741</v>
      </c>
      <c r="W21" s="13">
        <f t="shared" si="84"/>
        <v>16499.629277090298</v>
      </c>
      <c r="X21" s="13">
        <f t="shared" si="84"/>
        <v>18106.486677243607</v>
      </c>
      <c r="Y21" s="13">
        <f t="shared" si="84"/>
        <v>19803.494332971943</v>
      </c>
      <c r="Z21" s="13">
        <f t="shared" si="84"/>
        <v>21593.356751942556</v>
      </c>
      <c r="AA21" s="13">
        <f t="shared" si="84"/>
        <v>23478.859577052714</v>
      </c>
      <c r="AB21" s="13">
        <f t="shared" si="84"/>
        <v>25462.872020486604</v>
      </c>
      <c r="AC21" s="13">
        <f t="shared" si="84"/>
        <v>27548.349370793938</v>
      </c>
      <c r="AD21" s="13">
        <f t="shared" si="84"/>
        <v>29738.335575180918</v>
      </c>
      <c r="AE21" s="13">
        <f t="shared" si="84"/>
        <v>32035.965899269933</v>
      </c>
      <c r="AF21" s="13">
        <f t="shared" si="84"/>
        <v>34444.469666652047</v>
      </c>
      <c r="AG21" s="13">
        <f t="shared" si="84"/>
        <v>36967.173080626053</v>
      </c>
      <c r="AH21" s="13">
        <f t="shared" si="84"/>
        <v>39607.502130589703</v>
      </c>
      <c r="AI21" s="13">
        <f t="shared" si="84"/>
        <v>42368.985585622686</v>
      </c>
      <c r="AJ21" s="13">
        <f t="shared" si="84"/>
        <v>45255.258077877086</v>
      </c>
      <c r="AK21" s="13">
        <f t="shared" si="84"/>
        <v>48270.063278469548</v>
      </c>
    </row>
    <row r="22" spans="2:37" x14ac:dyDescent="0.2">
      <c r="B22" t="s">
        <v>19</v>
      </c>
      <c r="D22" s="5">
        <f>D20-D21</f>
        <v>2210</v>
      </c>
      <c r="E22" s="5">
        <f t="shared" ref="E22:O22" si="85">E20-E21</f>
        <v>4469.6264179</v>
      </c>
      <c r="F22" s="5">
        <f t="shared" si="85"/>
        <v>6681.5509179000001</v>
      </c>
      <c r="G22" s="5">
        <f t="shared" si="85"/>
        <v>8921.8628745749993</v>
      </c>
      <c r="H22" s="5">
        <f t="shared" si="85"/>
        <v>11190.627542574999</v>
      </c>
      <c r="I22" s="5">
        <f t="shared" si="85"/>
        <v>13466.650490978998</v>
      </c>
      <c r="J22" s="5">
        <f t="shared" si="85"/>
        <v>15741.942725585119</v>
      </c>
      <c r="K22" s="5">
        <f t="shared" si="85"/>
        <v>18041.800038729423</v>
      </c>
      <c r="L22" s="5">
        <f t="shared" si="85"/>
        <v>20359.4182340597</v>
      </c>
      <c r="M22" s="5">
        <f t="shared" si="85"/>
        <v>22686.44464072449</v>
      </c>
      <c r="N22" s="5">
        <f t="shared" si="85"/>
        <v>25053.043951150383</v>
      </c>
      <c r="O22" s="13">
        <f t="shared" si="85"/>
        <v>27470.267549978133</v>
      </c>
      <c r="P22" s="13">
        <f t="shared" ref="P22" si="86">P20-P21</f>
        <v>29918.063323200291</v>
      </c>
      <c r="Q22" s="13">
        <f t="shared" ref="Q22" si="87">Q20-Q21</f>
        <v>32397.348436048687</v>
      </c>
      <c r="R22" s="13">
        <f t="shared" ref="R22" si="88">R20-R21</f>
        <v>34909.067568712111</v>
      </c>
      <c r="S22" s="13">
        <f t="shared" ref="S22" si="89">S20-S21</f>
        <v>37454.193741785006</v>
      </c>
      <c r="T22" s="13">
        <f t="shared" ref="T22" si="90">T20-T21</f>
        <v>40033.729166479665</v>
      </c>
      <c r="U22" s="13">
        <f t="shared" ref="U22" si="91">U20-U21</f>
        <v>42648.70612034473</v>
      </c>
      <c r="V22" s="13">
        <f t="shared" ref="V22" si="92">V20-V21</f>
        <v>45300.187849255322</v>
      </c>
      <c r="W22" s="13">
        <f t="shared" ref="W22" si="93">W20-W21</f>
        <v>47989.269496462817</v>
      </c>
      <c r="X22" s="13">
        <f t="shared" ref="X22" si="94">X20-X21</f>
        <v>50717.079059516094</v>
      </c>
      <c r="Y22" s="13">
        <f t="shared" ref="Y22" si="95">Y20-Y21</f>
        <v>53484.778375890557</v>
      </c>
      <c r="Z22" s="13">
        <f t="shared" ref="Z22" si="96">Z20-Z21</f>
        <v>56293.564138185815</v>
      </c>
      <c r="AA22" s="13">
        <f t="shared" ref="AA22" si="97">AA20-AA21</f>
        <v>59144.668939779498</v>
      </c>
      <c r="AB22" s="13">
        <f t="shared" ref="AB22" si="98">AB20-AB21</f>
        <v>62039.362351850585</v>
      </c>
      <c r="AC22" s="13">
        <f t="shared" ref="AC22" si="99">AC20-AC21</f>
        <v>64978.952032713365</v>
      </c>
      <c r="AD22" s="13">
        <f t="shared" ref="AD22" si="100">AD20-AD21</f>
        <v>67964.784870431598</v>
      </c>
      <c r="AE22" s="13">
        <f t="shared" ref="AE22" si="101">AE20-AE21</f>
        <v>70998.248159710958</v>
      </c>
      <c r="AF22" s="13">
        <f t="shared" ref="AF22" si="102">AF20-AF21</f>
        <v>74080.770814098258</v>
      </c>
      <c r="AG22" s="13">
        <f t="shared" ref="AG22" si="103">AG20-AG21</f>
        <v>77213.824614546756</v>
      </c>
      <c r="AH22" s="13">
        <f t="shared" ref="AH22" si="104">AH20-AH21</f>
        <v>80398.925495438307</v>
      </c>
      <c r="AI22" s="13">
        <f t="shared" ref="AI22" si="105">AI20-AI21</f>
        <v>83637.634869186149</v>
      </c>
      <c r="AJ22" s="13">
        <f t="shared" ref="AJ22" si="106">AJ20-AJ21</f>
        <v>86931.560990576021</v>
      </c>
      <c r="AK22" s="13">
        <f t="shared" ref="AK22" si="107">AK20-AK21</f>
        <v>90282.360362037143</v>
      </c>
    </row>
    <row r="23" spans="2:37" x14ac:dyDescent="0.2">
      <c r="B23" t="s">
        <v>20</v>
      </c>
      <c r="D23" s="10">
        <f>D21/D20</f>
        <v>7.9166666666666663E-2</v>
      </c>
      <c r="E23" s="10">
        <f t="shared" ref="E23:AK23" si="108">E21/E20</f>
        <v>8.2588994683908054E-2</v>
      </c>
      <c r="F23" s="10">
        <f t="shared" si="108"/>
        <v>9.9298084983338197E-2</v>
      </c>
      <c r="G23" s="10">
        <f t="shared" si="108"/>
        <v>0.11143061644686537</v>
      </c>
      <c r="H23" s="10">
        <f t="shared" si="108"/>
        <v>0.12174756063116861</v>
      </c>
      <c r="I23" s="10">
        <f t="shared" si="108"/>
        <v>0.13253728944103951</v>
      </c>
      <c r="J23" s="10">
        <f t="shared" si="108"/>
        <v>0.14399018911470815</v>
      </c>
      <c r="K23" s="10">
        <f t="shared" si="108"/>
        <v>0.15461846654222705</v>
      </c>
      <c r="L23" s="10">
        <f t="shared" si="108"/>
        <v>0.16497664024033351</v>
      </c>
      <c r="M23" s="10">
        <f t="shared" si="108"/>
        <v>0.17543747538320609</v>
      </c>
      <c r="N23" s="10">
        <f t="shared" si="108"/>
        <v>0.18496761152541497</v>
      </c>
      <c r="O23" s="10">
        <f t="shared" si="108"/>
        <v>0.19349485830344915</v>
      </c>
      <c r="P23" s="10">
        <f t="shared" si="108"/>
        <v>0.20181668724535823</v>
      </c>
      <c r="Q23" s="10">
        <f t="shared" si="108"/>
        <v>0.20995908459718607</v>
      </c>
      <c r="R23" s="10">
        <f t="shared" si="108"/>
        <v>0.21794117070974606</v>
      </c>
      <c r="S23" s="10">
        <f t="shared" si="108"/>
        <v>0.22577734996496537</v>
      </c>
      <c r="T23" s="10">
        <f t="shared" si="108"/>
        <v>0.23347870185321787</v>
      </c>
      <c r="U23" s="10">
        <f t="shared" si="108"/>
        <v>0.24105390830652385</v>
      </c>
      <c r="V23" s="10">
        <f t="shared" si="108"/>
        <v>0.2485098881378846</v>
      </c>
      <c r="W23" s="10">
        <f t="shared" si="108"/>
        <v>0.25585224109698695</v>
      </c>
      <c r="X23" s="10">
        <f t="shared" si="108"/>
        <v>0.2630855650010685</v>
      </c>
      <c r="Y23" s="10">
        <f t="shared" si="108"/>
        <v>0.27021368632388543</v>
      </c>
      <c r="Z23" s="10">
        <f t="shared" si="108"/>
        <v>0.27723983057955709</v>
      </c>
      <c r="AA23" s="10">
        <f t="shared" si="108"/>
        <v>0.28416675005921055</v>
      </c>
      <c r="AB23" s="10">
        <f t="shared" si="108"/>
        <v>0.29099682085988415</v>
      </c>
      <c r="AC23" s="10">
        <f t="shared" si="108"/>
        <v>0.29773211747154338</v>
      </c>
      <c r="AD23" s="10">
        <f t="shared" si="108"/>
        <v>0.3043744707389881</v>
      </c>
      <c r="AE23" s="10">
        <f t="shared" si="108"/>
        <v>0.31092551335356694</v>
      </c>
      <c r="AF23" s="10">
        <f t="shared" si="108"/>
        <v>0.31738671588349665</v>
      </c>
      <c r="AG23" s="10">
        <f t="shared" si="108"/>
        <v>0.32375941554930815</v>
      </c>
      <c r="AH23" s="10">
        <f t="shared" si="108"/>
        <v>0.33004483938158069</v>
      </c>
      <c r="AI23" s="10">
        <f t="shared" si="108"/>
        <v>0.33624412298890238</v>
      </c>
      <c r="AJ23" s="10">
        <f t="shared" si="108"/>
        <v>0.34235832586637549</v>
      </c>
      <c r="AK23" s="10">
        <f t="shared" si="108"/>
        <v>0.34838844395615093</v>
      </c>
    </row>
    <row r="24" spans="2:37" x14ac:dyDescent="0.2"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</row>
    <row r="26" spans="2:37" x14ac:dyDescent="0.2">
      <c r="B26" t="s">
        <v>10</v>
      </c>
      <c r="E26">
        <v>948.52</v>
      </c>
      <c r="F26">
        <v>1425</v>
      </c>
      <c r="G26">
        <v>3363.37</v>
      </c>
      <c r="H26">
        <v>5314.72</v>
      </c>
    </row>
    <row r="27" spans="2:37" s="4" customFormat="1" x14ac:dyDescent="0.2">
      <c r="B27" s="4" t="s">
        <v>11</v>
      </c>
      <c r="E27" s="4">
        <v>1.131</v>
      </c>
      <c r="F27" s="4">
        <v>1.1599999999999999</v>
      </c>
      <c r="G27" s="4">
        <v>1.1870000000000001</v>
      </c>
      <c r="H27" s="4">
        <v>1.2130000000000001</v>
      </c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</row>
    <row r="28" spans="2:37" s="5" customFormat="1" x14ac:dyDescent="0.2">
      <c r="B28" s="5" t="s">
        <v>5</v>
      </c>
      <c r="E28" s="5">
        <f>E26*E27</f>
        <v>1072.77612</v>
      </c>
      <c r="F28" s="5">
        <f>F26*F27</f>
        <v>1652.9999999999998</v>
      </c>
      <c r="G28" s="5">
        <f t="shared" ref="G28:O28" si="109">G26*G27</f>
        <v>3992.3201899999999</v>
      </c>
      <c r="H28" s="5">
        <f t="shared" si="109"/>
        <v>6446.755360000001</v>
      </c>
      <c r="I28" s="5">
        <v>9021.5499999999993</v>
      </c>
      <c r="J28" s="5">
        <v>11727.77</v>
      </c>
      <c r="K28" s="5">
        <v>14551.21</v>
      </c>
      <c r="L28" s="5">
        <v>17513.07</v>
      </c>
      <c r="M28" s="5">
        <v>20621.37</v>
      </c>
      <c r="N28" s="5">
        <v>23867.27</v>
      </c>
      <c r="O28" s="13">
        <f>N28+O5</f>
        <v>27189.43128973867</v>
      </c>
      <c r="P28" s="13">
        <f t="shared" ref="P28:AK28" si="110">O28+P5</f>
        <v>30611.257418169498</v>
      </c>
      <c r="Q28" s="13">
        <f t="shared" si="110"/>
        <v>34135.738330453256</v>
      </c>
      <c r="R28" s="13">
        <f t="shared" si="110"/>
        <v>37765.953670105526</v>
      </c>
      <c r="S28" s="13">
        <f t="shared" si="110"/>
        <v>41505.075469947362</v>
      </c>
      <c r="T28" s="13">
        <f t="shared" si="110"/>
        <v>45356.370923784452</v>
      </c>
      <c r="U28" s="13">
        <f t="shared" si="110"/>
        <v>49323.205241236654</v>
      </c>
      <c r="V28" s="13">
        <f t="shared" si="110"/>
        <v>53409.044588212419</v>
      </c>
      <c r="W28" s="13">
        <f t="shared" si="110"/>
        <v>57617.459115597463</v>
      </c>
      <c r="X28" s="13">
        <f t="shared" si="110"/>
        <v>61952.126078804053</v>
      </c>
      <c r="Y28" s="13">
        <f t="shared" si="110"/>
        <v>66416.833050906847</v>
      </c>
      <c r="Z28" s="13">
        <f t="shared" si="110"/>
        <v>71015.481232172722</v>
      </c>
      <c r="AA28" s="13">
        <f t="shared" si="110"/>
        <v>75752.088858876581</v>
      </c>
      <c r="AB28" s="13">
        <f t="shared" si="110"/>
        <v>80630.794714381555</v>
      </c>
      <c r="AC28" s="13">
        <f t="shared" si="110"/>
        <v>85655.861745551665</v>
      </c>
      <c r="AD28" s="13">
        <f t="shared" si="110"/>
        <v>90831.680787656878</v>
      </c>
      <c r="AE28" s="13">
        <f t="shared" si="110"/>
        <v>96162.77440102525</v>
      </c>
      <c r="AF28" s="13">
        <f t="shared" si="110"/>
        <v>101653.80082279467</v>
      </c>
      <c r="AG28" s="13">
        <f t="shared" si="110"/>
        <v>107309.55803721718</v>
      </c>
      <c r="AH28" s="13">
        <f t="shared" si="110"/>
        <v>113134.98796807237</v>
      </c>
      <c r="AI28" s="13">
        <f t="shared" si="110"/>
        <v>119135.18079685321</v>
      </c>
      <c r="AJ28" s="13">
        <f t="shared" si="110"/>
        <v>125315.37941049748</v>
      </c>
      <c r="AK28" s="13">
        <f t="shared" si="110"/>
        <v>131680.98398255109</v>
      </c>
    </row>
    <row r="29" spans="2:37" s="5" customFormat="1" x14ac:dyDescent="0.2">
      <c r="B29" s="5" t="s">
        <v>6</v>
      </c>
      <c r="E29" s="13">
        <f>E28</f>
        <v>1072.77612</v>
      </c>
      <c r="F29" s="13">
        <f t="shared" ref="F29:H29" si="111">F28</f>
        <v>1652.9999999999998</v>
      </c>
      <c r="G29" s="13">
        <f t="shared" si="111"/>
        <v>3992.3201899999999</v>
      </c>
      <c r="H29" s="13">
        <f t="shared" si="111"/>
        <v>6446.755360000001</v>
      </c>
      <c r="I29" s="5">
        <v>10234.709999999999</v>
      </c>
      <c r="J29" s="5">
        <v>14605.26</v>
      </c>
      <c r="K29" s="5">
        <v>17660.2</v>
      </c>
      <c r="L29" s="5">
        <v>21960.3</v>
      </c>
      <c r="M29" s="5">
        <v>25430.29</v>
      </c>
      <c r="N29" s="5">
        <v>26844.36</v>
      </c>
      <c r="O29" s="13">
        <f>N29+O5</f>
        <v>30166.52128973867</v>
      </c>
      <c r="P29" s="13">
        <f t="shared" ref="P29:AK29" si="112">O29+P5</f>
        <v>33588.347418169498</v>
      </c>
      <c r="Q29" s="13">
        <f t="shared" si="112"/>
        <v>37112.828330453252</v>
      </c>
      <c r="R29" s="13">
        <f t="shared" si="112"/>
        <v>40743.043670105522</v>
      </c>
      <c r="S29" s="13">
        <f t="shared" si="112"/>
        <v>44482.165469947358</v>
      </c>
      <c r="T29" s="13">
        <f t="shared" si="112"/>
        <v>48333.460923784449</v>
      </c>
      <c r="U29" s="13">
        <f t="shared" si="112"/>
        <v>52300.29524123665</v>
      </c>
      <c r="V29" s="13">
        <f t="shared" si="112"/>
        <v>56386.134588212415</v>
      </c>
      <c r="W29" s="13">
        <f t="shared" si="112"/>
        <v>60594.54911559746</v>
      </c>
      <c r="X29" s="13">
        <f t="shared" si="112"/>
        <v>64929.216078804049</v>
      </c>
      <c r="Y29" s="13">
        <f t="shared" si="112"/>
        <v>69393.923050906844</v>
      </c>
      <c r="Z29" s="13">
        <f t="shared" si="112"/>
        <v>73992.571232172719</v>
      </c>
      <c r="AA29" s="13">
        <f t="shared" si="112"/>
        <v>78729.178858876578</v>
      </c>
      <c r="AB29" s="13">
        <f t="shared" si="112"/>
        <v>83607.884714381551</v>
      </c>
      <c r="AC29" s="13">
        <f t="shared" si="112"/>
        <v>88632.951745551662</v>
      </c>
      <c r="AD29" s="13">
        <f t="shared" si="112"/>
        <v>93808.770787656875</v>
      </c>
      <c r="AE29" s="13">
        <f t="shared" si="112"/>
        <v>99139.864401025246</v>
      </c>
      <c r="AF29" s="13">
        <f t="shared" si="112"/>
        <v>104630.89082279467</v>
      </c>
      <c r="AG29" s="13">
        <f t="shared" si="112"/>
        <v>110286.64803721718</v>
      </c>
      <c r="AH29" s="13">
        <f t="shared" si="112"/>
        <v>116112.07796807236</v>
      </c>
      <c r="AI29" s="13">
        <f t="shared" si="112"/>
        <v>122112.2707968532</v>
      </c>
      <c r="AJ29" s="13">
        <f t="shared" si="112"/>
        <v>128292.46941049748</v>
      </c>
      <c r="AK29" s="13">
        <f t="shared" si="112"/>
        <v>134658.07398255108</v>
      </c>
    </row>
    <row r="30" spans="2:37" s="5" customFormat="1" x14ac:dyDescent="0.2">
      <c r="B30" s="5" t="s">
        <v>12</v>
      </c>
      <c r="M30" s="5">
        <v>318347.05</v>
      </c>
      <c r="N30" s="5">
        <v>306561.84999999998</v>
      </c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</row>
    <row r="32" spans="2:37" x14ac:dyDescent="0.2">
      <c r="B32" s="5" t="s">
        <v>17</v>
      </c>
      <c r="P32" s="16">
        <v>0.05</v>
      </c>
      <c r="AF32" s="17">
        <v>2.5000000000000001E-2</v>
      </c>
      <c r="AG32" s="17">
        <v>2.5000000000000001E-2</v>
      </c>
      <c r="AH32" s="17">
        <v>2.5000000000000001E-2</v>
      </c>
      <c r="AI32" s="17">
        <v>2.5000000000000001E-2</v>
      </c>
      <c r="AJ32" s="17">
        <v>2.5000000000000001E-2</v>
      </c>
      <c r="AK32" s="17">
        <v>3.5000000000000003E-2</v>
      </c>
    </row>
    <row r="33" spans="2:18" x14ac:dyDescent="0.2">
      <c r="B33" s="5" t="s">
        <v>18</v>
      </c>
    </row>
    <row r="39" spans="2:18" x14ac:dyDescent="0.2">
      <c r="E39" t="s">
        <v>21</v>
      </c>
    </row>
    <row r="40" spans="2:18" x14ac:dyDescent="0.2">
      <c r="E40" t="s">
        <v>22</v>
      </c>
    </row>
    <row r="41" spans="2:18" x14ac:dyDescent="0.2">
      <c r="E41" t="s">
        <v>23</v>
      </c>
    </row>
    <row r="42" spans="2:18" x14ac:dyDescent="0.2">
      <c r="E42" t="s">
        <v>24</v>
      </c>
    </row>
    <row r="43" spans="2:18" x14ac:dyDescent="0.2">
      <c r="E43" t="s">
        <v>25</v>
      </c>
      <c r="Q43" s="11" t="s">
        <v>26</v>
      </c>
      <c r="R43" s="18" t="s">
        <v>27</v>
      </c>
    </row>
    <row r="44" spans="2:18" x14ac:dyDescent="0.2">
      <c r="E44" t="s">
        <v>31</v>
      </c>
    </row>
  </sheetData>
  <pageMargins left="0.7" right="0.7" top="0.75" bottom="0.75" header="0.3" footer="0.3"/>
  <pageSetup paperSize="9" orientation="portrait" horizontalDpi="0" verticalDpi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Andreas Pucko</dc:creator>
  <cp:lastModifiedBy>Walter Andreas Pucko</cp:lastModifiedBy>
  <dcterms:created xsi:type="dcterms:W3CDTF">2019-07-24T11:10:46Z</dcterms:created>
  <dcterms:modified xsi:type="dcterms:W3CDTF">2019-07-24T13:39:09Z</dcterms:modified>
</cp:coreProperties>
</file>