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forster\Desktop\"/>
    </mc:Choice>
  </mc:AlternateContent>
  <bookViews>
    <workbookView xWindow="0" yWindow="0" windowWidth="20430" windowHeight="8295"/>
  </bookViews>
  <sheets>
    <sheet name="Tabelle4" sheetId="5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5" l="1"/>
  <c r="S12" i="5"/>
  <c r="I33" i="5"/>
  <c r="I34" i="5" s="1"/>
  <c r="I35" i="5" s="1"/>
  <c r="I36" i="5" s="1"/>
  <c r="I37" i="5" s="1"/>
  <c r="I38" i="5" s="1"/>
  <c r="I39" i="5" s="1"/>
  <c r="I40" i="5" s="1"/>
  <c r="I41" i="5" s="1"/>
  <c r="I42" i="5" s="1"/>
  <c r="I43" i="5" s="1"/>
  <c r="I44" i="5" s="1"/>
  <c r="I45" i="5" s="1"/>
  <c r="I46" i="5" s="1"/>
  <c r="I47" i="5" s="1"/>
  <c r="I14" i="5"/>
  <c r="I15" i="5"/>
  <c r="I16" i="5"/>
  <c r="I17" i="5"/>
  <c r="I18" i="5" s="1"/>
  <c r="I19" i="5" s="1"/>
  <c r="I20" i="5" s="1"/>
  <c r="I21" i="5" s="1"/>
  <c r="I22" i="5" s="1"/>
  <c r="I23" i="5" s="1"/>
  <c r="I24" i="5" s="1"/>
  <c r="I25" i="5" s="1"/>
  <c r="I26" i="5" s="1"/>
  <c r="I27" i="5" s="1"/>
  <c r="I28" i="5" s="1"/>
  <c r="I29" i="5" s="1"/>
  <c r="I30" i="5" s="1"/>
  <c r="I31" i="5" s="1"/>
  <c r="I32" i="5" s="1"/>
  <c r="I13" i="5"/>
  <c r="P5" i="5"/>
  <c r="Q12" i="5" s="1"/>
  <c r="O12" i="5"/>
  <c r="O13" i="5" s="1"/>
  <c r="O14" i="5" s="1"/>
  <c r="O15" i="5" s="1"/>
  <c r="O16" i="5" s="1"/>
  <c r="O17" i="5" s="1"/>
  <c r="O18" i="5" s="1"/>
  <c r="O19" i="5" s="1"/>
  <c r="I12" i="5"/>
  <c r="G12" i="5"/>
  <c r="G13" i="5" s="1"/>
  <c r="G14" i="5" s="1"/>
  <c r="G15" i="5" s="1"/>
  <c r="G16" i="5" s="1"/>
  <c r="G17" i="5" s="1"/>
  <c r="G18" i="5" s="1"/>
  <c r="G19" i="5" s="1"/>
  <c r="G20" i="5" s="1"/>
  <c r="G21" i="5" s="1"/>
  <c r="G22" i="5" s="1"/>
  <c r="G23" i="5" s="1"/>
  <c r="G24" i="5" s="1"/>
  <c r="G25" i="5" s="1"/>
  <c r="G26" i="5" s="1"/>
  <c r="G27" i="5" s="1"/>
  <c r="G28" i="5" s="1"/>
  <c r="G29" i="5" s="1"/>
  <c r="G30" i="5" s="1"/>
  <c r="G31" i="5" s="1"/>
  <c r="G32" i="5" s="1"/>
  <c r="G33" i="5" s="1"/>
  <c r="G34" i="5" s="1"/>
  <c r="G35" i="5" s="1"/>
  <c r="G36" i="5" s="1"/>
  <c r="G37" i="5" s="1"/>
  <c r="G38" i="5" s="1"/>
  <c r="G39" i="5" s="1"/>
  <c r="G40" i="5" s="1"/>
  <c r="G41" i="5" s="1"/>
  <c r="G42" i="5" s="1"/>
  <c r="G43" i="5" s="1"/>
  <c r="G44" i="5" s="1"/>
  <c r="G45" i="5" s="1"/>
  <c r="G46" i="5" s="1"/>
  <c r="G47" i="5" s="1"/>
  <c r="G3" i="5" s="1"/>
  <c r="C12" i="5"/>
  <c r="E12" i="5" s="1"/>
  <c r="M12" i="5" l="1"/>
  <c r="U12" i="5" s="1"/>
  <c r="S13" i="5"/>
  <c r="P12" i="5"/>
  <c r="Q13" i="5" s="1"/>
  <c r="F3" i="5"/>
  <c r="O20" i="5"/>
  <c r="H16" i="5"/>
  <c r="H20" i="5"/>
  <c r="H44" i="5"/>
  <c r="H36" i="5"/>
  <c r="H32" i="5"/>
  <c r="H24" i="5"/>
  <c r="H17" i="5"/>
  <c r="H13" i="5"/>
  <c r="H45" i="5"/>
  <c r="H41" i="5"/>
  <c r="H37" i="5"/>
  <c r="H33" i="5"/>
  <c r="H29" i="5"/>
  <c r="H25" i="5"/>
  <c r="H21" i="5"/>
  <c r="H40" i="5"/>
  <c r="H28" i="5"/>
  <c r="H15" i="5"/>
  <c r="H47" i="5"/>
  <c r="H43" i="5"/>
  <c r="H39" i="5"/>
  <c r="H35" i="5"/>
  <c r="H31" i="5"/>
  <c r="H27" i="5"/>
  <c r="H23" i="5"/>
  <c r="H19" i="5"/>
  <c r="H14" i="5"/>
  <c r="H46" i="5"/>
  <c r="H42" i="5"/>
  <c r="H38" i="5"/>
  <c r="H34" i="5"/>
  <c r="H30" i="5"/>
  <c r="H26" i="5"/>
  <c r="H22" i="5"/>
  <c r="H18" i="5"/>
  <c r="D12" i="5"/>
  <c r="C13" i="5" s="1"/>
  <c r="F13" i="5" l="1"/>
  <c r="P13" i="5"/>
  <c r="S14" i="5"/>
  <c r="O21" i="5"/>
  <c r="E13" i="5"/>
  <c r="F12" i="5"/>
  <c r="J12" i="5" s="1"/>
  <c r="K12" i="5" s="1"/>
  <c r="L13" i="5" s="1"/>
  <c r="M13" i="5" s="1"/>
  <c r="U13" i="5" s="1"/>
  <c r="P14" i="5" l="1"/>
  <c r="S15" i="5"/>
  <c r="O22" i="5"/>
  <c r="D13" i="5"/>
  <c r="J13" i="5"/>
  <c r="K13" i="5" s="1"/>
  <c r="L14" i="5" s="1"/>
  <c r="P15" i="5" l="1"/>
  <c r="S16" i="5"/>
  <c r="Q14" i="5"/>
  <c r="Q15" i="5" s="1"/>
  <c r="O23" i="5"/>
  <c r="C14" i="5"/>
  <c r="E14" i="5" l="1"/>
  <c r="D14" i="5" s="1"/>
  <c r="F14" i="5"/>
  <c r="J14" i="5" s="1"/>
  <c r="K14" i="5" s="1"/>
  <c r="L15" i="5" s="1"/>
  <c r="P16" i="5"/>
  <c r="S17" i="5"/>
  <c r="M14" i="5"/>
  <c r="U14" i="5" s="1"/>
  <c r="O24" i="5"/>
  <c r="C15" i="5"/>
  <c r="F15" i="5" s="1"/>
  <c r="J15" i="5" s="1"/>
  <c r="K15" i="5" s="1"/>
  <c r="L16" i="5" l="1"/>
  <c r="S18" i="5"/>
  <c r="P17" i="5"/>
  <c r="M15" i="5"/>
  <c r="U15" i="5" s="1"/>
  <c r="Q16" i="5"/>
  <c r="O25" i="5"/>
  <c r="E15" i="5"/>
  <c r="D15" i="5" s="1"/>
  <c r="S19" i="5" l="1"/>
  <c r="P18" i="5"/>
  <c r="M16" i="5"/>
  <c r="U16" i="5" s="1"/>
  <c r="O26" i="5"/>
  <c r="C16" i="5"/>
  <c r="F16" i="5" s="1"/>
  <c r="J16" i="5" s="1"/>
  <c r="K16" i="5" s="1"/>
  <c r="L17" i="5" s="1"/>
  <c r="S20" i="5" l="1"/>
  <c r="P19" i="5"/>
  <c r="Q17" i="5"/>
  <c r="O27" i="5"/>
  <c r="E16" i="5"/>
  <c r="D16" i="5" s="1"/>
  <c r="S21" i="5" l="1"/>
  <c r="P20" i="5"/>
  <c r="O28" i="5"/>
  <c r="C17" i="5"/>
  <c r="F17" i="5" s="1"/>
  <c r="J17" i="5" s="1"/>
  <c r="K17" i="5" s="1"/>
  <c r="L18" i="5" s="1"/>
  <c r="M17" i="5" l="1"/>
  <c r="U17" i="5" s="1"/>
  <c r="S22" i="5"/>
  <c r="P21" i="5"/>
  <c r="Q18" i="5"/>
  <c r="O29" i="5"/>
  <c r="E17" i="5"/>
  <c r="D17" i="5" s="1"/>
  <c r="C18" i="5" s="1"/>
  <c r="F18" i="5" s="1"/>
  <c r="J18" i="5" s="1"/>
  <c r="K18" i="5" s="1"/>
  <c r="L19" i="5" s="1"/>
  <c r="S23" i="5" l="1"/>
  <c r="P22" i="5"/>
  <c r="M18" i="5"/>
  <c r="U18" i="5" s="1"/>
  <c r="Q19" i="5"/>
  <c r="O30" i="5"/>
  <c r="E18" i="5"/>
  <c r="D18" i="5" s="1"/>
  <c r="C19" i="5" s="1"/>
  <c r="F19" i="5" s="1"/>
  <c r="J19" i="5" s="1"/>
  <c r="K19" i="5" s="1"/>
  <c r="L20" i="5" s="1"/>
  <c r="P23" i="5" l="1"/>
  <c r="S24" i="5"/>
  <c r="M19" i="5"/>
  <c r="U19" i="5" s="1"/>
  <c r="Q20" i="5"/>
  <c r="O31" i="5"/>
  <c r="E19" i="5"/>
  <c r="D19" i="5" s="1"/>
  <c r="C20" i="5" s="1"/>
  <c r="F20" i="5" s="1"/>
  <c r="J20" i="5" s="1"/>
  <c r="K20" i="5" s="1"/>
  <c r="L21" i="5" s="1"/>
  <c r="P24" i="5" l="1"/>
  <c r="S25" i="5"/>
  <c r="M20" i="5"/>
  <c r="U20" i="5" s="1"/>
  <c r="Q21" i="5"/>
  <c r="O32" i="5"/>
  <c r="E20" i="5"/>
  <c r="D20" i="5" s="1"/>
  <c r="C21" i="5" s="1"/>
  <c r="F21" i="5" s="1"/>
  <c r="J21" i="5" s="1"/>
  <c r="K21" i="5" s="1"/>
  <c r="L22" i="5" s="1"/>
  <c r="S26" i="5" l="1"/>
  <c r="P25" i="5"/>
  <c r="M21" i="5"/>
  <c r="U21" i="5" s="1"/>
  <c r="Q22" i="5"/>
  <c r="O33" i="5"/>
  <c r="O34" i="5" s="1"/>
  <c r="O35" i="5" s="1"/>
  <c r="O36" i="5" s="1"/>
  <c r="O37" i="5" s="1"/>
  <c r="O38" i="5" s="1"/>
  <c r="O39" i="5" s="1"/>
  <c r="O40" i="5" s="1"/>
  <c r="O41" i="5" s="1"/>
  <c r="E21" i="5"/>
  <c r="D21" i="5" s="1"/>
  <c r="C22" i="5" s="1"/>
  <c r="F22" i="5" s="1"/>
  <c r="J22" i="5" s="1"/>
  <c r="K22" i="5" s="1"/>
  <c r="L23" i="5" s="1"/>
  <c r="S27" i="5" l="1"/>
  <c r="P26" i="5"/>
  <c r="F9" i="5"/>
  <c r="O42" i="5"/>
  <c r="O43" i="5" s="1"/>
  <c r="O44" i="5" s="1"/>
  <c r="O45" i="5" s="1"/>
  <c r="O46" i="5" s="1"/>
  <c r="O47" i="5" s="1"/>
  <c r="M22" i="5"/>
  <c r="U22" i="5" s="1"/>
  <c r="Q23" i="5"/>
  <c r="E22" i="5"/>
  <c r="D22" i="5" s="1"/>
  <c r="C23" i="5" s="1"/>
  <c r="F23" i="5" s="1"/>
  <c r="J23" i="5" s="1"/>
  <c r="K23" i="5" s="1"/>
  <c r="L24" i="5" s="1"/>
  <c r="S28" i="5" l="1"/>
  <c r="P27" i="5"/>
  <c r="M23" i="5"/>
  <c r="U23" i="5" s="1"/>
  <c r="Q24" i="5"/>
  <c r="E23" i="5"/>
  <c r="D23" i="5" s="1"/>
  <c r="S29" i="5" l="1"/>
  <c r="P28" i="5"/>
  <c r="M24" i="5"/>
  <c r="U24" i="5" s="1"/>
  <c r="C24" i="5"/>
  <c r="F24" i="5" s="1"/>
  <c r="J24" i="5" s="1"/>
  <c r="K24" i="5" s="1"/>
  <c r="L25" i="5" s="1"/>
  <c r="S30" i="5" l="1"/>
  <c r="P29" i="5"/>
  <c r="Q25" i="5"/>
  <c r="E24" i="5"/>
  <c r="D24" i="5" s="1"/>
  <c r="S31" i="5" l="1"/>
  <c r="P30" i="5"/>
  <c r="C25" i="5"/>
  <c r="F25" i="5" s="1"/>
  <c r="J25" i="5" s="1"/>
  <c r="K25" i="5" s="1"/>
  <c r="L26" i="5" s="1"/>
  <c r="M25" i="5" l="1"/>
  <c r="U25" i="5" s="1"/>
  <c r="S32" i="5"/>
  <c r="P31" i="5"/>
  <c r="Q26" i="5"/>
  <c r="E25" i="5"/>
  <c r="D25" i="5" s="1"/>
  <c r="S33" i="5" l="1"/>
  <c r="P32" i="5"/>
  <c r="C26" i="5"/>
  <c r="F26" i="5" s="1"/>
  <c r="J26" i="5" s="1"/>
  <c r="K26" i="5" s="1"/>
  <c r="L27" i="5" s="1"/>
  <c r="M26" i="5" l="1"/>
  <c r="U26" i="5" s="1"/>
  <c r="S34" i="5"/>
  <c r="P33" i="5"/>
  <c r="Q27" i="5"/>
  <c r="E26" i="5"/>
  <c r="D26" i="5" s="1"/>
  <c r="S35" i="5" l="1"/>
  <c r="P34" i="5"/>
  <c r="C27" i="5"/>
  <c r="F27" i="5" s="1"/>
  <c r="J27" i="5" s="1"/>
  <c r="K27" i="5" s="1"/>
  <c r="L28" i="5" s="1"/>
  <c r="M27" i="5" l="1"/>
  <c r="U27" i="5" s="1"/>
  <c r="S36" i="5"/>
  <c r="P35" i="5"/>
  <c r="Q28" i="5"/>
  <c r="E27" i="5"/>
  <c r="D27" i="5" s="1"/>
  <c r="S37" i="5" l="1"/>
  <c r="P36" i="5"/>
  <c r="C28" i="5"/>
  <c r="F28" i="5" s="1"/>
  <c r="J28" i="5" s="1"/>
  <c r="K28" i="5" s="1"/>
  <c r="L29" i="5" s="1"/>
  <c r="M28" i="5" l="1"/>
  <c r="U28" i="5" s="1"/>
  <c r="S38" i="5"/>
  <c r="P37" i="5"/>
  <c r="Q29" i="5"/>
  <c r="E28" i="5"/>
  <c r="D28" i="5" s="1"/>
  <c r="S39" i="5" l="1"/>
  <c r="P38" i="5"/>
  <c r="C29" i="5"/>
  <c r="F29" i="5" s="1"/>
  <c r="J29" i="5" s="1"/>
  <c r="K29" i="5" s="1"/>
  <c r="L30" i="5" s="1"/>
  <c r="M29" i="5" l="1"/>
  <c r="U29" i="5" s="1"/>
  <c r="S40" i="5"/>
  <c r="P39" i="5"/>
  <c r="Q30" i="5"/>
  <c r="E29" i="5"/>
  <c r="D29" i="5" s="1"/>
  <c r="S41" i="5" l="1"/>
  <c r="P40" i="5"/>
  <c r="C30" i="5"/>
  <c r="F30" i="5" s="1"/>
  <c r="J30" i="5" s="1"/>
  <c r="K30" i="5" s="1"/>
  <c r="L31" i="5" s="1"/>
  <c r="M30" i="5" l="1"/>
  <c r="U30" i="5" s="1"/>
  <c r="S42" i="5"/>
  <c r="P41" i="5"/>
  <c r="Q31" i="5"/>
  <c r="E30" i="5"/>
  <c r="D30" i="5" s="1"/>
  <c r="S43" i="5" l="1"/>
  <c r="P42" i="5"/>
  <c r="C31" i="5"/>
  <c r="F31" i="5" s="1"/>
  <c r="J31" i="5" s="1"/>
  <c r="K31" i="5" s="1"/>
  <c r="L32" i="5" s="1"/>
  <c r="M31" i="5" l="1"/>
  <c r="U31" i="5" s="1"/>
  <c r="S44" i="5"/>
  <c r="P43" i="5"/>
  <c r="Q32" i="5"/>
  <c r="E31" i="5"/>
  <c r="D31" i="5" s="1"/>
  <c r="S45" i="5" l="1"/>
  <c r="P44" i="5"/>
  <c r="C32" i="5"/>
  <c r="F32" i="5" s="1"/>
  <c r="J32" i="5" s="1"/>
  <c r="K32" i="5" s="1"/>
  <c r="L33" i="5" s="1"/>
  <c r="M32" i="5" l="1"/>
  <c r="U32" i="5" s="1"/>
  <c r="S46" i="5"/>
  <c r="P45" i="5"/>
  <c r="Q33" i="5"/>
  <c r="E32" i="5"/>
  <c r="D32" i="5" s="1"/>
  <c r="C33" i="5" s="1"/>
  <c r="F33" i="5" s="1"/>
  <c r="J33" i="5" s="1"/>
  <c r="K33" i="5" s="1"/>
  <c r="L34" i="5" s="1"/>
  <c r="S47" i="5" l="1"/>
  <c r="P46" i="5"/>
  <c r="M33" i="5"/>
  <c r="U33" i="5" s="1"/>
  <c r="Q34" i="5"/>
  <c r="E33" i="5"/>
  <c r="D33" i="5" s="1"/>
  <c r="C34" i="5" s="1"/>
  <c r="F34" i="5" s="1"/>
  <c r="J34" i="5" s="1"/>
  <c r="K34" i="5" s="1"/>
  <c r="L35" i="5" s="1"/>
  <c r="P47" i="5" l="1"/>
  <c r="M34" i="5"/>
  <c r="U34" i="5" s="1"/>
  <c r="Q35" i="5"/>
  <c r="E34" i="5"/>
  <c r="D34" i="5" s="1"/>
  <c r="C35" i="5" s="1"/>
  <c r="F35" i="5" s="1"/>
  <c r="J35" i="5" s="1"/>
  <c r="K35" i="5" s="1"/>
  <c r="L36" i="5" s="1"/>
  <c r="M35" i="5" l="1"/>
  <c r="U35" i="5" s="1"/>
  <c r="Q36" i="5"/>
  <c r="E35" i="5"/>
  <c r="D35" i="5" s="1"/>
  <c r="C36" i="5" s="1"/>
  <c r="F36" i="5" s="1"/>
  <c r="J36" i="5" s="1"/>
  <c r="K36" i="5" s="1"/>
  <c r="L37" i="5" s="1"/>
  <c r="M36" i="5" l="1"/>
  <c r="U36" i="5" s="1"/>
  <c r="Q37" i="5"/>
  <c r="E36" i="5"/>
  <c r="D36" i="5" s="1"/>
  <c r="C37" i="5" s="1"/>
  <c r="F37" i="5" s="1"/>
  <c r="J37" i="5" s="1"/>
  <c r="K37" i="5" s="1"/>
  <c r="L38" i="5" s="1"/>
  <c r="M37" i="5" l="1"/>
  <c r="U37" i="5" s="1"/>
  <c r="Q38" i="5"/>
  <c r="E37" i="5"/>
  <c r="D37" i="5" s="1"/>
  <c r="C38" i="5" s="1"/>
  <c r="F38" i="5" s="1"/>
  <c r="J38" i="5" s="1"/>
  <c r="K38" i="5" s="1"/>
  <c r="L39" i="5" s="1"/>
  <c r="M38" i="5" l="1"/>
  <c r="U38" i="5" s="1"/>
  <c r="Q39" i="5"/>
  <c r="E38" i="5"/>
  <c r="D38" i="5" s="1"/>
  <c r="C39" i="5" s="1"/>
  <c r="F39" i="5" s="1"/>
  <c r="J39" i="5" s="1"/>
  <c r="K39" i="5" s="1"/>
  <c r="L40" i="5" s="1"/>
  <c r="M39" i="5" l="1"/>
  <c r="U39" i="5" s="1"/>
  <c r="Q40" i="5"/>
  <c r="F6" i="5" s="1"/>
  <c r="E39" i="5"/>
  <c r="D39" i="5" s="1"/>
  <c r="C40" i="5" s="1"/>
  <c r="F40" i="5" s="1"/>
  <c r="J40" i="5" s="1"/>
  <c r="K40" i="5" s="1"/>
  <c r="L41" i="5" s="1"/>
  <c r="M40" i="5" l="1"/>
  <c r="U40" i="5" s="1"/>
  <c r="F4" i="5"/>
  <c r="F5" i="5" s="1"/>
  <c r="Q41" i="5"/>
  <c r="E40" i="5"/>
  <c r="D40" i="5" s="1"/>
  <c r="C41" i="5" l="1"/>
  <c r="F41" i="5" s="1"/>
  <c r="J41" i="5" s="1"/>
  <c r="K41" i="5" l="1"/>
  <c r="L42" i="5" s="1"/>
  <c r="F8" i="5"/>
  <c r="M41" i="5"/>
  <c r="U41" i="5" s="1"/>
  <c r="Q42" i="5"/>
  <c r="E41" i="5"/>
  <c r="D41" i="5" s="1"/>
  <c r="C42" i="5" l="1"/>
  <c r="F42" i="5" s="1"/>
  <c r="J42" i="5" s="1"/>
  <c r="K42" i="5" s="1"/>
  <c r="L43" i="5" s="1"/>
  <c r="M42" i="5" l="1"/>
  <c r="U42" i="5" s="1"/>
  <c r="Q43" i="5"/>
  <c r="E42" i="5"/>
  <c r="D42" i="5" s="1"/>
  <c r="C43" i="5" l="1"/>
  <c r="F43" i="5" s="1"/>
  <c r="J43" i="5" s="1"/>
  <c r="K43" i="5" s="1"/>
  <c r="L44" i="5" s="1"/>
  <c r="M43" i="5" l="1"/>
  <c r="U43" i="5" s="1"/>
  <c r="Q44" i="5"/>
  <c r="E43" i="5"/>
  <c r="D43" i="5" s="1"/>
  <c r="C44" i="5" l="1"/>
  <c r="F44" i="5" s="1"/>
  <c r="J44" i="5" s="1"/>
  <c r="K44" i="5" s="1"/>
  <c r="L45" i="5" s="1"/>
  <c r="M44" i="5" l="1"/>
  <c r="U44" i="5" s="1"/>
  <c r="Q45" i="5"/>
  <c r="E44" i="5"/>
  <c r="D44" i="5" s="1"/>
  <c r="C45" i="5" l="1"/>
  <c r="F45" i="5" s="1"/>
  <c r="J45" i="5" s="1"/>
  <c r="K45" i="5" s="1"/>
  <c r="L46" i="5" s="1"/>
  <c r="M45" i="5" l="1"/>
  <c r="U45" i="5" s="1"/>
  <c r="Q46" i="5"/>
  <c r="E45" i="5"/>
  <c r="D45" i="5" s="1"/>
  <c r="C46" i="5" l="1"/>
  <c r="F46" i="5" s="1"/>
  <c r="J46" i="5" s="1"/>
  <c r="K46" i="5" s="1"/>
  <c r="L47" i="5" s="1"/>
  <c r="M46" i="5" l="1"/>
  <c r="U46" i="5" s="1"/>
  <c r="Q47" i="5"/>
  <c r="G6" i="5" s="1"/>
  <c r="E46" i="5"/>
  <c r="D46" i="5" s="1"/>
  <c r="G4" i="5" l="1"/>
  <c r="G5" i="5" s="1"/>
  <c r="C47" i="5"/>
  <c r="F47" i="5" s="1"/>
  <c r="J47" i="5" s="1"/>
  <c r="K47" i="5" s="1"/>
  <c r="M47" i="5" l="1"/>
  <c r="U47" i="5" s="1"/>
  <c r="E47" i="5"/>
  <c r="D47" i="5" s="1"/>
</calcChain>
</file>

<file path=xl/sharedStrings.xml><?xml version="1.0" encoding="utf-8"?>
<sst xmlns="http://schemas.openxmlformats.org/spreadsheetml/2006/main" count="74" uniqueCount="68">
  <si>
    <t>Alter</t>
  </si>
  <si>
    <t>Rendite</t>
  </si>
  <si>
    <t>Jahr 1</t>
  </si>
  <si>
    <t>Jahr 2</t>
  </si>
  <si>
    <t>Jahr 3</t>
  </si>
  <si>
    <t>Jahr 4</t>
  </si>
  <si>
    <t>Jahr 5</t>
  </si>
  <si>
    <t>Jahr 6</t>
  </si>
  <si>
    <t>Jahr 7</t>
  </si>
  <si>
    <t>Jahr 8</t>
  </si>
  <si>
    <t>Jahr 9</t>
  </si>
  <si>
    <t>Jahr 10</t>
  </si>
  <si>
    <t>Jahr 11</t>
  </si>
  <si>
    <t>Jahr 12</t>
  </si>
  <si>
    <t>Jahr 13</t>
  </si>
  <si>
    <t>Jahr 14</t>
  </si>
  <si>
    <t>Jahr 15</t>
  </si>
  <si>
    <t>Jahr 16</t>
  </si>
  <si>
    <t>Jahr 17</t>
  </si>
  <si>
    <t>Jahr 18</t>
  </si>
  <si>
    <t>Jahr 19</t>
  </si>
  <si>
    <t>Jahr 20</t>
  </si>
  <si>
    <t>Jahr 21</t>
  </si>
  <si>
    <t>Jahr 22</t>
  </si>
  <si>
    <t>Jahr 23</t>
  </si>
  <si>
    <t>Jahr 24</t>
  </si>
  <si>
    <t>Jahr 25</t>
  </si>
  <si>
    <t>Jahr 26</t>
  </si>
  <si>
    <t>Jahr 27</t>
  </si>
  <si>
    <t>Jahr 28</t>
  </si>
  <si>
    <t>Jahr 29</t>
  </si>
  <si>
    <t>Jahr 30</t>
  </si>
  <si>
    <t>Jahr 31</t>
  </si>
  <si>
    <t>Jahr 32</t>
  </si>
  <si>
    <t>Jahr 33</t>
  </si>
  <si>
    <t>Jahr 34</t>
  </si>
  <si>
    <t>Jahr 35</t>
  </si>
  <si>
    <t>Miete</t>
  </si>
  <si>
    <t>Kredit</t>
  </si>
  <si>
    <t>Tilgung</t>
  </si>
  <si>
    <t>Zins</t>
  </si>
  <si>
    <t>Jahr 0</t>
  </si>
  <si>
    <t>Startkapital</t>
  </si>
  <si>
    <t>Wert Haus</t>
  </si>
  <si>
    <t>Haus Wertsteigerung</t>
  </si>
  <si>
    <t>Tilgung Monat</t>
  </si>
  <si>
    <t>Rate</t>
  </si>
  <si>
    <t>Instanthaltung</t>
  </si>
  <si>
    <t>Instant</t>
  </si>
  <si>
    <t>Nebenkosten ohne Miete</t>
  </si>
  <si>
    <t>Nebenkosten</t>
  </si>
  <si>
    <t>Anfangsmiete</t>
  </si>
  <si>
    <t>Mietsteigung</t>
  </si>
  <si>
    <t>Sparrate</t>
  </si>
  <si>
    <t>Nebenkosten ohne Miete Steigerung</t>
  </si>
  <si>
    <t>Mit 67</t>
  </si>
  <si>
    <t>Mit 60</t>
  </si>
  <si>
    <t>Gesamt Kaufen</t>
  </si>
  <si>
    <t>Gesamt Mieten</t>
  </si>
  <si>
    <t>ETF-Vermögen</t>
  </si>
  <si>
    <t>Gesamtvermögen</t>
  </si>
  <si>
    <t>Verfügbar Monat</t>
  </si>
  <si>
    <t>Steigerung</t>
  </si>
  <si>
    <t>monatl. Kosten Kaufen ab 61</t>
  </si>
  <si>
    <t>monatl. Kosten Mieten ab 61</t>
  </si>
  <si>
    <t>monatl. für Haus</t>
  </si>
  <si>
    <t>Unterschied</t>
  </si>
  <si>
    <t>verf. Eink.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</si>
</sst>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2" borderId="0" applyNumberFormat="0" applyBorder="0" applyAlignment="0" applyProtection="0"/>
  </cellStyleXfs>
  <cellXfs count="16">
    <xf numFmtId="0" fontId="0" fillId="0" borderId="0" xfId="0"/>
    <xf numFmtId="0" fontId="0" fillId="0" borderId="0" xfId="0" applyAlignment="1">
      <alignment vertical="center" wrapText="1"/>
    </xf>
    <xf numFmtId="9" fontId="0" fillId="0" borderId="0" xfId="0" applyNumberFormat="1"/>
    <xf numFmtId="9" fontId="0" fillId="0" borderId="0" xfId="1" applyFont="1"/>
    <xf numFmtId="1" fontId="0" fillId="0" borderId="0" xfId="0" applyNumberFormat="1"/>
    <xf numFmtId="0" fontId="2" fillId="0" borderId="0" xfId="0" applyFont="1"/>
    <xf numFmtId="1" fontId="0" fillId="0" borderId="0" xfId="0" applyNumberFormat="1" applyAlignment="1">
      <alignment vertical="center" wrapText="1"/>
    </xf>
    <xf numFmtId="1" fontId="0" fillId="0" borderId="0" xfId="2" applyNumberFormat="1" applyFont="1"/>
    <xf numFmtId="1" fontId="0" fillId="0" borderId="0" xfId="1" applyNumberFormat="1" applyFont="1"/>
    <xf numFmtId="9" fontId="3" fillId="2" borderId="0" xfId="3" applyNumberFormat="1"/>
    <xf numFmtId="0" fontId="3" fillId="2" borderId="0" xfId="3"/>
    <xf numFmtId="164" fontId="3" fillId="2" borderId="0" xfId="3" applyNumberFormat="1"/>
    <xf numFmtId="0" fontId="3" fillId="2" borderId="0" xfId="3" applyNumberFormat="1"/>
    <xf numFmtId="1" fontId="4" fillId="0" borderId="0" xfId="0" applyNumberFormat="1" applyFont="1"/>
    <xf numFmtId="0" fontId="2" fillId="0" borderId="0" xfId="0" applyFont="1" applyAlignment="1">
      <alignment vertical="center" wrapText="1"/>
    </xf>
    <xf numFmtId="9" fontId="2" fillId="0" borderId="0" xfId="1" applyFont="1"/>
  </cellXfs>
  <cellStyles count="4">
    <cellStyle name="Komma" xfId="2" builtinId="3"/>
    <cellStyle name="Neutral" xfId="3" builtinId="28"/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77"/>
  <sheetViews>
    <sheetView tabSelected="1" zoomScale="80" zoomScaleNormal="80" workbookViewId="0">
      <selection activeCell="E22" sqref="E22"/>
    </sheetView>
  </sheetViews>
  <sheetFormatPr baseColWidth="10" defaultRowHeight="15" x14ac:dyDescent="0.25"/>
  <cols>
    <col min="2" max="2" width="34.5703125" customWidth="1"/>
    <col min="3" max="3" width="14.5703125" bestFit="1" customWidth="1"/>
    <col min="4" max="4" width="13.7109375" customWidth="1"/>
    <col min="5" max="5" width="29.28515625" customWidth="1"/>
    <col min="6" max="6" width="11.85546875" bestFit="1" customWidth="1"/>
    <col min="7" max="7" width="13.140625" customWidth="1"/>
    <col min="8" max="8" width="8.140625" customWidth="1"/>
    <col min="9" max="9" width="18.140625" customWidth="1"/>
    <col min="10" max="10" width="17.28515625" customWidth="1"/>
    <col min="11" max="11" width="9.42578125" customWidth="1"/>
    <col min="12" max="12" width="14.5703125" bestFit="1" customWidth="1"/>
    <col min="13" max="13" width="17.7109375" customWidth="1"/>
    <col min="14" max="14" width="7.28515625" customWidth="1"/>
    <col min="15" max="15" width="15.42578125" customWidth="1"/>
    <col min="17" max="17" width="14" customWidth="1"/>
    <col min="19" max="19" width="10" customWidth="1"/>
    <col min="21" max="21" width="13.7109375" customWidth="1"/>
  </cols>
  <sheetData>
    <row r="2" spans="1:21" x14ac:dyDescent="0.25">
      <c r="B2" t="s">
        <v>40</v>
      </c>
      <c r="C2" s="9">
        <v>0.01</v>
      </c>
      <c r="F2" t="s">
        <v>56</v>
      </c>
      <c r="G2" t="s">
        <v>55</v>
      </c>
      <c r="I2" t="s">
        <v>61</v>
      </c>
      <c r="J2" s="10">
        <v>1400</v>
      </c>
      <c r="O2" t="s">
        <v>51</v>
      </c>
      <c r="P2" s="10">
        <v>1000</v>
      </c>
    </row>
    <row r="3" spans="1:21" x14ac:dyDescent="0.25">
      <c r="B3" t="s">
        <v>39</v>
      </c>
      <c r="C3" s="9">
        <v>0.03</v>
      </c>
      <c r="E3" t="s">
        <v>43</v>
      </c>
      <c r="F3" s="4">
        <f>G40</f>
        <v>396387.29006947536</v>
      </c>
      <c r="G3" s="4">
        <f>G47</f>
        <v>424980.82680938049</v>
      </c>
      <c r="I3" t="s">
        <v>62</v>
      </c>
      <c r="J3" s="9">
        <v>0.02</v>
      </c>
      <c r="O3" t="s">
        <v>52</v>
      </c>
      <c r="P3" s="9">
        <v>0.02</v>
      </c>
    </row>
    <row r="4" spans="1:21" x14ac:dyDescent="0.25">
      <c r="B4" t="s">
        <v>43</v>
      </c>
      <c r="C4" s="10">
        <v>300000</v>
      </c>
      <c r="E4" t="s">
        <v>59</v>
      </c>
      <c r="F4" s="4">
        <f>L40</f>
        <v>213157.34415008681</v>
      </c>
      <c r="G4" s="4">
        <f>L47</f>
        <v>461695.04327083699</v>
      </c>
      <c r="I4" t="s">
        <v>1</v>
      </c>
      <c r="J4" s="9">
        <v>0.05</v>
      </c>
    </row>
    <row r="5" spans="1:21" ht="21" x14ac:dyDescent="0.35">
      <c r="B5" t="s">
        <v>38</v>
      </c>
      <c r="C5" s="10">
        <v>250000</v>
      </c>
      <c r="E5" t="s">
        <v>57</v>
      </c>
      <c r="F5" s="13">
        <f>F3+F4</f>
        <v>609544.63421956217</v>
      </c>
      <c r="G5" s="13">
        <f>G3+G4</f>
        <v>886675.87008021749</v>
      </c>
      <c r="O5" t="s">
        <v>42</v>
      </c>
      <c r="P5">
        <f>C4*1.1-C5</f>
        <v>80000</v>
      </c>
    </row>
    <row r="6" spans="1:21" ht="21" x14ac:dyDescent="0.35">
      <c r="B6" t="s">
        <v>44</v>
      </c>
      <c r="C6" s="9">
        <v>0.01</v>
      </c>
      <c r="E6" t="s">
        <v>58</v>
      </c>
      <c r="F6" s="13">
        <f>Q40</f>
        <v>662267.12024224817</v>
      </c>
      <c r="G6" s="13">
        <f>Q47</f>
        <v>1003861.3597961477</v>
      </c>
      <c r="I6" s="2"/>
      <c r="J6" s="2"/>
    </row>
    <row r="7" spans="1:21" x14ac:dyDescent="0.25">
      <c r="B7" t="s">
        <v>47</v>
      </c>
      <c r="C7" s="11">
        <v>1.4999999999999999E-2</v>
      </c>
    </row>
    <row r="8" spans="1:21" x14ac:dyDescent="0.25">
      <c r="B8" t="s">
        <v>49</v>
      </c>
      <c r="C8" s="12">
        <v>150</v>
      </c>
      <c r="E8" t="s">
        <v>63</v>
      </c>
      <c r="F8" s="4">
        <f>J41</f>
        <v>766.81565725732366</v>
      </c>
      <c r="H8" s="3"/>
      <c r="I8" s="3"/>
      <c r="J8" s="3"/>
    </row>
    <row r="9" spans="1:21" ht="16.5" customHeight="1" x14ac:dyDescent="0.25">
      <c r="B9" t="s">
        <v>54</v>
      </c>
      <c r="C9" s="9">
        <v>0.02</v>
      </c>
      <c r="E9" t="s">
        <v>64</v>
      </c>
      <c r="F9" s="6">
        <f>O41</f>
        <v>1775.8446902974065</v>
      </c>
      <c r="G9" s="1"/>
      <c r="I9" s="3"/>
      <c r="J9" s="3"/>
    </row>
    <row r="10" spans="1:21" x14ac:dyDescent="0.25">
      <c r="I10" s="3"/>
      <c r="J10" s="3"/>
    </row>
    <row r="11" spans="1:21" x14ac:dyDescent="0.25">
      <c r="A11" s="5" t="s">
        <v>0</v>
      </c>
      <c r="B11" s="5"/>
      <c r="C11" s="5"/>
      <c r="D11" s="5" t="s">
        <v>45</v>
      </c>
      <c r="E11" s="5" t="s">
        <v>40</v>
      </c>
      <c r="F11" s="14" t="s">
        <v>46</v>
      </c>
      <c r="G11" s="14" t="s">
        <v>43</v>
      </c>
      <c r="H11" s="15" t="s">
        <v>48</v>
      </c>
      <c r="I11" s="15" t="s">
        <v>50</v>
      </c>
      <c r="J11" s="15" t="s">
        <v>65</v>
      </c>
      <c r="K11" s="15" t="s">
        <v>53</v>
      </c>
      <c r="L11" s="15" t="s">
        <v>59</v>
      </c>
      <c r="M11" s="5" t="s">
        <v>60</v>
      </c>
      <c r="N11" s="5"/>
      <c r="O11" s="15" t="s">
        <v>37</v>
      </c>
      <c r="P11" s="15" t="s">
        <v>53</v>
      </c>
      <c r="Q11" s="15" t="s">
        <v>59</v>
      </c>
      <c r="R11" s="5"/>
      <c r="S11" s="15" t="s">
        <v>67</v>
      </c>
      <c r="T11" s="5"/>
      <c r="U11" s="15" t="s">
        <v>66</v>
      </c>
    </row>
    <row r="12" spans="1:21" x14ac:dyDescent="0.25">
      <c r="A12">
        <v>32</v>
      </c>
      <c r="B12" t="s">
        <v>41</v>
      </c>
      <c r="C12" s="4">
        <f>C5</f>
        <v>250000</v>
      </c>
      <c r="D12" s="4">
        <f>C12*C3/12</f>
        <v>625</v>
      </c>
      <c r="E12" s="4">
        <f>C2*C12/12</f>
        <v>208.33333333333334</v>
      </c>
      <c r="F12" s="6">
        <f>D$12+E$12</f>
        <v>833.33333333333337</v>
      </c>
      <c r="G12" s="6">
        <f>C4</f>
        <v>300000</v>
      </c>
      <c r="H12" s="7">
        <f>C$7*G12/12</f>
        <v>375</v>
      </c>
      <c r="I12" s="8">
        <f>C$8</f>
        <v>150</v>
      </c>
      <c r="J12" s="7">
        <f>I12+H12+F12</f>
        <v>1358.3333333333335</v>
      </c>
      <c r="K12" s="4">
        <f>S12-J12</f>
        <v>41.666666666666515</v>
      </c>
      <c r="L12">
        <v>0</v>
      </c>
      <c r="M12" s="4">
        <f>G12-C12+L12</f>
        <v>50000</v>
      </c>
      <c r="O12" s="4">
        <f>P2</f>
        <v>1000</v>
      </c>
      <c r="P12" s="4">
        <f>S12-O12</f>
        <v>400</v>
      </c>
      <c r="Q12" s="4">
        <f>P5</f>
        <v>80000</v>
      </c>
      <c r="S12" s="4">
        <f>J2</f>
        <v>1400</v>
      </c>
      <c r="U12" s="4">
        <f>M12-Q12</f>
        <v>-30000</v>
      </c>
    </row>
    <row r="13" spans="1:21" x14ac:dyDescent="0.25">
      <c r="A13">
        <v>33</v>
      </c>
      <c r="B13" t="s">
        <v>2</v>
      </c>
      <c r="C13" s="4">
        <f t="shared" ref="C13:C52" si="0">IF(C12-D12*12&gt;0,C12-D12*12,0)</f>
        <v>242500</v>
      </c>
      <c r="D13" s="4">
        <f>F13-E13</f>
        <v>631.25</v>
      </c>
      <c r="E13" s="4">
        <f>C13*C$2/12</f>
        <v>202.08333333333334</v>
      </c>
      <c r="F13" s="6">
        <f>IF(C13&gt;0,D$12+E$12,0)</f>
        <v>833.33333333333337</v>
      </c>
      <c r="G13" s="6">
        <f>G12*(1+C$6)</f>
        <v>303000</v>
      </c>
      <c r="H13" s="7">
        <f>C$7*G13/12</f>
        <v>378.75</v>
      </c>
      <c r="I13" s="8">
        <f>I12*(1+C$9)</f>
        <v>153</v>
      </c>
      <c r="J13" s="7">
        <f t="shared" ref="J13:J52" si="1">I13+H13+F13</f>
        <v>1365.0833333333335</v>
      </c>
      <c r="K13" s="4">
        <f>S13-J13</f>
        <v>62.916666666666515</v>
      </c>
      <c r="L13" s="4">
        <f>(L12*(1+J$4)+K12*12)</f>
        <v>499.99999999999818</v>
      </c>
      <c r="M13" s="4">
        <f t="shared" ref="M13:M47" si="2">G13-C13+L13</f>
        <v>61000</v>
      </c>
      <c r="O13" s="4">
        <f>O12*(1+P$3)</f>
        <v>1020</v>
      </c>
      <c r="P13" s="4">
        <f t="shared" ref="P13:P47" si="3">S13-O13</f>
        <v>408</v>
      </c>
      <c r="Q13" s="4">
        <f>Q12*(1+J$4)+P12*12</f>
        <v>88800</v>
      </c>
      <c r="S13" s="4">
        <f>S12*(1+J$3)</f>
        <v>1428</v>
      </c>
      <c r="U13" s="4">
        <f t="shared" ref="U13:U47" si="4">M13-Q13</f>
        <v>-27800</v>
      </c>
    </row>
    <row r="14" spans="1:21" x14ac:dyDescent="0.25">
      <c r="A14">
        <v>34</v>
      </c>
      <c r="B14" t="s">
        <v>3</v>
      </c>
      <c r="C14" s="4">
        <f t="shared" si="0"/>
        <v>234925</v>
      </c>
      <c r="D14" s="4">
        <f t="shared" ref="D14:D23" si="5">F14-E14</f>
        <v>637.5625</v>
      </c>
      <c r="E14" s="4">
        <f>C14*C$2/12</f>
        <v>195.77083333333334</v>
      </c>
      <c r="F14" s="6">
        <f t="shared" ref="F14:F47" si="6">IF(C14&gt;0,D$12+E$12,0)</f>
        <v>833.33333333333337</v>
      </c>
      <c r="G14" s="6">
        <f>G13*(1+C$6)</f>
        <v>306030</v>
      </c>
      <c r="H14" s="7">
        <f>C$7*G14/12</f>
        <v>382.53749999999997</v>
      </c>
      <c r="I14" s="8">
        <f t="shared" ref="I14:I52" si="7">I13*(1+C$9)</f>
        <v>156.06</v>
      </c>
      <c r="J14" s="7">
        <f t="shared" si="1"/>
        <v>1371.9308333333333</v>
      </c>
      <c r="K14" s="4">
        <f t="shared" ref="K14:K47" si="8">S14-J14</f>
        <v>84.629166666666606</v>
      </c>
      <c r="L14" s="4">
        <f t="shared" ref="L14:L47" si="9">(L13*(1+J$4)+K13*12)</f>
        <v>1279.9999999999964</v>
      </c>
      <c r="M14" s="4">
        <f t="shared" si="2"/>
        <v>72385</v>
      </c>
      <c r="O14" s="4">
        <f>O13*(1+P$3)</f>
        <v>1040.4000000000001</v>
      </c>
      <c r="P14" s="4">
        <f t="shared" si="3"/>
        <v>416.15999999999985</v>
      </c>
      <c r="Q14" s="4">
        <f>Q13*(1+J$4)+P13*12</f>
        <v>98136</v>
      </c>
      <c r="S14" s="4">
        <f t="shared" ref="S14:S47" si="10">S13*(1+J$3)</f>
        <v>1456.56</v>
      </c>
      <c r="U14" s="4">
        <f t="shared" si="4"/>
        <v>-25751</v>
      </c>
    </row>
    <row r="15" spans="1:21" x14ac:dyDescent="0.25">
      <c r="A15">
        <v>35</v>
      </c>
      <c r="B15" t="s">
        <v>4</v>
      </c>
      <c r="C15" s="4">
        <f t="shared" si="0"/>
        <v>227274.25</v>
      </c>
      <c r="D15" s="4">
        <f t="shared" si="5"/>
        <v>643.93812500000001</v>
      </c>
      <c r="E15" s="4">
        <f>C15*C$2/12</f>
        <v>189.39520833333333</v>
      </c>
      <c r="F15" s="6">
        <f t="shared" si="6"/>
        <v>833.33333333333337</v>
      </c>
      <c r="G15" s="6">
        <f>G14*(1+C$6)</f>
        <v>309090.3</v>
      </c>
      <c r="H15" s="7">
        <f>C$7*G15/12</f>
        <v>386.36287499999997</v>
      </c>
      <c r="I15" s="8">
        <f t="shared" si="7"/>
        <v>159.18120000000002</v>
      </c>
      <c r="J15" s="7">
        <f t="shared" si="1"/>
        <v>1378.8774083333333</v>
      </c>
      <c r="K15" s="4">
        <f t="shared" si="8"/>
        <v>106.8137916666667</v>
      </c>
      <c r="L15" s="4">
        <f t="shared" si="9"/>
        <v>2359.5499999999956</v>
      </c>
      <c r="M15" s="4">
        <f t="shared" si="2"/>
        <v>84175.599999999977</v>
      </c>
      <c r="O15" s="4">
        <f>O14*(1+P$3)</f>
        <v>1061.2080000000001</v>
      </c>
      <c r="P15" s="4">
        <f t="shared" si="3"/>
        <v>424.4831999999999</v>
      </c>
      <c r="Q15" s="4">
        <f>Q14*(1+J$4)+P14*12</f>
        <v>108036.72</v>
      </c>
      <c r="S15" s="4">
        <f t="shared" si="10"/>
        <v>1485.6912</v>
      </c>
      <c r="U15" s="4">
        <f t="shared" si="4"/>
        <v>-23861.120000000024</v>
      </c>
    </row>
    <row r="16" spans="1:21" x14ac:dyDescent="0.25">
      <c r="A16">
        <v>36</v>
      </c>
      <c r="B16" t="s">
        <v>5</v>
      </c>
      <c r="C16" s="4">
        <f t="shared" si="0"/>
        <v>219546.99249999999</v>
      </c>
      <c r="D16" s="4">
        <f t="shared" si="5"/>
        <v>650.37750625000001</v>
      </c>
      <c r="E16" s="4">
        <f>C16*C$2/12</f>
        <v>182.95582708333333</v>
      </c>
      <c r="F16" s="6">
        <f t="shared" si="6"/>
        <v>833.33333333333337</v>
      </c>
      <c r="G16" s="6">
        <f>G15*(1+C$6)</f>
        <v>312181.20299999998</v>
      </c>
      <c r="H16" s="7">
        <f>C$7*G16/12</f>
        <v>390.22650374999995</v>
      </c>
      <c r="I16" s="8">
        <f t="shared" si="7"/>
        <v>162.36482400000003</v>
      </c>
      <c r="J16" s="7">
        <f t="shared" si="1"/>
        <v>1385.9246610833334</v>
      </c>
      <c r="K16" s="4">
        <f t="shared" si="8"/>
        <v>129.48036291666654</v>
      </c>
      <c r="L16" s="4">
        <f t="shared" si="9"/>
        <v>3759.292999999996</v>
      </c>
      <c r="M16" s="4">
        <f t="shared" si="2"/>
        <v>96393.503499999977</v>
      </c>
      <c r="O16" s="4">
        <f>O15*(1+P$3)</f>
        <v>1082.4321600000001</v>
      </c>
      <c r="P16" s="4">
        <f t="shared" si="3"/>
        <v>432.97286399999984</v>
      </c>
      <c r="Q16" s="4">
        <f>Q15*(1+J$4)+P15*12</f>
        <v>118532.35440000001</v>
      </c>
      <c r="S16" s="4">
        <f t="shared" si="10"/>
        <v>1515.4050239999999</v>
      </c>
      <c r="U16" s="4">
        <f t="shared" si="4"/>
        <v>-22138.850900000034</v>
      </c>
    </row>
    <row r="17" spans="1:21" x14ac:dyDescent="0.25">
      <c r="A17">
        <v>37</v>
      </c>
      <c r="B17" t="s">
        <v>6</v>
      </c>
      <c r="C17" s="4">
        <f t="shared" si="0"/>
        <v>211742.46242500001</v>
      </c>
      <c r="D17" s="4">
        <f t="shared" si="5"/>
        <v>656.88128131250005</v>
      </c>
      <c r="E17" s="4">
        <f>C17*C$2/12</f>
        <v>176.45205202083335</v>
      </c>
      <c r="F17" s="6">
        <f t="shared" si="6"/>
        <v>833.33333333333337</v>
      </c>
      <c r="G17" s="6">
        <f>G16*(1+C$6)</f>
        <v>315303.01503000001</v>
      </c>
      <c r="H17" s="7">
        <f>C$7*G17/12</f>
        <v>394.12876878749995</v>
      </c>
      <c r="I17" s="8">
        <f t="shared" si="7"/>
        <v>165.61212048000004</v>
      </c>
      <c r="J17" s="7">
        <f t="shared" si="1"/>
        <v>1393.0742226008333</v>
      </c>
      <c r="K17" s="4">
        <f t="shared" si="8"/>
        <v>152.63890187916672</v>
      </c>
      <c r="L17" s="4">
        <f t="shared" si="9"/>
        <v>5501.0220049999944</v>
      </c>
      <c r="M17" s="4">
        <f t="shared" si="2"/>
        <v>109061.57461</v>
      </c>
      <c r="O17" s="4">
        <f>O16*(1+P$3)</f>
        <v>1104.0808032</v>
      </c>
      <c r="P17" s="4">
        <f t="shared" si="3"/>
        <v>441.63232128000004</v>
      </c>
      <c r="Q17" s="4">
        <f>Q16*(1+J$4)+P16*12</f>
        <v>129654.64648800001</v>
      </c>
      <c r="S17" s="4">
        <f t="shared" si="10"/>
        <v>1545.71312448</v>
      </c>
      <c r="U17" s="4">
        <f t="shared" si="4"/>
        <v>-20593.071878000017</v>
      </c>
    </row>
    <row r="18" spans="1:21" x14ac:dyDescent="0.25">
      <c r="A18">
        <v>38</v>
      </c>
      <c r="B18" t="s">
        <v>7</v>
      </c>
      <c r="C18" s="4">
        <f t="shared" si="0"/>
        <v>203859.88704925001</v>
      </c>
      <c r="D18" s="4">
        <f t="shared" si="5"/>
        <v>663.45009412562501</v>
      </c>
      <c r="E18" s="4">
        <f>C18*C$2/12</f>
        <v>169.88323920770836</v>
      </c>
      <c r="F18" s="6">
        <f t="shared" si="6"/>
        <v>833.33333333333337</v>
      </c>
      <c r="G18" s="6">
        <f>G17*(1+C$6)</f>
        <v>318456.04518030002</v>
      </c>
      <c r="H18" s="7">
        <f>C$7*G18/12</f>
        <v>398.070056475375</v>
      </c>
      <c r="I18" s="8">
        <f t="shared" si="7"/>
        <v>168.92436288960005</v>
      </c>
      <c r="J18" s="7">
        <f t="shared" si="1"/>
        <v>1400.3277526983084</v>
      </c>
      <c r="K18" s="4">
        <f t="shared" si="8"/>
        <v>176.29963427129178</v>
      </c>
      <c r="L18" s="4">
        <f t="shared" si="9"/>
        <v>7607.7399277999948</v>
      </c>
      <c r="M18" s="4">
        <f t="shared" si="2"/>
        <v>122203.89805885</v>
      </c>
      <c r="O18" s="4">
        <f>O17*(1+P$3)</f>
        <v>1126.1624192639999</v>
      </c>
      <c r="P18" s="4">
        <f t="shared" si="3"/>
        <v>450.4649677056002</v>
      </c>
      <c r="Q18" s="4">
        <f>Q17*(1+J$4)+P17*12</f>
        <v>141436.96666776002</v>
      </c>
      <c r="S18" s="4">
        <f t="shared" si="10"/>
        <v>1576.6273869696001</v>
      </c>
      <c r="U18" s="4">
        <f t="shared" si="4"/>
        <v>-19233.06860891002</v>
      </c>
    </row>
    <row r="19" spans="1:21" x14ac:dyDescent="0.25">
      <c r="A19">
        <v>39</v>
      </c>
      <c r="B19" t="s">
        <v>8</v>
      </c>
      <c r="C19" s="4">
        <f t="shared" si="0"/>
        <v>195898.48591974252</v>
      </c>
      <c r="D19" s="4">
        <f t="shared" si="5"/>
        <v>670.08459506688132</v>
      </c>
      <c r="E19" s="4">
        <f>C19*C$2/12</f>
        <v>163.24873826645211</v>
      </c>
      <c r="F19" s="6">
        <f t="shared" si="6"/>
        <v>833.33333333333337</v>
      </c>
      <c r="G19" s="6">
        <f>G18*(1+C$6)</f>
        <v>321640.60563210305</v>
      </c>
      <c r="H19" s="7">
        <f>C$7*G19/12</f>
        <v>402.05075704012876</v>
      </c>
      <c r="I19" s="8">
        <f t="shared" si="7"/>
        <v>172.30285014739206</v>
      </c>
      <c r="J19" s="7">
        <f t="shared" si="1"/>
        <v>1407.686940520854</v>
      </c>
      <c r="K19" s="4">
        <f t="shared" si="8"/>
        <v>200.47299418813805</v>
      </c>
      <c r="L19" s="4">
        <f t="shared" si="9"/>
        <v>10103.722535445497</v>
      </c>
      <c r="M19" s="4">
        <f t="shared" si="2"/>
        <v>135845.84224780602</v>
      </c>
      <c r="O19" s="4">
        <f>O18*(1+P$3)</f>
        <v>1148.68566764928</v>
      </c>
      <c r="P19" s="4">
        <f t="shared" si="3"/>
        <v>459.47426705971202</v>
      </c>
      <c r="Q19" s="4">
        <f>Q18*(1+J$4)+P18*12</f>
        <v>153914.39461361524</v>
      </c>
      <c r="S19" s="4">
        <f t="shared" si="10"/>
        <v>1608.1599347089921</v>
      </c>
      <c r="U19" s="4">
        <f t="shared" si="4"/>
        <v>-18068.552365809213</v>
      </c>
    </row>
    <row r="20" spans="1:21" x14ac:dyDescent="0.25">
      <c r="A20">
        <v>40</v>
      </c>
      <c r="B20" t="s">
        <v>9</v>
      </c>
      <c r="C20" s="4">
        <f t="shared" si="0"/>
        <v>187857.47077893995</v>
      </c>
      <c r="D20" s="4">
        <f t="shared" si="5"/>
        <v>676.78544101755006</v>
      </c>
      <c r="E20" s="4">
        <f>C20*C$2/12</f>
        <v>156.54789231578329</v>
      </c>
      <c r="F20" s="6">
        <f t="shared" si="6"/>
        <v>833.33333333333337</v>
      </c>
      <c r="G20" s="6">
        <f>G19*(1+C$6)</f>
        <v>324857.0116884241</v>
      </c>
      <c r="H20" s="7">
        <f>C$7*G20/12</f>
        <v>406.07126461053008</v>
      </c>
      <c r="I20" s="8">
        <f t="shared" si="7"/>
        <v>175.7489071503399</v>
      </c>
      <c r="J20" s="7">
        <f t="shared" si="1"/>
        <v>1415.1535050942034</v>
      </c>
      <c r="K20" s="4">
        <f t="shared" si="8"/>
        <v>225.16962830896864</v>
      </c>
      <c r="L20" s="4">
        <f t="shared" si="9"/>
        <v>13014.584592475429</v>
      </c>
      <c r="M20" s="4">
        <f t="shared" si="2"/>
        <v>150014.12550195958</v>
      </c>
      <c r="O20" s="4">
        <f>O19*(1+P$3)</f>
        <v>1171.6593810022657</v>
      </c>
      <c r="P20" s="4">
        <f t="shared" si="3"/>
        <v>468.66375240090633</v>
      </c>
      <c r="Q20" s="4">
        <f>Q19*(1+J$4)+P19*12</f>
        <v>167123.80554901256</v>
      </c>
      <c r="S20" s="4">
        <f t="shared" si="10"/>
        <v>1640.3231334031721</v>
      </c>
      <c r="U20" s="4">
        <f t="shared" si="4"/>
        <v>-17109.680047052971</v>
      </c>
    </row>
    <row r="21" spans="1:21" x14ac:dyDescent="0.25">
      <c r="A21">
        <v>41</v>
      </c>
      <c r="B21" t="s">
        <v>10</v>
      </c>
      <c r="C21" s="4">
        <f t="shared" si="0"/>
        <v>179736.04548672936</v>
      </c>
      <c r="D21" s="4">
        <f t="shared" si="5"/>
        <v>683.55329542772552</v>
      </c>
      <c r="E21" s="4">
        <f>C21*C$2/12</f>
        <v>149.7800379056078</v>
      </c>
      <c r="F21" s="6">
        <f t="shared" si="6"/>
        <v>833.33333333333337</v>
      </c>
      <c r="G21" s="6">
        <f>G20*(1+C$6)</f>
        <v>328105.58180530835</v>
      </c>
      <c r="H21" s="7">
        <f>C$7*G21/12</f>
        <v>410.13197725663537</v>
      </c>
      <c r="I21" s="8">
        <f t="shared" si="7"/>
        <v>179.2638852933467</v>
      </c>
      <c r="J21" s="7">
        <f t="shared" si="1"/>
        <v>1422.7291958833155</v>
      </c>
      <c r="K21" s="4">
        <f t="shared" si="8"/>
        <v>250.40040018792001</v>
      </c>
      <c r="L21" s="4">
        <f t="shared" si="9"/>
        <v>16367.349361806824</v>
      </c>
      <c r="M21" s="4">
        <f t="shared" si="2"/>
        <v>164736.88568038581</v>
      </c>
      <c r="O21" s="4">
        <f>O20*(1+P$3)</f>
        <v>1195.0925686223111</v>
      </c>
      <c r="P21" s="4">
        <f t="shared" si="3"/>
        <v>478.03702744892439</v>
      </c>
      <c r="Q21" s="4">
        <f>Q20*(1+J$4)+P20*12</f>
        <v>181103.96085527405</v>
      </c>
      <c r="S21" s="4">
        <f t="shared" si="10"/>
        <v>1673.1295960712355</v>
      </c>
      <c r="U21" s="4">
        <f t="shared" si="4"/>
        <v>-16367.075174888247</v>
      </c>
    </row>
    <row r="22" spans="1:21" x14ac:dyDescent="0.25">
      <c r="A22">
        <v>42</v>
      </c>
      <c r="B22" t="s">
        <v>11</v>
      </c>
      <c r="C22" s="4">
        <f t="shared" si="0"/>
        <v>171533.40594159666</v>
      </c>
      <c r="D22" s="4">
        <f t="shared" si="5"/>
        <v>690.38882838200277</v>
      </c>
      <c r="E22" s="4">
        <f>C22*C$2/12</f>
        <v>142.94450495133057</v>
      </c>
      <c r="F22" s="6">
        <f t="shared" si="6"/>
        <v>833.33333333333337</v>
      </c>
      <c r="G22" s="6">
        <f>G21*(1+C$6)</f>
        <v>331386.63762336143</v>
      </c>
      <c r="H22" s="7">
        <f>C$7*G22/12</f>
        <v>414.23329702920176</v>
      </c>
      <c r="I22" s="8">
        <f t="shared" si="7"/>
        <v>182.84916299921363</v>
      </c>
      <c r="J22" s="7">
        <f t="shared" si="1"/>
        <v>1430.4157933617489</v>
      </c>
      <c r="K22" s="4">
        <f t="shared" si="8"/>
        <v>276.17639463091132</v>
      </c>
      <c r="L22" s="4">
        <f t="shared" si="9"/>
        <v>20190.521632152206</v>
      </c>
      <c r="M22" s="4">
        <f t="shared" si="2"/>
        <v>180043.75331391697</v>
      </c>
      <c r="O22" s="4">
        <f>O21*(1+P$3)</f>
        <v>1218.9944199947574</v>
      </c>
      <c r="P22" s="4">
        <f t="shared" si="3"/>
        <v>487.59776799790279</v>
      </c>
      <c r="Q22" s="4">
        <f>Q21*(1+J$4)+P21*12</f>
        <v>195895.60322742487</v>
      </c>
      <c r="S22" s="4">
        <f t="shared" si="10"/>
        <v>1706.5921879926602</v>
      </c>
      <c r="U22" s="4">
        <f t="shared" si="4"/>
        <v>-15851.849913507904</v>
      </c>
    </row>
    <row r="23" spans="1:21" x14ac:dyDescent="0.25">
      <c r="A23">
        <v>43</v>
      </c>
      <c r="B23" t="s">
        <v>12</v>
      </c>
      <c r="C23" s="4">
        <f t="shared" si="0"/>
        <v>163248.74000101263</v>
      </c>
      <c r="D23" s="4">
        <f t="shared" si="5"/>
        <v>697.29271666582281</v>
      </c>
      <c r="E23" s="4">
        <f>C23*C$2/12</f>
        <v>136.04061666751053</v>
      </c>
      <c r="F23" s="6">
        <f t="shared" si="6"/>
        <v>833.33333333333337</v>
      </c>
      <c r="G23" s="6">
        <f>G22*(1+C$6)</f>
        <v>334700.50399959506</v>
      </c>
      <c r="H23" s="7">
        <f>C$7*G23/12</f>
        <v>418.37562999949381</v>
      </c>
      <c r="I23" s="8">
        <f t="shared" si="7"/>
        <v>186.50614625919792</v>
      </c>
      <c r="J23" s="7">
        <f t="shared" si="1"/>
        <v>1438.2151095920251</v>
      </c>
      <c r="K23" s="4">
        <f t="shared" si="8"/>
        <v>302.50892216048828</v>
      </c>
      <c r="L23" s="4">
        <f t="shared" si="9"/>
        <v>24514.164449330754</v>
      </c>
      <c r="M23" s="4">
        <f t="shared" si="2"/>
        <v>195965.9284479132</v>
      </c>
      <c r="O23" s="4">
        <f>O22*(1+P$3)</f>
        <v>1243.3743083946526</v>
      </c>
      <c r="P23" s="4">
        <f t="shared" si="3"/>
        <v>497.34972335786074</v>
      </c>
      <c r="Q23" s="4">
        <f>Q22*(1+J$4)+P22*12</f>
        <v>211541.55660477094</v>
      </c>
      <c r="S23" s="4">
        <f t="shared" si="10"/>
        <v>1740.7240317525134</v>
      </c>
      <c r="U23" s="4">
        <f t="shared" si="4"/>
        <v>-15575.62815685774</v>
      </c>
    </row>
    <row r="24" spans="1:21" x14ac:dyDescent="0.25">
      <c r="A24">
        <v>44</v>
      </c>
      <c r="B24" t="s">
        <v>13</v>
      </c>
      <c r="C24" s="4">
        <f t="shared" si="0"/>
        <v>154881.22740102274</v>
      </c>
      <c r="D24" s="4">
        <f t="shared" ref="D24:D41" si="11">F24-E24</f>
        <v>704.26564383248115</v>
      </c>
      <c r="E24" s="4">
        <f>C24*C$2/12</f>
        <v>129.06768950085228</v>
      </c>
      <c r="F24" s="6">
        <f t="shared" si="6"/>
        <v>833.33333333333337</v>
      </c>
      <c r="G24" s="6">
        <f>G23*(1+C$6)</f>
        <v>338047.50903959101</v>
      </c>
      <c r="H24" s="7">
        <f>C$7*G24/12</f>
        <v>422.55938629948878</v>
      </c>
      <c r="I24" s="8">
        <f t="shared" si="7"/>
        <v>190.23626918438188</v>
      </c>
      <c r="J24" s="7">
        <f t="shared" si="1"/>
        <v>1446.1289888172041</v>
      </c>
      <c r="K24" s="4">
        <f t="shared" si="8"/>
        <v>329.40952357035962</v>
      </c>
      <c r="L24" s="4">
        <f t="shared" si="9"/>
        <v>29369.979737723152</v>
      </c>
      <c r="M24" s="4">
        <f t="shared" si="2"/>
        <v>212536.26137629143</v>
      </c>
      <c r="O24" s="4">
        <f>O23*(1+P$3)</f>
        <v>1268.2417945625457</v>
      </c>
      <c r="P24" s="4">
        <f t="shared" si="3"/>
        <v>507.29671782501805</v>
      </c>
      <c r="Q24" s="4">
        <f>Q23*(1+J$4)+P23*12</f>
        <v>228086.83111530382</v>
      </c>
      <c r="S24" s="4">
        <f t="shared" si="10"/>
        <v>1775.5385123875637</v>
      </c>
      <c r="U24" s="4">
        <f t="shared" si="4"/>
        <v>-15550.569739012397</v>
      </c>
    </row>
    <row r="25" spans="1:21" x14ac:dyDescent="0.25">
      <c r="A25">
        <v>45</v>
      </c>
      <c r="B25" t="s">
        <v>14</v>
      </c>
      <c r="C25" s="4">
        <f t="shared" si="0"/>
        <v>146430.03967503295</v>
      </c>
      <c r="D25" s="4">
        <f t="shared" si="11"/>
        <v>711.30830027080594</v>
      </c>
      <c r="E25" s="4">
        <f>C25*C$2/12</f>
        <v>122.02503306252747</v>
      </c>
      <c r="F25" s="6">
        <f t="shared" si="6"/>
        <v>833.33333333333337</v>
      </c>
      <c r="G25" s="6">
        <f>G24*(1+C$6)</f>
        <v>341427.9841299869</v>
      </c>
      <c r="H25" s="7">
        <f>C$7*G25/12</f>
        <v>426.78498016248363</v>
      </c>
      <c r="I25" s="8">
        <f t="shared" si="7"/>
        <v>194.04099456806952</v>
      </c>
      <c r="J25" s="7">
        <f t="shared" si="1"/>
        <v>1454.1593080638866</v>
      </c>
      <c r="K25" s="4">
        <f t="shared" si="8"/>
        <v>356.88997457142841</v>
      </c>
      <c r="L25" s="4">
        <f t="shared" si="9"/>
        <v>34791.393007453626</v>
      </c>
      <c r="M25" s="4">
        <f t="shared" si="2"/>
        <v>229789.33746240757</v>
      </c>
      <c r="O25" s="4">
        <f>O24*(1+P$3)</f>
        <v>1293.6066304537967</v>
      </c>
      <c r="P25" s="4">
        <f t="shared" si="3"/>
        <v>517.44265218151827</v>
      </c>
      <c r="Q25" s="4">
        <f>Q24*(1+J$4)+P24*12</f>
        <v>245578.73328496923</v>
      </c>
      <c r="S25" s="4">
        <f t="shared" si="10"/>
        <v>1811.049282635315</v>
      </c>
      <c r="U25" s="4">
        <f t="shared" si="4"/>
        <v>-15789.395822561666</v>
      </c>
    </row>
    <row r="26" spans="1:21" x14ac:dyDescent="0.25">
      <c r="A26">
        <v>46</v>
      </c>
      <c r="B26" t="s">
        <v>15</v>
      </c>
      <c r="C26" s="4">
        <f t="shared" si="0"/>
        <v>137894.34007178328</v>
      </c>
      <c r="D26" s="4">
        <f t="shared" si="11"/>
        <v>718.42138327351392</v>
      </c>
      <c r="E26" s="4">
        <f>C26*C$2/12</f>
        <v>114.9119500598194</v>
      </c>
      <c r="F26" s="6">
        <f t="shared" si="6"/>
        <v>833.33333333333337</v>
      </c>
      <c r="G26" s="6">
        <f>G25*(1+C$6)</f>
        <v>344842.26397128677</v>
      </c>
      <c r="H26" s="7">
        <f>C$7*G26/12</f>
        <v>431.05282996410847</v>
      </c>
      <c r="I26" s="8">
        <f t="shared" si="7"/>
        <v>197.92181445943092</v>
      </c>
      <c r="J26" s="7">
        <f t="shared" si="1"/>
        <v>1462.3079777568728</v>
      </c>
      <c r="K26" s="4">
        <f t="shared" si="8"/>
        <v>384.96229053114848</v>
      </c>
      <c r="L26" s="4">
        <f t="shared" si="9"/>
        <v>40813.642352683448</v>
      </c>
      <c r="M26" s="4">
        <f t="shared" si="2"/>
        <v>247761.56625218692</v>
      </c>
      <c r="O26" s="4">
        <f>O25*(1+P$3)</f>
        <v>1319.4787630628728</v>
      </c>
      <c r="P26" s="4">
        <f t="shared" si="3"/>
        <v>527.79150522514851</v>
      </c>
      <c r="Q26" s="4">
        <f>Q25*(1+J$4)+P25*12</f>
        <v>264066.98177539592</v>
      </c>
      <c r="S26" s="4">
        <f t="shared" si="10"/>
        <v>1847.2702682880213</v>
      </c>
      <c r="U26" s="4">
        <f t="shared" si="4"/>
        <v>-16305.415523208998</v>
      </c>
    </row>
    <row r="27" spans="1:21" x14ac:dyDescent="0.25">
      <c r="A27">
        <v>47</v>
      </c>
      <c r="B27" t="s">
        <v>16</v>
      </c>
      <c r="C27" s="4">
        <f t="shared" si="0"/>
        <v>129273.28347250112</v>
      </c>
      <c r="D27" s="4">
        <f t="shared" si="11"/>
        <v>725.60559710624909</v>
      </c>
      <c r="E27" s="4">
        <f>C27*C$2/12</f>
        <v>107.72773622708426</v>
      </c>
      <c r="F27" s="6">
        <f t="shared" si="6"/>
        <v>833.33333333333337</v>
      </c>
      <c r="G27" s="6">
        <f>G26*(1+C$6)</f>
        <v>348290.68661099963</v>
      </c>
      <c r="H27" s="7">
        <f>C$7*G27/12</f>
        <v>435.36335826374949</v>
      </c>
      <c r="I27" s="8">
        <f t="shared" si="7"/>
        <v>201.88025074861955</v>
      </c>
      <c r="J27" s="7">
        <f t="shared" si="1"/>
        <v>1470.5769423457023</v>
      </c>
      <c r="K27" s="4">
        <f t="shared" si="8"/>
        <v>413.63873130807951</v>
      </c>
      <c r="L27" s="4">
        <f t="shared" si="9"/>
        <v>47473.871956691408</v>
      </c>
      <c r="M27" s="4">
        <f t="shared" si="2"/>
        <v>266491.27509518992</v>
      </c>
      <c r="O27" s="4">
        <f>O26*(1+P$3)</f>
        <v>1345.8683383241303</v>
      </c>
      <c r="P27" s="4">
        <f t="shared" si="3"/>
        <v>538.34733532965151</v>
      </c>
      <c r="Q27" s="4">
        <f>Q26*(1+J$4)+P26*12</f>
        <v>283603.82892686751</v>
      </c>
      <c r="S27" s="4">
        <f t="shared" si="10"/>
        <v>1884.2156736537818</v>
      </c>
      <c r="U27" s="4">
        <f t="shared" si="4"/>
        <v>-17112.553831677593</v>
      </c>
    </row>
    <row r="28" spans="1:21" x14ac:dyDescent="0.25">
      <c r="A28">
        <v>48</v>
      </c>
      <c r="B28" t="s">
        <v>17</v>
      </c>
      <c r="C28" s="4">
        <f t="shared" si="0"/>
        <v>120566.01630722613</v>
      </c>
      <c r="D28" s="4">
        <f t="shared" si="11"/>
        <v>732.86165307731153</v>
      </c>
      <c r="E28" s="4">
        <f>C28*C$2/12</f>
        <v>100.47168025602178</v>
      </c>
      <c r="F28" s="6">
        <f t="shared" si="6"/>
        <v>833.33333333333337</v>
      </c>
      <c r="G28" s="6">
        <f>G27*(1+C$6)</f>
        <v>351773.59347710962</v>
      </c>
      <c r="H28" s="7">
        <f>C$7*G28/12</f>
        <v>439.71699184638697</v>
      </c>
      <c r="I28" s="8">
        <f t="shared" si="7"/>
        <v>205.91785576359194</v>
      </c>
      <c r="J28" s="7">
        <f t="shared" si="1"/>
        <v>1478.9681809433123</v>
      </c>
      <c r="K28" s="4">
        <f t="shared" si="8"/>
        <v>442.93180618354518</v>
      </c>
      <c r="L28" s="4">
        <f t="shared" si="9"/>
        <v>54811.230330222934</v>
      </c>
      <c r="M28" s="4">
        <f t="shared" si="2"/>
        <v>286018.8075001064</v>
      </c>
      <c r="O28" s="4">
        <f>O27*(1+P$3)</f>
        <v>1372.785705090613</v>
      </c>
      <c r="P28" s="4">
        <f t="shared" si="3"/>
        <v>549.1142820362445</v>
      </c>
      <c r="Q28" s="4">
        <f>Q27*(1+J$4)+P27*12</f>
        <v>304244.18839716673</v>
      </c>
      <c r="S28" s="4">
        <f t="shared" si="10"/>
        <v>1921.8999871268575</v>
      </c>
      <c r="U28" s="4">
        <f t="shared" si="4"/>
        <v>-18225.380897060328</v>
      </c>
    </row>
    <row r="29" spans="1:21" x14ac:dyDescent="0.25">
      <c r="A29">
        <v>49</v>
      </c>
      <c r="B29" t="s">
        <v>18</v>
      </c>
      <c r="C29" s="4">
        <f t="shared" si="0"/>
        <v>111771.67647029839</v>
      </c>
      <c r="D29" s="4">
        <f t="shared" si="11"/>
        <v>740.19026960808469</v>
      </c>
      <c r="E29" s="4">
        <f>C29*C$2/12</f>
        <v>93.143063725248666</v>
      </c>
      <c r="F29" s="6">
        <f t="shared" si="6"/>
        <v>833.33333333333337</v>
      </c>
      <c r="G29" s="6">
        <f>G28*(1+C$6)</f>
        <v>355291.3294118807</v>
      </c>
      <c r="H29" s="7">
        <f>C$7*G29/12</f>
        <v>444.11416176485085</v>
      </c>
      <c r="I29" s="8">
        <f t="shared" si="7"/>
        <v>210.03621287886378</v>
      </c>
      <c r="J29" s="7">
        <f t="shared" si="1"/>
        <v>1487.483707977048</v>
      </c>
      <c r="K29" s="4">
        <f t="shared" si="8"/>
        <v>472.85427889234666</v>
      </c>
      <c r="L29" s="4">
        <f t="shared" si="9"/>
        <v>62866.973520936626</v>
      </c>
      <c r="M29" s="4">
        <f t="shared" si="2"/>
        <v>306386.62646251894</v>
      </c>
      <c r="O29" s="4">
        <f>O28*(1+P$3)</f>
        <v>1400.2414191924252</v>
      </c>
      <c r="P29" s="4">
        <f t="shared" si="3"/>
        <v>560.09656767696947</v>
      </c>
      <c r="Q29" s="4">
        <f>Q28*(1+J$4)+P28*12</f>
        <v>326045.76920146</v>
      </c>
      <c r="S29" s="4">
        <f t="shared" si="10"/>
        <v>1960.3379868693946</v>
      </c>
      <c r="U29" s="4">
        <f t="shared" si="4"/>
        <v>-19659.142738941067</v>
      </c>
    </row>
    <row r="30" spans="1:21" x14ac:dyDescent="0.25">
      <c r="A30">
        <v>50</v>
      </c>
      <c r="B30" t="s">
        <v>19</v>
      </c>
      <c r="C30" s="4">
        <f t="shared" si="0"/>
        <v>102889.39323500138</v>
      </c>
      <c r="D30" s="4">
        <f t="shared" si="11"/>
        <v>747.59217230416562</v>
      </c>
      <c r="E30" s="4">
        <f>C30*C$2/12</f>
        <v>85.741161029167813</v>
      </c>
      <c r="F30" s="6">
        <f t="shared" si="6"/>
        <v>833.33333333333337</v>
      </c>
      <c r="G30" s="6">
        <f>G29*(1+C$6)</f>
        <v>358844.24270599952</v>
      </c>
      <c r="H30" s="7">
        <f>C$7*G30/12</f>
        <v>448.5553033824994</v>
      </c>
      <c r="I30" s="8">
        <f t="shared" si="7"/>
        <v>214.23693713644107</v>
      </c>
      <c r="J30" s="7">
        <f t="shared" si="1"/>
        <v>1496.1255738522739</v>
      </c>
      <c r="K30" s="4">
        <f t="shared" si="8"/>
        <v>503.41917275450874</v>
      </c>
      <c r="L30" s="4">
        <f t="shared" si="9"/>
        <v>71684.573543691615</v>
      </c>
      <c r="M30" s="4">
        <f t="shared" si="2"/>
        <v>327639.42301468976</v>
      </c>
      <c r="O30" s="4">
        <f>O29*(1+P$3)</f>
        <v>1428.2462475762736</v>
      </c>
      <c r="P30" s="4">
        <f t="shared" si="3"/>
        <v>571.29849903050899</v>
      </c>
      <c r="Q30" s="4">
        <f>Q29*(1+J$4)+P29*12</f>
        <v>349069.21647365665</v>
      </c>
      <c r="S30" s="4">
        <f t="shared" si="10"/>
        <v>1999.5447466067826</v>
      </c>
      <c r="U30" s="4">
        <f>M30-Q30</f>
        <v>-21429.793458966888</v>
      </c>
    </row>
    <row r="31" spans="1:21" x14ac:dyDescent="0.25">
      <c r="A31">
        <v>51</v>
      </c>
      <c r="B31" t="s">
        <v>20</v>
      </c>
      <c r="C31" s="4">
        <f t="shared" si="0"/>
        <v>93918.287167351387</v>
      </c>
      <c r="D31" s="4">
        <f t="shared" si="11"/>
        <v>755.06809402720717</v>
      </c>
      <c r="E31" s="4">
        <f>C31*C$2/12</f>
        <v>78.265239306126162</v>
      </c>
      <c r="F31" s="6">
        <f t="shared" si="6"/>
        <v>833.33333333333337</v>
      </c>
      <c r="G31" s="6">
        <f>G30*(1+C$6)</f>
        <v>362432.68513305951</v>
      </c>
      <c r="H31" s="7">
        <f>C$7*G31/12</f>
        <v>453.0408564163244</v>
      </c>
      <c r="I31" s="8">
        <f t="shared" si="7"/>
        <v>218.52167587916989</v>
      </c>
      <c r="J31" s="7">
        <f t="shared" si="1"/>
        <v>1504.8958656288278</v>
      </c>
      <c r="K31" s="4">
        <f t="shared" si="8"/>
        <v>534.63977591009052</v>
      </c>
      <c r="L31" s="4">
        <f t="shared" si="9"/>
        <v>81309.832293930303</v>
      </c>
      <c r="M31" s="4">
        <f t="shared" si="2"/>
        <v>349824.2302596384</v>
      </c>
      <c r="O31" s="4">
        <f>O30*(1+P$3)</f>
        <v>1456.811172527799</v>
      </c>
      <c r="P31" s="4">
        <f t="shared" si="3"/>
        <v>582.72446901111925</v>
      </c>
      <c r="Q31" s="4">
        <f>Q30*(1+J$4)+P30*12</f>
        <v>373378.25928570557</v>
      </c>
      <c r="S31" s="4">
        <f t="shared" si="10"/>
        <v>2039.5356415389183</v>
      </c>
      <c r="U31" s="4">
        <f t="shared" si="4"/>
        <v>-23554.029026067175</v>
      </c>
    </row>
    <row r="32" spans="1:21" x14ac:dyDescent="0.25">
      <c r="A32">
        <v>52</v>
      </c>
      <c r="B32" t="s">
        <v>21</v>
      </c>
      <c r="C32" s="4">
        <f t="shared" si="0"/>
        <v>84857.470039024905</v>
      </c>
      <c r="D32" s="4">
        <f t="shared" si="11"/>
        <v>762.61877496747934</v>
      </c>
      <c r="E32" s="4">
        <f>C32*C$2/12</f>
        <v>70.714558365854089</v>
      </c>
      <c r="F32" s="6">
        <f t="shared" si="6"/>
        <v>833.33333333333337</v>
      </c>
      <c r="G32" s="6">
        <f>G31*(1+C$6)</f>
        <v>366057.01198439009</v>
      </c>
      <c r="H32" s="7">
        <f>C$7*G32/12</f>
        <v>457.57126498048757</v>
      </c>
      <c r="I32" s="8">
        <f t="shared" si="7"/>
        <v>222.89210939675328</v>
      </c>
      <c r="J32" s="7">
        <f t="shared" si="1"/>
        <v>1513.7967077105741</v>
      </c>
      <c r="K32" s="4">
        <f t="shared" si="8"/>
        <v>566.52964665912259</v>
      </c>
      <c r="L32" s="4">
        <f t="shared" si="9"/>
        <v>91791.001219547907</v>
      </c>
      <c r="M32" s="4">
        <f t="shared" si="2"/>
        <v>372990.54316491308</v>
      </c>
      <c r="O32" s="4">
        <f>O31*(1+P$3)</f>
        <v>1485.947395978355</v>
      </c>
      <c r="P32" s="4">
        <f t="shared" si="3"/>
        <v>594.37895839134171</v>
      </c>
      <c r="Q32" s="4">
        <f>Q31*(1+J$4)+P31*12</f>
        <v>399039.86587812431</v>
      </c>
      <c r="S32" s="4">
        <f t="shared" si="10"/>
        <v>2080.3263543696967</v>
      </c>
      <c r="U32" s="4">
        <f t="shared" si="4"/>
        <v>-26049.322713211237</v>
      </c>
    </row>
    <row r="33" spans="1:21" x14ac:dyDescent="0.25">
      <c r="A33">
        <v>53</v>
      </c>
      <c r="B33" t="s">
        <v>22</v>
      </c>
      <c r="C33" s="4">
        <f t="shared" si="0"/>
        <v>75706.044739415156</v>
      </c>
      <c r="D33" s="4">
        <f t="shared" si="11"/>
        <v>770.24496271715407</v>
      </c>
      <c r="E33" s="4">
        <f>C33*C$2/12</f>
        <v>63.088370616179297</v>
      </c>
      <c r="F33" s="6">
        <f t="shared" si="6"/>
        <v>833.33333333333337</v>
      </c>
      <c r="G33" s="6">
        <f>G32*(1+C$6)</f>
        <v>369717.58210423397</v>
      </c>
      <c r="H33" s="7">
        <f>C$7*G33/12</f>
        <v>462.14697763029244</v>
      </c>
      <c r="I33" s="8">
        <f>I32*(1+C$9)</f>
        <v>227.34995158468834</v>
      </c>
      <c r="J33" s="7">
        <f t="shared" si="1"/>
        <v>1522.8302625483143</v>
      </c>
      <c r="K33" s="4">
        <f t="shared" si="8"/>
        <v>599.10261890877655</v>
      </c>
      <c r="L33" s="4">
        <f t="shared" si="9"/>
        <v>103178.90704043477</v>
      </c>
      <c r="M33" s="4">
        <f t="shared" si="2"/>
        <v>397190.44440525357</v>
      </c>
      <c r="O33" s="4">
        <f>O32*(1+P$3)</f>
        <v>1515.6663438979222</v>
      </c>
      <c r="P33" s="4">
        <f t="shared" si="3"/>
        <v>606.26653755916868</v>
      </c>
      <c r="Q33" s="4">
        <f>Q32*(1+J$4)+P32*12</f>
        <v>426124.40667272662</v>
      </c>
      <c r="S33" s="4">
        <f t="shared" si="10"/>
        <v>2121.9328814570908</v>
      </c>
      <c r="U33" s="4">
        <f t="shared" si="4"/>
        <v>-28933.962267473049</v>
      </c>
    </row>
    <row r="34" spans="1:21" x14ac:dyDescent="0.25">
      <c r="A34">
        <v>54</v>
      </c>
      <c r="B34" t="s">
        <v>23</v>
      </c>
      <c r="C34" s="4">
        <f t="shared" si="0"/>
        <v>66463.105186809305</v>
      </c>
      <c r="D34" s="4">
        <f t="shared" si="11"/>
        <v>777.94741234432558</v>
      </c>
      <c r="E34" s="4">
        <f>C34*C$2/12</f>
        <v>55.385920989007758</v>
      </c>
      <c r="F34" s="6">
        <f t="shared" si="6"/>
        <v>833.33333333333337</v>
      </c>
      <c r="G34" s="6">
        <f>G33*(1+C$6)</f>
        <v>373414.7579252763</v>
      </c>
      <c r="H34" s="7">
        <f>C$7*G34/12</f>
        <v>466.76844740659539</v>
      </c>
      <c r="I34" s="8">
        <f t="shared" si="7"/>
        <v>231.8969506163821</v>
      </c>
      <c r="J34" s="7">
        <f t="shared" si="1"/>
        <v>1531.9987313563108</v>
      </c>
      <c r="K34" s="4">
        <f t="shared" si="8"/>
        <v>632.37280772992176</v>
      </c>
      <c r="L34" s="4">
        <f t="shared" si="9"/>
        <v>115527.08381936184</v>
      </c>
      <c r="M34" s="4">
        <f t="shared" si="2"/>
        <v>422478.73655782884</v>
      </c>
      <c r="N34" s="4"/>
      <c r="O34" s="4">
        <f>O33*(1+P$3)</f>
        <v>1545.9796707758805</v>
      </c>
      <c r="P34" s="4">
        <f t="shared" si="3"/>
        <v>618.39186831035204</v>
      </c>
      <c r="Q34" s="4">
        <f>Q33*(1+J$4)+P33*12</f>
        <v>454705.82545707299</v>
      </c>
      <c r="S34" s="4">
        <f t="shared" si="10"/>
        <v>2164.3715390862326</v>
      </c>
      <c r="U34" s="4">
        <f t="shared" si="4"/>
        <v>-32227.088899244147</v>
      </c>
    </row>
    <row r="35" spans="1:21" x14ac:dyDescent="0.25">
      <c r="A35">
        <v>55</v>
      </c>
      <c r="B35" t="s">
        <v>24</v>
      </c>
      <c r="C35" s="4">
        <f t="shared" si="0"/>
        <v>57127.736238677397</v>
      </c>
      <c r="D35" s="4">
        <f t="shared" si="11"/>
        <v>785.72688646776885</v>
      </c>
      <c r="E35" s="4">
        <f>C35*C$2/12</f>
        <v>47.6064468655645</v>
      </c>
      <c r="F35" s="6">
        <f t="shared" si="6"/>
        <v>833.33333333333337</v>
      </c>
      <c r="G35" s="6">
        <f>G34*(1+C$6)</f>
        <v>377148.90550452907</v>
      </c>
      <c r="H35" s="7">
        <f>C$7*G35/12</f>
        <v>471.43613188066132</v>
      </c>
      <c r="I35" s="8">
        <f t="shared" si="7"/>
        <v>236.53488962870975</v>
      </c>
      <c r="J35" s="7">
        <f t="shared" si="1"/>
        <v>1541.3043548427045</v>
      </c>
      <c r="K35" s="4">
        <f t="shared" si="8"/>
        <v>666.35461502525277</v>
      </c>
      <c r="L35" s="4">
        <f t="shared" si="9"/>
        <v>128891.91170308899</v>
      </c>
      <c r="M35" s="4">
        <f>G35-C35+L35</f>
        <v>448913.08096894063</v>
      </c>
      <c r="N35" s="4"/>
      <c r="O35" s="4">
        <f>O34*(1+P$3)</f>
        <v>1576.8992641913983</v>
      </c>
      <c r="P35" s="4">
        <f t="shared" si="3"/>
        <v>630.75970567655895</v>
      </c>
      <c r="Q35" s="4">
        <f>Q34*(1+J$4)+P34*12</f>
        <v>484861.81914965087</v>
      </c>
      <c r="S35" s="4">
        <f t="shared" si="10"/>
        <v>2207.6589698679572</v>
      </c>
      <c r="U35" s="4">
        <f t="shared" si="4"/>
        <v>-35948.738180710236</v>
      </c>
    </row>
    <row r="36" spans="1:21" x14ac:dyDescent="0.25">
      <c r="A36">
        <v>56</v>
      </c>
      <c r="B36" t="s">
        <v>25</v>
      </c>
      <c r="C36" s="4">
        <f t="shared" si="0"/>
        <v>47699.013601064173</v>
      </c>
      <c r="D36" s="4">
        <f t="shared" si="11"/>
        <v>793.58415533244658</v>
      </c>
      <c r="E36" s="4">
        <f>C36*C$2/12</f>
        <v>39.749178000886808</v>
      </c>
      <c r="F36" s="6">
        <f t="shared" si="6"/>
        <v>833.33333333333337</v>
      </c>
      <c r="G36" s="6">
        <f>G35*(1+C$6)</f>
        <v>380920.39455957437</v>
      </c>
      <c r="H36" s="7">
        <f>C$7*G36/12</f>
        <v>476.15049319946797</v>
      </c>
      <c r="I36" s="8">
        <f t="shared" si="7"/>
        <v>241.26558742128395</v>
      </c>
      <c r="J36" s="7">
        <f t="shared" si="1"/>
        <v>1550.7494139540854</v>
      </c>
      <c r="K36" s="4">
        <f t="shared" si="8"/>
        <v>701.06273531123088</v>
      </c>
      <c r="L36" s="4">
        <f t="shared" si="9"/>
        <v>143332.76266854649</v>
      </c>
      <c r="M36" s="4">
        <f t="shared" si="2"/>
        <v>476554.14362705674</v>
      </c>
      <c r="N36" s="4"/>
      <c r="O36" s="4">
        <f>O35*(1+P$3)</f>
        <v>1608.4372494752263</v>
      </c>
      <c r="P36" s="4">
        <f t="shared" si="3"/>
        <v>643.37489979009001</v>
      </c>
      <c r="Q36" s="4">
        <f>Q35*(1+J$4)+P35*12</f>
        <v>516674.02657525218</v>
      </c>
      <c r="S36" s="4">
        <f t="shared" si="10"/>
        <v>2251.8121492653163</v>
      </c>
      <c r="U36" s="4">
        <f t="shared" si="4"/>
        <v>-40119.882948195445</v>
      </c>
    </row>
    <row r="37" spans="1:21" x14ac:dyDescent="0.25">
      <c r="A37">
        <v>57</v>
      </c>
      <c r="B37" t="s">
        <v>26</v>
      </c>
      <c r="C37" s="4">
        <f t="shared" si="0"/>
        <v>38176.003737074818</v>
      </c>
      <c r="D37" s="4">
        <f t="shared" si="11"/>
        <v>801.51999688577098</v>
      </c>
      <c r="E37" s="4">
        <f>C37*C$2/12</f>
        <v>31.813336447562349</v>
      </c>
      <c r="F37" s="6">
        <f t="shared" si="6"/>
        <v>833.33333333333337</v>
      </c>
      <c r="G37" s="6">
        <f>G36*(1+C$6)</f>
        <v>384729.59850517014</v>
      </c>
      <c r="H37" s="7">
        <f>C$7*G37/12</f>
        <v>480.91199813146267</v>
      </c>
      <c r="I37" s="8">
        <f t="shared" si="7"/>
        <v>246.09089916970964</v>
      </c>
      <c r="J37" s="7">
        <f t="shared" si="1"/>
        <v>1560.3362306345057</v>
      </c>
      <c r="K37" s="4">
        <f t="shared" si="8"/>
        <v>736.51216161611683</v>
      </c>
      <c r="L37" s="4">
        <f t="shared" si="9"/>
        <v>158912.1536257086</v>
      </c>
      <c r="M37" s="4">
        <f t="shared" si="2"/>
        <v>505465.74839380389</v>
      </c>
      <c r="N37" s="4"/>
      <c r="O37" s="4">
        <f>O36*(1+P$3)</f>
        <v>1640.6059944647309</v>
      </c>
      <c r="P37" s="4">
        <f t="shared" si="3"/>
        <v>656.24239778589163</v>
      </c>
      <c r="Q37" s="4">
        <f>Q36*(1+J$4)+P36*12</f>
        <v>550228.22670149582</v>
      </c>
      <c r="S37" s="4">
        <f t="shared" si="10"/>
        <v>2296.8483922506225</v>
      </c>
      <c r="U37" s="4">
        <f t="shared" si="4"/>
        <v>-44762.478307691927</v>
      </c>
    </row>
    <row r="38" spans="1:21" x14ac:dyDescent="0.25">
      <c r="A38">
        <v>58</v>
      </c>
      <c r="B38" t="s">
        <v>27</v>
      </c>
      <c r="C38" s="4">
        <f t="shared" si="0"/>
        <v>28557.763774445564</v>
      </c>
      <c r="D38" s="4">
        <f t="shared" si="11"/>
        <v>809.53519685462868</v>
      </c>
      <c r="E38" s="4">
        <f>C38*C$2/12</f>
        <v>23.798136478704638</v>
      </c>
      <c r="F38" s="6">
        <f t="shared" si="6"/>
        <v>833.33333333333337</v>
      </c>
      <c r="G38" s="6">
        <f>G37*(1+C$6)</f>
        <v>388576.89449022186</v>
      </c>
      <c r="H38" s="7">
        <f>C$7*G38/12</f>
        <v>485.72111811277728</v>
      </c>
      <c r="I38" s="8">
        <f t="shared" si="7"/>
        <v>251.01271715310384</v>
      </c>
      <c r="J38" s="7">
        <f t="shared" si="1"/>
        <v>1570.0671685992145</v>
      </c>
      <c r="K38" s="4">
        <f t="shared" si="8"/>
        <v>772.71819149642056</v>
      </c>
      <c r="L38" s="4">
        <f t="shared" si="9"/>
        <v>175695.90724638745</v>
      </c>
      <c r="M38" s="4">
        <f t="shared" si="2"/>
        <v>535715.0379621638</v>
      </c>
      <c r="N38" s="4"/>
      <c r="O38" s="4">
        <f>O37*(1+P$3)</f>
        <v>1673.4181143540254</v>
      </c>
      <c r="P38" s="4">
        <f t="shared" si="3"/>
        <v>669.36724574160962</v>
      </c>
      <c r="Q38" s="4">
        <f>Q37*(1+J$4)+P37*12</f>
        <v>585614.54681000137</v>
      </c>
      <c r="S38" s="4">
        <f t="shared" si="10"/>
        <v>2342.785360095635</v>
      </c>
      <c r="U38" s="4">
        <f t="shared" si="4"/>
        <v>-49899.508847837569</v>
      </c>
    </row>
    <row r="39" spans="1:21" x14ac:dyDescent="0.25">
      <c r="A39">
        <v>59</v>
      </c>
      <c r="B39" t="s">
        <v>28</v>
      </c>
      <c r="C39" s="4">
        <f t="shared" si="0"/>
        <v>18843.34141219002</v>
      </c>
      <c r="D39" s="4">
        <f t="shared" si="11"/>
        <v>817.63054882317499</v>
      </c>
      <c r="E39" s="4">
        <f>C39*C$2/12</f>
        <v>15.702784510158351</v>
      </c>
      <c r="F39" s="6">
        <f t="shared" si="6"/>
        <v>833.33333333333337</v>
      </c>
      <c r="G39" s="6">
        <f>G38*(1+C$6)</f>
        <v>392462.66343512409</v>
      </c>
      <c r="H39" s="7">
        <f>C$7*G39/12</f>
        <v>490.57832929390514</v>
      </c>
      <c r="I39" s="8">
        <f t="shared" si="7"/>
        <v>256.03297149616594</v>
      </c>
      <c r="J39" s="7">
        <f t="shared" si="1"/>
        <v>1579.9446341234043</v>
      </c>
      <c r="K39" s="4">
        <f t="shared" si="8"/>
        <v>809.69643317414329</v>
      </c>
      <c r="L39" s="4">
        <f t="shared" si="9"/>
        <v>193753.3209066639</v>
      </c>
      <c r="M39" s="4">
        <f t="shared" si="2"/>
        <v>567372.64292959799</v>
      </c>
      <c r="N39" s="4"/>
      <c r="O39" s="4">
        <f>O38*(1+P$3)</f>
        <v>1706.8864766411059</v>
      </c>
      <c r="P39" s="4">
        <f t="shared" si="3"/>
        <v>682.75459065644168</v>
      </c>
      <c r="Q39" s="4">
        <f>Q38*(1+J$4)+P38*12</f>
        <v>622927.68109940074</v>
      </c>
      <c r="S39" s="4">
        <f t="shared" si="10"/>
        <v>2389.6410672975476</v>
      </c>
      <c r="U39" s="4">
        <f t="shared" si="4"/>
        <v>-55555.038169802749</v>
      </c>
    </row>
    <row r="40" spans="1:21" x14ac:dyDescent="0.25">
      <c r="A40">
        <v>60</v>
      </c>
      <c r="B40" t="s">
        <v>29</v>
      </c>
      <c r="C40" s="4">
        <f t="shared" si="0"/>
        <v>9031.7748263119211</v>
      </c>
      <c r="D40" s="4">
        <f t="shared" si="11"/>
        <v>825.80685431140682</v>
      </c>
      <c r="E40" s="4">
        <f>C40*C$2/12</f>
        <v>7.5264790219266011</v>
      </c>
      <c r="F40" s="6">
        <f t="shared" si="6"/>
        <v>833.33333333333337</v>
      </c>
      <c r="G40" s="6">
        <f>G39*(1+C$6)</f>
        <v>396387.29006947536</v>
      </c>
      <c r="H40" s="7">
        <f>C$7*G40/12</f>
        <v>495.48411258684422</v>
      </c>
      <c r="I40" s="8">
        <f t="shared" si="7"/>
        <v>261.15363092608925</v>
      </c>
      <c r="J40" s="7">
        <f t="shared" si="1"/>
        <v>1589.9710768462669</v>
      </c>
      <c r="K40" s="4">
        <f t="shared" si="8"/>
        <v>847.46281179723155</v>
      </c>
      <c r="L40" s="4">
        <f t="shared" si="9"/>
        <v>213157.34415008681</v>
      </c>
      <c r="M40" s="4">
        <f t="shared" si="2"/>
        <v>600512.8593932502</v>
      </c>
      <c r="N40" s="4"/>
      <c r="O40" s="4">
        <f>O39*(1+P$3)</f>
        <v>1741.024206173928</v>
      </c>
      <c r="P40" s="4">
        <f t="shared" si="3"/>
        <v>696.4096824695705</v>
      </c>
      <c r="Q40" s="4">
        <f>Q39*(1+J$4)+P39*12</f>
        <v>662267.12024224817</v>
      </c>
      <c r="S40" s="4">
        <f t="shared" si="10"/>
        <v>2437.4338886434984</v>
      </c>
      <c r="U40" s="4">
        <f t="shared" si="4"/>
        <v>-61754.260848997976</v>
      </c>
    </row>
    <row r="41" spans="1:21" x14ac:dyDescent="0.25">
      <c r="A41">
        <v>61</v>
      </c>
      <c r="B41" t="s">
        <v>30</v>
      </c>
      <c r="C41" s="4">
        <f t="shared" si="0"/>
        <v>0</v>
      </c>
      <c r="D41" s="4">
        <f t="shared" si="11"/>
        <v>0</v>
      </c>
      <c r="E41" s="4">
        <f>C41*C$2/12</f>
        <v>0</v>
      </c>
      <c r="F41" s="6">
        <f t="shared" si="6"/>
        <v>0</v>
      </c>
      <c r="G41" s="6">
        <f>G40*(1+C$6)</f>
        <v>400351.16297017015</v>
      </c>
      <c r="H41" s="7">
        <f>C$7*G41/12</f>
        <v>500.43895371271265</v>
      </c>
      <c r="I41" s="8">
        <f t="shared" si="7"/>
        <v>266.37670354461102</v>
      </c>
      <c r="J41" s="7">
        <f t="shared" si="1"/>
        <v>766.81565725732366</v>
      </c>
      <c r="K41" s="4">
        <f t="shared" si="8"/>
        <v>1719.3669091590448</v>
      </c>
      <c r="L41" s="4">
        <f t="shared" si="9"/>
        <v>233984.76509915793</v>
      </c>
      <c r="M41" s="4">
        <f t="shared" si="2"/>
        <v>634335.92806932807</v>
      </c>
      <c r="N41" s="4"/>
      <c r="O41" s="4">
        <f>O40*(1+P$3)</f>
        <v>1775.8446902974065</v>
      </c>
      <c r="P41" s="4">
        <f t="shared" si="3"/>
        <v>710.33787611896196</v>
      </c>
      <c r="Q41" s="4">
        <f>Q40*(1+J$4)+P40*12</f>
        <v>703737.39244399546</v>
      </c>
      <c r="S41" s="4">
        <f t="shared" si="10"/>
        <v>2486.1825664163684</v>
      </c>
      <c r="U41" s="4">
        <f t="shared" si="4"/>
        <v>-69401.464374667383</v>
      </c>
    </row>
    <row r="42" spans="1:21" x14ac:dyDescent="0.25">
      <c r="A42">
        <v>62</v>
      </c>
      <c r="B42" t="s">
        <v>31</v>
      </c>
      <c r="C42" s="4">
        <f t="shared" si="0"/>
        <v>0</v>
      </c>
      <c r="D42" s="4">
        <f t="shared" ref="D42:D50" si="12">F42-E42</f>
        <v>0</v>
      </c>
      <c r="E42" s="4">
        <f>C42*C$2/12</f>
        <v>0</v>
      </c>
      <c r="F42" s="6">
        <f t="shared" si="6"/>
        <v>0</v>
      </c>
      <c r="G42" s="6">
        <f>G41*(1+C$6)</f>
        <v>404354.67459987185</v>
      </c>
      <c r="H42" s="7">
        <f>C$7*G42/12</f>
        <v>505.44334324983976</v>
      </c>
      <c r="I42" s="8">
        <f t="shared" si="7"/>
        <v>271.70423761550325</v>
      </c>
      <c r="J42" s="7">
        <f t="shared" si="1"/>
        <v>777.147580865343</v>
      </c>
      <c r="K42" s="4">
        <f t="shared" si="8"/>
        <v>1758.7586368793527</v>
      </c>
      <c r="L42" s="4">
        <f t="shared" si="9"/>
        <v>266316.40626402438</v>
      </c>
      <c r="M42" s="4">
        <f t="shared" si="2"/>
        <v>670671.08086389629</v>
      </c>
      <c r="N42" s="4"/>
      <c r="O42" s="4">
        <f>O41*(1+P$3)</f>
        <v>1811.3615841033547</v>
      </c>
      <c r="P42" s="4">
        <f t="shared" si="3"/>
        <v>724.54463364134108</v>
      </c>
      <c r="Q42" s="4">
        <f>Q41*(1+J$4)+P41*12</f>
        <v>747448.3165796228</v>
      </c>
      <c r="S42" s="4">
        <f t="shared" si="10"/>
        <v>2535.9062177446958</v>
      </c>
      <c r="U42" s="4">
        <f t="shared" si="4"/>
        <v>-76777.235715726507</v>
      </c>
    </row>
    <row r="43" spans="1:21" x14ac:dyDescent="0.25">
      <c r="A43">
        <v>63</v>
      </c>
      <c r="B43" t="s">
        <v>32</v>
      </c>
      <c r="C43" s="4">
        <f t="shared" si="0"/>
        <v>0</v>
      </c>
      <c r="D43" s="4">
        <f t="shared" si="12"/>
        <v>0</v>
      </c>
      <c r="E43" s="4">
        <f>C43*C$2/12</f>
        <v>0</v>
      </c>
      <c r="F43" s="6">
        <f t="shared" si="6"/>
        <v>0</v>
      </c>
      <c r="G43" s="6">
        <f>G42*(1+C$6)</f>
        <v>408398.22134587058</v>
      </c>
      <c r="H43" s="7">
        <f>C$7*G43/12</f>
        <v>510.49777668233816</v>
      </c>
      <c r="I43" s="8">
        <f t="shared" si="7"/>
        <v>277.13832236781332</v>
      </c>
      <c r="J43" s="7">
        <f t="shared" si="1"/>
        <v>787.63609905015142</v>
      </c>
      <c r="K43" s="4">
        <f t="shared" si="8"/>
        <v>1798.9882430494383</v>
      </c>
      <c r="L43" s="4">
        <f t="shared" si="9"/>
        <v>300737.33021977782</v>
      </c>
      <c r="M43" s="4">
        <f t="shared" si="2"/>
        <v>709135.55156564841</v>
      </c>
      <c r="N43" s="4"/>
      <c r="O43" s="4">
        <f>O42*(1+P$3)</f>
        <v>1847.588815785422</v>
      </c>
      <c r="P43" s="4">
        <f t="shared" si="3"/>
        <v>739.03552631416778</v>
      </c>
      <c r="Q43" s="4">
        <f>Q42*(1+J$4)+P42*12</f>
        <v>793515.26801230013</v>
      </c>
      <c r="S43" s="4">
        <f t="shared" si="10"/>
        <v>2586.6243420995897</v>
      </c>
      <c r="U43" s="4">
        <f t="shared" si="4"/>
        <v>-84379.716446651728</v>
      </c>
    </row>
    <row r="44" spans="1:21" x14ac:dyDescent="0.25">
      <c r="A44">
        <v>64</v>
      </c>
      <c r="B44" t="s">
        <v>33</v>
      </c>
      <c r="C44" s="4">
        <f t="shared" si="0"/>
        <v>0</v>
      </c>
      <c r="D44" s="4">
        <f t="shared" si="12"/>
        <v>0</v>
      </c>
      <c r="E44" s="4">
        <f>C44*C$2/12</f>
        <v>0</v>
      </c>
      <c r="F44" s="6">
        <f t="shared" si="6"/>
        <v>0</v>
      </c>
      <c r="G44" s="6">
        <f>G43*(1+C$6)</f>
        <v>412482.20355932927</v>
      </c>
      <c r="H44" s="7">
        <f>C$7*G44/12</f>
        <v>515.60275444916158</v>
      </c>
      <c r="I44" s="8">
        <f t="shared" si="7"/>
        <v>282.68108881516957</v>
      </c>
      <c r="J44" s="7">
        <f t="shared" si="1"/>
        <v>798.28384326433115</v>
      </c>
      <c r="K44" s="4">
        <f t="shared" si="8"/>
        <v>1840.0729856772505</v>
      </c>
      <c r="L44" s="4">
        <f t="shared" si="9"/>
        <v>337362.05564735999</v>
      </c>
      <c r="M44" s="4">
        <f t="shared" si="2"/>
        <v>749844.2592066892</v>
      </c>
      <c r="N44" s="4"/>
      <c r="O44" s="4">
        <f>O43*(1+P$3)</f>
        <v>1884.5405921011304</v>
      </c>
      <c r="P44" s="4">
        <f t="shared" si="3"/>
        <v>753.81623684045121</v>
      </c>
      <c r="Q44" s="4">
        <f>Q43*(1+J$4)+P43*12</f>
        <v>842059.45772868523</v>
      </c>
      <c r="S44" s="4">
        <f t="shared" si="10"/>
        <v>2638.3568289415816</v>
      </c>
      <c r="U44" s="4">
        <f>M44-Q44</f>
        <v>-92215.198521996033</v>
      </c>
    </row>
    <row r="45" spans="1:21" x14ac:dyDescent="0.25">
      <c r="A45">
        <v>65</v>
      </c>
      <c r="B45" t="s">
        <v>34</v>
      </c>
      <c r="C45" s="4">
        <f t="shared" si="0"/>
        <v>0</v>
      </c>
      <c r="D45" s="4">
        <f t="shared" si="12"/>
        <v>0</v>
      </c>
      <c r="E45" s="4">
        <f>C45*C$2/12</f>
        <v>0</v>
      </c>
      <c r="F45" s="6">
        <f t="shared" si="6"/>
        <v>0</v>
      </c>
      <c r="G45" s="6">
        <f>G44*(1+C$6)</f>
        <v>416607.02559492254</v>
      </c>
      <c r="H45" s="7">
        <f>C$7*G45/12</f>
        <v>520.75878199365309</v>
      </c>
      <c r="I45" s="8">
        <f t="shared" si="7"/>
        <v>288.33471059147297</v>
      </c>
      <c r="J45" s="7">
        <f t="shared" si="1"/>
        <v>809.09349258512611</v>
      </c>
      <c r="K45" s="4">
        <f t="shared" si="8"/>
        <v>1882.030472935287</v>
      </c>
      <c r="L45" s="4">
        <f t="shared" si="9"/>
        <v>376311.03425785503</v>
      </c>
      <c r="M45" s="4">
        <f t="shared" si="2"/>
        <v>792918.05985277751</v>
      </c>
      <c r="N45" s="4"/>
      <c r="O45" s="4">
        <f>O44*(1+P$3)</f>
        <v>1922.2314039431531</v>
      </c>
      <c r="P45" s="4">
        <f t="shared" si="3"/>
        <v>768.89256157726004</v>
      </c>
      <c r="Q45" s="4">
        <f>Q44*(1+J$4)+P44*12</f>
        <v>893208.22545720497</v>
      </c>
      <c r="S45" s="4">
        <f t="shared" si="10"/>
        <v>2691.1239655204131</v>
      </c>
      <c r="U45" s="4">
        <f t="shared" si="4"/>
        <v>-100290.16560442746</v>
      </c>
    </row>
    <row r="46" spans="1:21" x14ac:dyDescent="0.25">
      <c r="A46">
        <v>66</v>
      </c>
      <c r="B46" t="s">
        <v>35</v>
      </c>
      <c r="C46" s="4">
        <f t="shared" si="0"/>
        <v>0</v>
      </c>
      <c r="D46" s="4">
        <f t="shared" si="12"/>
        <v>0</v>
      </c>
      <c r="E46" s="4">
        <f>C46*C$2/12</f>
        <v>0</v>
      </c>
      <c r="F46" s="6">
        <f t="shared" si="6"/>
        <v>0</v>
      </c>
      <c r="G46" s="6">
        <f>G45*(1+C$6)</f>
        <v>420773.09585087176</v>
      </c>
      <c r="H46" s="7">
        <f>C$7*G46/12</f>
        <v>525.96636981358972</v>
      </c>
      <c r="I46" s="8">
        <f t="shared" si="7"/>
        <v>294.10140480330244</v>
      </c>
      <c r="J46" s="7">
        <f t="shared" si="1"/>
        <v>820.06777461689217</v>
      </c>
      <c r="K46" s="4">
        <f t="shared" si="8"/>
        <v>1924.8786702139291</v>
      </c>
      <c r="L46" s="4">
        <f t="shared" si="9"/>
        <v>417710.95164597128</v>
      </c>
      <c r="M46" s="4">
        <f t="shared" si="2"/>
        <v>838484.04749684304</v>
      </c>
      <c r="N46" s="4"/>
      <c r="O46" s="4">
        <f>O45*(1+P$3)</f>
        <v>1960.6760320220162</v>
      </c>
      <c r="P46" s="4">
        <f t="shared" si="3"/>
        <v>784.27041280880508</v>
      </c>
      <c r="Q46" s="4">
        <f>Q45*(1+J$4)+P45*12</f>
        <v>947095.34746899235</v>
      </c>
      <c r="S46" s="4">
        <f t="shared" si="10"/>
        <v>2744.9464448308213</v>
      </c>
      <c r="U46" s="4">
        <f t="shared" si="4"/>
        <v>-108611.29997214931</v>
      </c>
    </row>
    <row r="47" spans="1:21" x14ac:dyDescent="0.25">
      <c r="A47">
        <v>67</v>
      </c>
      <c r="B47" t="s">
        <v>36</v>
      </c>
      <c r="C47" s="4">
        <f t="shared" si="0"/>
        <v>0</v>
      </c>
      <c r="D47" s="4">
        <f t="shared" si="12"/>
        <v>0</v>
      </c>
      <c r="E47" s="4">
        <f>C47*C$2/12</f>
        <v>0</v>
      </c>
      <c r="F47" s="6">
        <f t="shared" si="6"/>
        <v>0</v>
      </c>
      <c r="G47" s="6">
        <f>G46*(1+C$6)</f>
        <v>424980.82680938049</v>
      </c>
      <c r="H47" s="7">
        <f>C$7*G47/12</f>
        <v>531.22603351172563</v>
      </c>
      <c r="I47" s="8">
        <f t="shared" si="7"/>
        <v>299.98343289936849</v>
      </c>
      <c r="J47" s="7">
        <f t="shared" si="1"/>
        <v>831.20946641109413</v>
      </c>
      <c r="K47" s="4">
        <f t="shared" si="8"/>
        <v>1968.6359073163435</v>
      </c>
      <c r="L47" s="4">
        <f t="shared" si="9"/>
        <v>461695.04327083699</v>
      </c>
      <c r="M47" s="4">
        <f t="shared" si="2"/>
        <v>886675.87008021749</v>
      </c>
      <c r="N47" s="4"/>
      <c r="O47" s="4">
        <f>O46*(1+P$3)</f>
        <v>1999.8895526624565</v>
      </c>
      <c r="P47" s="4">
        <f t="shared" si="3"/>
        <v>799.95582106498114</v>
      </c>
      <c r="Q47" s="4">
        <f>Q46*(1+J$4)+P46*12</f>
        <v>1003861.3597961477</v>
      </c>
      <c r="S47" s="4">
        <f t="shared" si="10"/>
        <v>2799.8453737274376</v>
      </c>
      <c r="U47" s="4">
        <f t="shared" si="4"/>
        <v>-117185.48971593019</v>
      </c>
    </row>
    <row r="48" spans="1:21" x14ac:dyDescent="0.25">
      <c r="C48" s="4"/>
      <c r="D48" s="4"/>
      <c r="E48" s="4"/>
      <c r="F48" s="6"/>
      <c r="G48" s="6"/>
      <c r="H48" s="7"/>
      <c r="I48" s="8"/>
      <c r="J48" s="7"/>
      <c r="K48" s="4"/>
      <c r="L48" s="4"/>
      <c r="M48" s="4"/>
      <c r="N48" s="4"/>
      <c r="O48" s="4"/>
      <c r="P48" s="4"/>
      <c r="Q48" s="4"/>
    </row>
    <row r="49" spans="3:17" x14ac:dyDescent="0.25">
      <c r="C49" s="4"/>
      <c r="D49" s="4"/>
      <c r="E49" s="4"/>
      <c r="F49" s="6"/>
      <c r="G49" s="6"/>
      <c r="H49" s="7"/>
      <c r="I49" s="8"/>
      <c r="J49" s="7"/>
      <c r="K49" s="4"/>
      <c r="L49" s="4"/>
      <c r="M49" s="4"/>
      <c r="N49" s="4"/>
      <c r="O49" s="4"/>
      <c r="P49" s="4"/>
      <c r="Q49" s="4"/>
    </row>
    <row r="50" spans="3:17" x14ac:dyDescent="0.25">
      <c r="C50" s="4"/>
      <c r="D50" s="4"/>
      <c r="E50" s="4"/>
      <c r="F50" s="6"/>
      <c r="G50" s="6"/>
      <c r="H50" s="7"/>
      <c r="I50" s="8"/>
      <c r="J50" s="7"/>
      <c r="K50" s="4"/>
      <c r="L50" s="4"/>
      <c r="M50" s="4"/>
      <c r="N50" s="4"/>
      <c r="O50" s="4"/>
      <c r="P50" s="4"/>
      <c r="Q50" s="4"/>
    </row>
    <row r="51" spans="3:17" x14ac:dyDescent="0.25">
      <c r="C51" s="4"/>
      <c r="D51" s="4"/>
      <c r="E51" s="4"/>
      <c r="F51" s="6"/>
      <c r="G51" s="6"/>
      <c r="H51" s="7"/>
      <c r="I51" s="8"/>
      <c r="J51" s="7"/>
      <c r="K51" s="4"/>
      <c r="L51" s="4"/>
      <c r="M51" s="4"/>
      <c r="N51" s="4"/>
    </row>
    <row r="52" spans="3:17" x14ac:dyDescent="0.25">
      <c r="C52" s="4"/>
      <c r="D52" s="4"/>
      <c r="E52" s="4"/>
      <c r="F52" s="6"/>
      <c r="G52" s="6"/>
      <c r="H52" s="7"/>
      <c r="I52" s="8"/>
      <c r="J52" s="7"/>
      <c r="K52" s="4"/>
      <c r="L52" s="4"/>
      <c r="M52" s="4"/>
      <c r="N52" s="4"/>
    </row>
    <row r="53" spans="3:17" x14ac:dyDescent="0.25">
      <c r="C53" s="4"/>
      <c r="D53" s="4"/>
      <c r="E53" s="4"/>
      <c r="F53" s="6"/>
      <c r="G53" s="6"/>
      <c r="H53" s="8"/>
      <c r="I53" s="8"/>
      <c r="J53" s="4"/>
      <c r="K53" s="4"/>
      <c r="L53" s="4"/>
      <c r="M53" s="4"/>
      <c r="N53" s="4"/>
    </row>
    <row r="54" spans="3:17" x14ac:dyDescent="0.25">
      <c r="C54" s="4"/>
      <c r="D54" s="4"/>
      <c r="E54" s="4"/>
      <c r="F54" s="6"/>
      <c r="G54" s="6"/>
      <c r="H54" s="8"/>
      <c r="I54" s="8"/>
      <c r="J54" s="4"/>
      <c r="K54" s="4"/>
      <c r="L54" s="4"/>
      <c r="M54" s="4"/>
      <c r="N54" s="4"/>
    </row>
    <row r="55" spans="3:17" x14ac:dyDescent="0.25">
      <c r="C55" s="4"/>
      <c r="D55" s="4"/>
      <c r="E55" s="4"/>
      <c r="F55" s="6"/>
      <c r="G55" s="6"/>
      <c r="H55" s="8"/>
      <c r="I55" s="8"/>
      <c r="J55" s="4"/>
      <c r="K55" s="4"/>
      <c r="L55" s="4"/>
      <c r="M55" s="4"/>
      <c r="N55" s="4"/>
    </row>
    <row r="56" spans="3:17" x14ac:dyDescent="0.25">
      <c r="C56" s="4"/>
      <c r="D56" s="4"/>
      <c r="E56" s="4"/>
      <c r="F56" s="6"/>
      <c r="G56" s="6"/>
      <c r="H56" s="8"/>
      <c r="I56" s="8"/>
      <c r="J56" s="4"/>
      <c r="K56" s="4"/>
      <c r="L56" s="4"/>
      <c r="M56" s="4"/>
      <c r="N56" s="4"/>
    </row>
    <row r="57" spans="3:17" x14ac:dyDescent="0.25">
      <c r="F57" s="1"/>
      <c r="G57" s="1"/>
      <c r="H57" s="3"/>
      <c r="I57" s="3"/>
    </row>
    <row r="58" spans="3:17" x14ac:dyDescent="0.25">
      <c r="F58" s="1"/>
      <c r="G58" s="1"/>
      <c r="H58" s="3"/>
      <c r="I58" s="3"/>
    </row>
    <row r="59" spans="3:17" x14ac:dyDescent="0.25">
      <c r="F59" s="1"/>
      <c r="G59" s="1"/>
      <c r="H59" s="3"/>
    </row>
    <row r="60" spans="3:17" x14ac:dyDescent="0.25">
      <c r="F60" s="1"/>
      <c r="G60" s="1"/>
      <c r="H60" s="3"/>
    </row>
    <row r="61" spans="3:17" x14ac:dyDescent="0.25">
      <c r="F61" s="1"/>
      <c r="G61" s="1"/>
      <c r="H61" s="3"/>
    </row>
    <row r="62" spans="3:17" x14ac:dyDescent="0.25">
      <c r="F62" s="1"/>
      <c r="G62" s="1"/>
      <c r="H62" s="3"/>
    </row>
    <row r="63" spans="3:17" x14ac:dyDescent="0.25">
      <c r="F63" s="1"/>
      <c r="G63" s="1"/>
      <c r="H63" s="3"/>
    </row>
    <row r="64" spans="3:17" x14ac:dyDescent="0.25">
      <c r="F64" s="1"/>
      <c r="G64" s="1"/>
      <c r="H64" s="3"/>
    </row>
    <row r="65" spans="6:8" x14ac:dyDescent="0.25">
      <c r="F65" s="1"/>
      <c r="G65" s="1"/>
      <c r="H65" s="3"/>
    </row>
    <row r="66" spans="6:8" x14ac:dyDescent="0.25">
      <c r="F66" s="1"/>
      <c r="G66" s="1"/>
      <c r="H66" s="3"/>
    </row>
    <row r="67" spans="6:8" x14ac:dyDescent="0.25">
      <c r="F67" s="1"/>
      <c r="G67" s="1"/>
      <c r="H67" s="3"/>
    </row>
    <row r="68" spans="6:8" x14ac:dyDescent="0.25">
      <c r="F68" s="1"/>
      <c r="G68" s="1"/>
      <c r="H68" s="3"/>
    </row>
    <row r="69" spans="6:8" x14ac:dyDescent="0.25">
      <c r="F69" s="1"/>
      <c r="G69" s="1"/>
    </row>
    <row r="70" spans="6:8" x14ac:dyDescent="0.25">
      <c r="F70" s="1"/>
      <c r="G70" s="1"/>
    </row>
    <row r="71" spans="6:8" x14ac:dyDescent="0.25">
      <c r="F71" s="1"/>
      <c r="G71" s="1"/>
    </row>
    <row r="72" spans="6:8" x14ac:dyDescent="0.25">
      <c r="F72" s="1"/>
      <c r="G72" s="1"/>
    </row>
    <row r="73" spans="6:8" x14ac:dyDescent="0.25">
      <c r="F73" s="1"/>
      <c r="G73" s="1"/>
    </row>
    <row r="74" spans="6:8" x14ac:dyDescent="0.25">
      <c r="F74" s="1"/>
      <c r="G74" s="1"/>
    </row>
    <row r="75" spans="6:8" x14ac:dyDescent="0.25">
      <c r="F75" s="1"/>
      <c r="G75" s="1"/>
    </row>
    <row r="76" spans="6:8" x14ac:dyDescent="0.25">
      <c r="F76" s="1"/>
      <c r="G76" s="1"/>
    </row>
    <row r="77" spans="6:8" x14ac:dyDescent="0.25">
      <c r="F77" s="1"/>
      <c r="G77" s="1"/>
    </row>
  </sheetData>
  <pageMargins left="0.7" right="0.7" top="0.78740157499999996" bottom="0.78740157499999996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Tabelle4</vt:lpstr>
    </vt:vector>
  </TitlesOfParts>
  <Company>LIS AG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Erwin Forster</dc:creator>
  <cp:lastModifiedBy>Erwin Forster</cp:lastModifiedBy>
  <dcterms:created xsi:type="dcterms:W3CDTF">2016-09-20T13:49:55Z</dcterms:created>
  <dcterms:modified xsi:type="dcterms:W3CDTF">2019-10-04T09:19:46Z</dcterms:modified>
</cp:coreProperties>
</file>