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omments2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18" sheetId="1" state="visible" r:id="rId2"/>
    <sheet name="2019" sheetId="2" state="visible" r:id="rId3"/>
    <sheet name="2020" sheetId="3" state="visible" r:id="rId4"/>
    <sheet name="Source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<sst xmlns="http://schemas.openxmlformats.org/spreadsheetml/2006/main" count="236" uniqueCount="52">
  <si>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</si>
  <si>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</si>
  <si>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</si>
  <si>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</si>
  <si>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</si>
  <si>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</si>
  <si>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</si>
  <si>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</si>
  <si>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</si>
  <si>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</si>
  <si>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</si>
  <si>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</si>
  <si>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</si>
  <si>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</si>
  <si>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</si>
  <si>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</si>
  <si>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</si>
  <si>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</si>
  <si>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</si>
  <si>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</si>
  <si>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</si>
  <si>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</si>
  <si>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</si>
  <si>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</si>
  <si>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</si>
  <si>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</si>
  <si>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</si>
  <si>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</si>
  <si>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</si>
  <si>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</si>
  <si>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</si>
  <si>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</si>
  <si>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</si>
  <si>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</si>
  <si>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</si>
  <si>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</si>
  <si>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</si>
  <si>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</si>
  <si>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</si>
  <si>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</si>
  <si>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</si>
  <si>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</si>
  <si>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</si>
  <si>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</si>
  <si>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</si>
  <si>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</si>
  <si>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</si>
  <si>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</si>
  <si>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</si>
  <si>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https://de.wikipedia.org/wiki/Einkommensteuer_(Deutschland)#Tarif_2019 </t>
  </si>
  <si>
    <t xml:space="preserve">BBG:</t>
  </si>
  <si>
    <r>
      <rPr>
        <sz val="10"/>
        <color rgb="FF0000FF"/>
        <rFont val="Arial"/>
        <family val="2"/>
        <charset val="1"/>
      </rPr>
      <t xml:space="preserve">https://de.wikipedia.org/wiki/Beitragsbemessungsgrenze</t>
    </r>
    <r>
      <rPr>
        <sz val="10"/>
        <rFont val="Arial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</si>
</sst>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9"/>
      <color rgb="FF000000"/>
      <name val="Tahoma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6704450742"/>
          <c:y val="0.0407801418439716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4697449575"/>
          <c:y val="0.205810147299509"/>
          <c:w val="0.871423014946936"/>
          <c:h val="0.65493726132024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-8469.64904599998</c:v>
                </c:pt>
                <c:pt idx="1">
                  <c:v>-9539.32265809493</c:v>
                </c:pt>
                <c:pt idx="2">
                  <c:v>-11010.0715108748</c:v>
                </c:pt>
                <c:pt idx="3">
                  <c:v>-12543.5807988434</c:v>
                </c:pt>
                <c:pt idx="4">
                  <c:v>-14154.6750923166</c:v>
                </c:pt>
                <c:pt idx="5">
                  <c:v>-15846.2545343209</c:v>
                </c:pt>
                <c:pt idx="6">
                  <c:v>-17622.4867032696</c:v>
                </c:pt>
                <c:pt idx="7">
                  <c:v>-19486.572661576</c:v>
                </c:pt>
                <c:pt idx="8">
                  <c:v>-21442.9913122908</c:v>
                </c:pt>
                <c:pt idx="9">
                  <c:v>-23498.7004443851</c:v>
                </c:pt>
                <c:pt idx="10">
                  <c:v>-23421.819309078</c:v>
                </c:pt>
                <c:pt idx="11">
                  <c:v>-25550.4314986116</c:v>
                </c:pt>
                <c:pt idx="12">
                  <c:v>-27824.6129318663</c:v>
                </c:pt>
                <c:pt idx="13">
                  <c:v>-30211.317405701</c:v>
                </c:pt>
                <c:pt idx="14">
                  <c:v>-32719.5007926737</c:v>
                </c:pt>
                <c:pt idx="15">
                  <c:v>-35355.0594282463</c:v>
                </c:pt>
                <c:pt idx="16">
                  <c:v>-38125.2696072495</c:v>
                </c:pt>
                <c:pt idx="17">
                  <c:v>-41038.8452172012</c:v>
                </c:pt>
                <c:pt idx="18">
                  <c:v>-44103.7069060303</c:v>
                </c:pt>
                <c:pt idx="19">
                  <c:v>-47331.5220870963</c:v>
                </c:pt>
                <c:pt idx="20">
                  <c:v>-50729.8494622546</c:v>
                </c:pt>
                <c:pt idx="21">
                  <c:v>-51147.3134586635</c:v>
                </c:pt>
                <c:pt idx="22">
                  <c:v>-54720.9125975058</c:v>
                </c:pt>
                <c:pt idx="23">
                  <c:v>-58561.2666944707</c:v>
                </c:pt>
                <c:pt idx="24">
                  <c:v>-62887.6269616231</c:v>
                </c:pt>
                <c:pt idx="25">
                  <c:v>-67874.6875261784</c:v>
                </c:pt>
                <c:pt idx="26">
                  <c:v>-73127.097750026</c:v>
                </c:pt>
                <c:pt idx="27">
                  <c:v>-78656.2164022083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-93209.3287396556</c:v>
                </c:pt>
                <c:pt idx="33">
                  <c:v>-95983.5124063075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-125008.073261868</c:v>
                </c:pt>
                <c:pt idx="43">
                  <c:v>-128739.170769107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-12017.2732459168</c:v>
                </c:pt>
                <c:pt idx="7">
                  <c:v>-14055.3505092982</c:v>
                </c:pt>
                <c:pt idx="8">
                  <c:v>-16217.2794783617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</c:v>
                </c:pt>
                <c:pt idx="13">
                  <c:v>-27421.1608199149</c:v>
                </c:pt>
                <c:pt idx="14">
                  <c:v>-30436.3272843913</c:v>
                </c:pt>
                <c:pt idx="15">
                  <c:v>-33636.1469773251</c:v>
                </c:pt>
                <c:pt idx="16">
                  <c:v>-37034.3511179322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-48565.8368916668</c:v>
                </c:pt>
                <c:pt idx="20">
                  <c:v>-52910.2898244945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-68452.3498917904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87737643"/>
        <c:axId val="16486570"/>
      </c:lineChart>
      <c:catAx>
        <c:axId val="87737643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6486570"/>
        <c:crosses val="autoZero"/>
        <c:auto val="1"/>
        <c:lblAlgn val="ctr"/>
        <c:lblOffset val="100"/>
      </c:catAx>
      <c:valAx>
        <c:axId val="16486570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773764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520046841019"/>
          <c:y val="0.039774218955106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35259019684"/>
          <c:y val="0.203990548700446"/>
          <c:w val="0.862599676573914"/>
          <c:h val="0.661853504856918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991666.750954</c:v>
                </c:pt>
                <c:pt idx="1">
                  <c:v>982259.679259301</c:v>
                </c:pt>
                <c:pt idx="2">
                  <c:v>971383.317549627</c:v>
                </c:pt>
                <c:pt idx="3">
                  <c:v>958973.80111791</c:v>
                </c:pt>
                <c:pt idx="4">
                  <c:v>944954.679550955</c:v>
                </c:pt>
                <c:pt idx="5">
                  <c:v>929244.36337631</c:v>
                </c:pt>
                <c:pt idx="6">
                  <c:v>911759.334591834</c:v>
                </c:pt>
                <c:pt idx="7">
                  <c:v>892410.634966413</c:v>
                </c:pt>
                <c:pt idx="8">
                  <c:v>871105.92159936</c:v>
                </c:pt>
                <c:pt idx="9">
                  <c:v>847745.892782057</c:v>
                </c:pt>
                <c:pt idx="10">
                  <c:v>824473.431485882</c:v>
                </c:pt>
                <c:pt idx="11">
                  <c:v>799072.043147148</c:v>
                </c:pt>
                <c:pt idx="12">
                  <c:v>771397.256185451</c:v>
                </c:pt>
                <c:pt idx="13">
                  <c:v>741335.403828612</c:v>
                </c:pt>
                <c:pt idx="14">
                  <c:v>708766.101752628</c:v>
                </c:pt>
                <c:pt idx="15">
                  <c:v>673563.117529465</c:v>
                </c:pt>
                <c:pt idx="16">
                  <c:v>635590.702315104</c:v>
                </c:pt>
                <c:pt idx="17">
                  <c:v>594705.488732212</c:v>
                </c:pt>
                <c:pt idx="18">
                  <c:v>550756.18787141</c:v>
                </c:pt>
                <c:pt idx="19">
                  <c:v>503582.132475531</c:v>
                </c:pt>
                <c:pt idx="20">
                  <c:v>453011.761020193</c:v>
                </c:pt>
                <c:pt idx="21">
                  <c:v>402030.565027743</c:v>
                </c:pt>
                <c:pt idx="22">
                  <c:v>347530.438077949</c:v>
                </c:pt>
                <c:pt idx="23">
                  <c:v>289136.725179023</c:v>
                </c:pt>
                <c:pt idx="24">
                  <c:v>226404.979209472</c:v>
                </c:pt>
                <c:pt idx="25">
                  <c:v>158692.480201483</c:v>
                </c:pt>
                <c:pt idx="26">
                  <c:v>85734.1080521584</c:v>
                </c:pt>
                <c:pt idx="27">
                  <c:v>7253.39080747066</c:v>
                </c:pt>
                <c:pt idx="28">
                  <c:v>-75636.6528607282</c:v>
                </c:pt>
                <c:pt idx="29">
                  <c:v>-160994.653173764</c:v>
                </c:pt>
                <c:pt idx="30">
                  <c:v>-248893.642008406</c:v>
                </c:pt>
                <c:pt idx="31">
                  <c:v>-339408.948472035</c:v>
                </c:pt>
                <c:pt idx="32">
                  <c:v>-432618.277211691</c:v>
                </c:pt>
                <c:pt idx="33">
                  <c:v>-528601.789617998</c:v>
                </c:pt>
                <c:pt idx="34">
                  <c:v>-627442.18803851</c:v>
                </c:pt>
                <c:pt idx="35">
                  <c:v>-729224.803119763</c:v>
                </c:pt>
                <c:pt idx="36">
                  <c:v>-834037.684402326</c:v>
                </c:pt>
                <c:pt idx="37">
                  <c:v>-941971.694298277</c:v>
                </c:pt>
                <c:pt idx="38">
                  <c:v>-1053120.60558596</c:v>
                </c:pt>
                <c:pt idx="39">
                  <c:v>-1167581.20256249</c:v>
                </c:pt>
                <c:pt idx="40">
                  <c:v>-1285453.38600041</c:v>
                </c:pt>
                <c:pt idx="41">
                  <c:v>-1406840.28206098</c:v>
                </c:pt>
                <c:pt idx="42">
                  <c:v>-1531848.35532284</c:v>
                </c:pt>
                <c:pt idx="43">
                  <c:v>-1660587.52609195</c:v>
                </c:pt>
                <c:pt idx="44">
                  <c:v>-1793171.29216488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525354.686798953</c:v>
                </c:pt>
                <c:pt idx="21">
                  <c:v>468017.862562575</c:v>
                </c:pt>
                <c:pt idx="22">
                  <c:v>405595.115431395</c:v>
                </c:pt>
                <c:pt idx="23">
                  <c:v>337292.368836112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92069.9813395773</c:v>
                </c:pt>
                <c:pt idx="27">
                  <c:v>-4573.97024880713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-558763.808470756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-1082113.98863324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539907"/>
        <c:axId val="86931893"/>
      </c:lineChart>
      <c:catAx>
        <c:axId val="539907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6931893"/>
        <c:crosses val="autoZero"/>
        <c:auto val="1"/>
        <c:lblAlgn val="ctr"/>
        <c:lblOffset val="100"/>
      </c:catAx>
      <c:valAx>
        <c:axId val="86931893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3990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6704450742"/>
          <c:y val="0.0407801418439716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4697449575"/>
          <c:y val="0.205810147299509"/>
          <c:w val="0.871423014946936"/>
          <c:h val="0.65493726132024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-8332.24904600007</c:v>
                </c:pt>
                <c:pt idx="1">
                  <c:v>-9407.07169469888</c:v>
                </c:pt>
                <c:pt idx="2">
                  <c:v>-10876.3617096735</c:v>
                </c:pt>
                <c:pt idx="3">
                  <c:v>-12409.516431718</c:v>
                </c:pt>
                <c:pt idx="4">
                  <c:v>-14019.1215669543</c:v>
                </c:pt>
                <c:pt idx="5">
                  <c:v>-15710.3161746449</c:v>
                </c:pt>
                <c:pt idx="6">
                  <c:v>-17485.0287844762</c:v>
                </c:pt>
                <c:pt idx="7">
                  <c:v>-19348.6996254211</c:v>
                </c:pt>
                <c:pt idx="8">
                  <c:v>-21304.7133670535</c:v>
                </c:pt>
                <c:pt idx="9">
                  <c:v>-23360.0288173028</c:v>
                </c:pt>
                <c:pt idx="10">
                  <c:v>-23272.4612961749</c:v>
                </c:pt>
                <c:pt idx="11">
                  <c:v>-25401.388338734</c:v>
                </c:pt>
                <c:pt idx="12">
                  <c:v>-27674.7869616963</c:v>
                </c:pt>
                <c:pt idx="13">
                  <c:v>-30061.8523568392</c:v>
                </c:pt>
                <c:pt idx="14">
                  <c:v>-32569.3020759837</c:v>
                </c:pt>
                <c:pt idx="15">
                  <c:v>-35202.9842231633</c:v>
                </c:pt>
                <c:pt idx="16">
                  <c:v>-37972.4152143612</c:v>
                </c:pt>
                <c:pt idx="17">
                  <c:v>-40885.213582892</c:v>
                </c:pt>
                <c:pt idx="18">
                  <c:v>-43949.3008608017</c:v>
                </c:pt>
                <c:pt idx="19">
                  <c:v>-47174.0553958791</c:v>
                </c:pt>
                <c:pt idx="20">
                  <c:v>-50570.3714553384</c:v>
                </c:pt>
                <c:pt idx="21">
                  <c:v>-50981.1959924497</c:v>
                </c:pt>
                <c:pt idx="22">
                  <c:v>-54500.1269497942</c:v>
                </c:pt>
                <c:pt idx="23">
                  <c:v>-58393.7128989259</c:v>
                </c:pt>
                <c:pt idx="24">
                  <c:v>-62731.7459695506</c:v>
                </c:pt>
                <c:pt idx="25">
                  <c:v>-67712.4990079897</c:v>
                </c:pt>
                <c:pt idx="26">
                  <c:v>-72958.3721493241</c:v>
                </c:pt>
                <c:pt idx="27">
                  <c:v>-78480.7172446878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-90515.3064636288</c:v>
                </c:pt>
                <c:pt idx="32">
                  <c:v>-93209.3287396556</c:v>
                </c:pt>
                <c:pt idx="33">
                  <c:v>-95983.5124063075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-125008.073261868</c:v>
                </c:pt>
                <c:pt idx="43">
                  <c:v>-128739.170769107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-11878.7843385541</c:v>
                </c:pt>
                <c:pt idx="7">
                  <c:v>-13914.9326944487</c:v>
                </c:pt>
                <c:pt idx="8">
                  <c:v>-16074.8471125329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-21753.9794878538</c:v>
                </c:pt>
                <c:pt idx="12">
                  <c:v>-24429.9355370881</c:v>
                </c:pt>
                <c:pt idx="13">
                  <c:v>-27270.0791703191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-36880.9335306395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-52750.3036335428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-74740.7549152933</c:v>
                </c:pt>
                <c:pt idx="25">
                  <c:v>-81594.4098296688</c:v>
                </c:pt>
                <c:pt idx="26">
                  <c:v>-88887.2227515729</c:v>
                </c:pt>
                <c:pt idx="27">
                  <c:v>-96643.9515883844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58528902"/>
        <c:axId val="92779921"/>
      </c:lineChart>
      <c:catAx>
        <c:axId val="5852890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2779921"/>
        <c:crosses val="autoZero"/>
        <c:auto val="1"/>
        <c:lblAlgn val="ctr"/>
        <c:lblOffset val="100"/>
      </c:catAx>
      <c:valAx>
        <c:axId val="92779921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852890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408520604472"/>
          <c:y val="0.0395116828563928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35259019684"/>
          <c:y val="0.203990548700446"/>
          <c:w val="0.862599676573914"/>
          <c:h val="0.661853504856918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991541.7055</c:v>
                </c:pt>
                <c:pt idx="1">
                  <c:v>981979.25193025</c:v>
                </c:pt>
                <c:pt idx="2">
                  <c:v>970888.334136754</c:v>
                </c:pt>
                <c:pt idx="3">
                  <c:v>958237.519412889</c:v>
                </c:pt>
                <c:pt idx="4">
                  <c:v>943975.31314358</c:v>
                </c:pt>
                <c:pt idx="5">
                  <c:v>928021.238059628</c:v>
                </c:pt>
                <c:pt idx="6">
                  <c:v>910291.795080814</c:v>
                </c:pt>
                <c:pt idx="7">
                  <c:v>890698.046698386</c:v>
                </c:pt>
                <c:pt idx="8">
                  <c:v>869147.672621945</c:v>
                </c:pt>
                <c:pt idx="9">
                  <c:v>845542.540731602</c:v>
                </c:pt>
                <c:pt idx="10">
                  <c:v>822005.00213325</c:v>
                </c:pt>
                <c:pt idx="11">
                  <c:v>796339.475157776</c:v>
                </c:pt>
                <c:pt idx="12">
                  <c:v>768400.444009532</c:v>
                </c:pt>
                <c:pt idx="13">
                  <c:v>738074.296659013</c:v>
                </c:pt>
                <c:pt idx="14">
                  <c:v>705240.706875494</c:v>
                </c:pt>
                <c:pt idx="15">
                  <c:v>669772.358811928</c:v>
                </c:pt>
                <c:pt idx="16">
                  <c:v>631533.518102871</c:v>
                </c:pt>
                <c:pt idx="17">
                  <c:v>590381.978765291</c:v>
                </c:pt>
                <c:pt idx="18">
                  <c:v>546164.230770443</c:v>
                </c:pt>
                <c:pt idx="19">
                  <c:v>498719.578996846</c:v>
                </c:pt>
                <c:pt idx="20">
                  <c:v>447875.289526022</c:v>
                </c:pt>
                <c:pt idx="21">
                  <c:v>396608.761940042</c:v>
                </c:pt>
                <c:pt idx="22">
                  <c:v>341765.972095449</c:v>
                </c:pt>
                <c:pt idx="23">
                  <c:v>283088.809988484</c:v>
                </c:pt>
                <c:pt idx="24">
                  <c:v>220094.710822195</c:v>
                </c:pt>
                <c:pt idx="25">
                  <c:v>152109.242828987</c:v>
                </c:pt>
                <c:pt idx="26">
                  <c:v>78866.8995544655</c:v>
                </c:pt>
                <c:pt idx="27">
                  <c:v>90.8110500228795</c:v>
                </c:pt>
                <c:pt idx="28">
                  <c:v>-82799.232618176</c:v>
                </c:pt>
                <c:pt idx="29">
                  <c:v>-168157.232931212</c:v>
                </c:pt>
                <c:pt idx="30">
                  <c:v>-256056.221765854</c:v>
                </c:pt>
                <c:pt idx="31">
                  <c:v>-346571.528229483</c:v>
                </c:pt>
                <c:pt idx="32">
                  <c:v>-439780.856969139</c:v>
                </c:pt>
                <c:pt idx="33">
                  <c:v>-535764.369375446</c:v>
                </c:pt>
                <c:pt idx="34">
                  <c:v>-634604.767795957</c:v>
                </c:pt>
                <c:pt idx="35">
                  <c:v>-736387.38287721</c:v>
                </c:pt>
                <c:pt idx="36">
                  <c:v>-841200.264159774</c:v>
                </c:pt>
                <c:pt idx="37">
                  <c:v>-949134.274055725</c:v>
                </c:pt>
                <c:pt idx="38">
                  <c:v>-1060283.1853434</c:v>
                </c:pt>
                <c:pt idx="39">
                  <c:v>-1174743.78231993</c:v>
                </c:pt>
                <c:pt idx="40">
                  <c:v>-1292615.96575786</c:v>
                </c:pt>
                <c:pt idx="41">
                  <c:v>-1414002.86181842</c:v>
                </c:pt>
                <c:pt idx="42">
                  <c:v>-1539010.93508029</c:v>
                </c:pt>
                <c:pt idx="43">
                  <c:v>-1667750.1058494</c:v>
                </c:pt>
                <c:pt idx="44">
                  <c:v>-1800333.87192232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882637.275969532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777786.92736471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621479.032587677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462117.384053292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84709.4418906669</c:v>
                </c:pt>
                <c:pt idx="27">
                  <c:v>-12261.3176492491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-566451.155871198</c:v>
                </c:pt>
                <c:pt idx="33">
                  <c:v>-689797.710578549</c:v>
                </c:pt>
                <c:pt idx="34">
                  <c:v>-818011.954928434</c:v>
                </c:pt>
                <c:pt idx="35">
                  <c:v>-951281.494099152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-1538930.20494999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-2043108.45561032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897492"/>
        <c:axId val="62295240"/>
      </c:lineChart>
      <c:catAx>
        <c:axId val="89749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62295240"/>
        <c:crosses val="autoZero"/>
        <c:auto val="1"/>
        <c:lblAlgn val="ctr"/>
        <c:lblOffset val="100"/>
      </c:catAx>
      <c:valAx>
        <c:axId val="6229524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9749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226704450742"/>
          <c:y val="0.0407801418439716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4697449575"/>
          <c:y val="0.205810147299509"/>
          <c:w val="0.871423014946936"/>
          <c:h val="0.65493726132024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-8457.29449999996</c:v>
                </c:pt>
                <c:pt idx="1">
                  <c:v>-9562.45356975007</c:v>
                </c:pt>
                <c:pt idx="2">
                  <c:v>-11090.917793496</c:v>
                </c:pt>
                <c:pt idx="3">
                  <c:v>-12650.8147238647</c:v>
                </c:pt>
                <c:pt idx="4">
                  <c:v>-14262.2062693088</c:v>
                </c:pt>
                <c:pt idx="5">
                  <c:v>-15954.0750839527</c:v>
                </c:pt>
                <c:pt idx="6">
                  <c:v>-17729.4429788137</c:v>
                </c:pt>
                <c:pt idx="7">
                  <c:v>-19593.7483824285</c:v>
                </c:pt>
                <c:pt idx="8">
                  <c:v>-21550.3740764401</c:v>
                </c:pt>
                <c:pt idx="9">
                  <c:v>-23605.131890343</c:v>
                </c:pt>
                <c:pt idx="10">
                  <c:v>-23537.5385983519</c:v>
                </c:pt>
                <c:pt idx="11">
                  <c:v>-25665.5269754746</c:v>
                </c:pt>
                <c:pt idx="12">
                  <c:v>-27939.031148244</c:v>
                </c:pt>
                <c:pt idx="13">
                  <c:v>-30326.1473505187</c:v>
                </c:pt>
                <c:pt idx="14">
                  <c:v>-32833.5897835194</c:v>
                </c:pt>
                <c:pt idx="15">
                  <c:v>-35468.3480635661</c:v>
                </c:pt>
                <c:pt idx="16">
                  <c:v>-38238.8407090571</c:v>
                </c:pt>
                <c:pt idx="17">
                  <c:v>-41151.53933758</c:v>
                </c:pt>
                <c:pt idx="18">
                  <c:v>-44217.7479948476</c:v>
                </c:pt>
                <c:pt idx="19">
                  <c:v>-47444.6517735967</c:v>
                </c:pt>
                <c:pt idx="20">
                  <c:v>-50844.2894708242</c:v>
                </c:pt>
                <c:pt idx="21">
                  <c:v>-51266.5275859801</c:v>
                </c:pt>
                <c:pt idx="22">
                  <c:v>-54842.789844593</c:v>
                </c:pt>
                <c:pt idx="23">
                  <c:v>-58677.1621069653</c:v>
                </c:pt>
                <c:pt idx="24">
                  <c:v>-62994.0991662883</c:v>
                </c:pt>
                <c:pt idx="25">
                  <c:v>-67985.4679932087</c:v>
                </c:pt>
                <c:pt idx="26">
                  <c:v>-73242.3432745211</c:v>
                </c:pt>
                <c:pt idx="27">
                  <c:v>-78776.0885044427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-90515.3064636288</c:v>
                </c:pt>
                <c:pt idx="32">
                  <c:v>-93209.3287396556</c:v>
                </c:pt>
                <c:pt idx="33">
                  <c:v>-95983.5124063075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-125008.073261868</c:v>
                </c:pt>
                <c:pt idx="43">
                  <c:v>-128739.170769107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-12135.8544476961</c:v>
                </c:pt>
                <c:pt idx="7">
                  <c:v>-14174.9767164366</c:v>
                </c:pt>
                <c:pt idx="8">
                  <c:v>-16336.942089097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-22031.0390084898</c:v>
                </c:pt>
                <c:pt idx="12">
                  <c:v>-24707.6915004404</c:v>
                </c:pt>
                <c:pt idx="13">
                  <c:v>-27548.5624984442</c:v>
                </c:pt>
                <c:pt idx="14">
                  <c:v>-30563.0555974473</c:v>
                </c:pt>
                <c:pt idx="15">
                  <c:v>-33763.2270274808</c:v>
                </c:pt>
                <c:pt idx="16">
                  <c:v>-37161.7985223149</c:v>
                </c:pt>
                <c:pt idx="17">
                  <c:v>-40772.1921733161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-89200.1372972754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76037688"/>
        <c:axId val="18770080"/>
      </c:lineChart>
      <c:catAx>
        <c:axId val="76037688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8770080"/>
        <c:crosses val="autoZero"/>
        <c:auto val="1"/>
        <c:lblAlgn val="ctr"/>
        <c:lblOffset val="100"/>
      </c:catAx>
      <c:valAx>
        <c:axId val="18770080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603768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464283722746"/>
          <c:y val="0.0396429509057495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935259019684"/>
          <c:y val="0.203990548700446"/>
          <c:w val="0.862599676573914"/>
          <c:h val="0.661853504856918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991529.350954</c:v>
                </c:pt>
                <c:pt idx="1">
                  <c:v>981990.028295905</c:v>
                </c:pt>
                <c:pt idx="2">
                  <c:v>970979.95678503</c:v>
                </c:pt>
                <c:pt idx="3">
                  <c:v>958436.375986187</c:v>
                </c:pt>
                <c:pt idx="4">
                  <c:v>944281.70089387</c:v>
                </c:pt>
                <c:pt idx="5">
                  <c:v>928435.44635955</c:v>
                </c:pt>
                <c:pt idx="6">
                  <c:v>910812.95965628</c:v>
                </c:pt>
                <c:pt idx="7">
                  <c:v>891326.386994704</c:v>
                </c:pt>
                <c:pt idx="8">
                  <c:v>869883.395682413</c:v>
                </c:pt>
                <c:pt idx="9">
                  <c:v>846384.695238028</c:v>
                </c:pt>
                <c:pt idx="10">
                  <c:v>822962.87592895</c:v>
                </c:pt>
                <c:pt idx="11">
                  <c:v>797412.444430338</c:v>
                </c:pt>
                <c:pt idx="12">
                  <c:v>769587.831498472</c:v>
                </c:pt>
                <c:pt idx="13">
                  <c:v>739376.514092771</c:v>
                </c:pt>
                <c:pt idx="14">
                  <c:v>706657.013300097</c:v>
                </c:pt>
                <c:pt idx="15">
                  <c:v>671301.953871851</c:v>
                </c:pt>
                <c:pt idx="16">
                  <c:v>633176.684264601</c:v>
                </c:pt>
                <c:pt idx="17">
                  <c:v>592137.8390474</c:v>
                </c:pt>
                <c:pt idx="18">
                  <c:v>548034.13214137</c:v>
                </c:pt>
                <c:pt idx="19">
                  <c:v>500702.610054274</c:v>
                </c:pt>
                <c:pt idx="20">
                  <c:v>449972.760592019</c:v>
                </c:pt>
                <c:pt idx="21">
                  <c:v>398825.447133356</c:v>
                </c:pt>
                <c:pt idx="22">
                  <c:v>344104.53453585</c:v>
                </c:pt>
                <c:pt idx="23">
                  <c:v>285543.267841379</c:v>
                </c:pt>
                <c:pt idx="24">
                  <c:v>222655.640879756</c:v>
                </c:pt>
                <c:pt idx="25">
                  <c:v>154780.953353578</c:v>
                </c:pt>
                <c:pt idx="26">
                  <c:v>81653.8556035517</c:v>
                </c:pt>
                <c:pt idx="27">
                  <c:v>2997.63920134339</c:v>
                </c:pt>
                <c:pt idx="28">
                  <c:v>-79892.4044668555</c:v>
                </c:pt>
                <c:pt idx="29">
                  <c:v>-165250.404779892</c:v>
                </c:pt>
                <c:pt idx="30">
                  <c:v>-253149.393614534</c:v>
                </c:pt>
                <c:pt idx="31">
                  <c:v>-343664.700078162</c:v>
                </c:pt>
                <c:pt idx="32">
                  <c:v>-436874.028817818</c:v>
                </c:pt>
                <c:pt idx="33">
                  <c:v>-532857.541224126</c:v>
                </c:pt>
                <c:pt idx="34">
                  <c:v>-631697.939644637</c:v>
                </c:pt>
                <c:pt idx="35">
                  <c:v>-733480.55472589</c:v>
                </c:pt>
                <c:pt idx="36">
                  <c:v>-838293.436008454</c:v>
                </c:pt>
                <c:pt idx="37">
                  <c:v>-946227.445904404</c:v>
                </c:pt>
                <c:pt idx="38">
                  <c:v>-1057376.35719208</c:v>
                </c:pt>
                <c:pt idx="39">
                  <c:v>-1171836.95416861</c:v>
                </c:pt>
                <c:pt idx="40">
                  <c:v>-1289709.13760654</c:v>
                </c:pt>
                <c:pt idx="41">
                  <c:v>-1411096.0336671</c:v>
                </c:pt>
                <c:pt idx="42">
                  <c:v>-1536104.10692897</c:v>
                </c:pt>
                <c:pt idx="43">
                  <c:v>-1664843.27769808</c:v>
                </c:pt>
                <c:pt idx="44">
                  <c:v>-1797427.043771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</c:v>
                </c:pt>
                <c:pt idx="5">
                  <c:v>962594.917937764</c:v>
                </c:pt>
                <c:pt idx="6">
                  <c:v>950577.644691848</c:v>
                </c:pt>
                <c:pt idx="7">
                  <c:v>936522.294182549</c:v>
                </c:pt>
                <c:pt idx="8">
                  <c:v>920305.014704188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779579.83389975</c:v>
                </c:pt>
                <c:pt idx="15">
                  <c:v>745943.686922425</c:v>
                </c:pt>
                <c:pt idx="16">
                  <c:v>708909.335804493</c:v>
                </c:pt>
                <c:pt idx="17">
                  <c:v>668263.919700314</c:v>
                </c:pt>
                <c:pt idx="18">
                  <c:v>623780.372572999</c:v>
                </c:pt>
                <c:pt idx="19">
                  <c:v>575214.535681333</c:v>
                </c:pt>
                <c:pt idx="20">
                  <c:v>522304.245856838</c:v>
                </c:pt>
                <c:pt idx="21">
                  <c:v>464806.98204263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177118.728505548</c:v>
                </c:pt>
                <c:pt idx="26">
                  <c:v>88061.0774379742</c:v>
                </c:pt>
                <c:pt idx="27">
                  <c:v>-8760.86948364145</c:v>
                </c:pt>
                <c:pt idx="28">
                  <c:v>-111432.58577948</c:v>
                </c:pt>
                <c:pt idx="29">
                  <c:v>-218140.743462224</c:v>
                </c:pt>
                <c:pt idx="30">
                  <c:v>-329040.067023375</c:v>
                </c:pt>
                <c:pt idx="31">
                  <c:v>-444291.351517418</c:v>
                </c:pt>
                <c:pt idx="32">
                  <c:v>-562950.707705591</c:v>
                </c:pt>
                <c:pt idx="33">
                  <c:v>-686297.262412941</c:v>
                </c:pt>
                <c:pt idx="34">
                  <c:v>-814511.506762827</c:v>
                </c:pt>
                <c:pt idx="35">
                  <c:v>-947781.045933544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-1865037.09062475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22247137"/>
        <c:axId val="13148364"/>
      </c:lineChart>
      <c:catAx>
        <c:axId val="22247137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3148364"/>
        <c:crosses val="autoZero"/>
        <c:auto val="1"/>
        <c:lblAlgn val="ctr"/>
        <c:lblOffset val="100"/>
      </c:catAx>
      <c:valAx>
        <c:axId val="13148364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2247137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67680</xdr:colOff>
      <xdr:row>17</xdr:row>
      <xdr:rowOff>7560</xdr:rowOff>
    </xdr:to>
    <xdr:graphicFrame>
      <xdr:nvGraphicFramePr>
        <xdr:cNvPr id="0" name="Chart 1"/>
        <xdr:cNvGraphicFramePr/>
      </xdr:nvGraphicFramePr>
      <xdr:xfrm>
        <a:off x="5711760" y="23040"/>
        <a:ext cx="6455520" cy="2742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98280</xdr:colOff>
      <xdr:row>34</xdr:row>
      <xdr:rowOff>68760</xdr:rowOff>
    </xdr:to>
    <xdr:graphicFrame>
      <xdr:nvGraphicFramePr>
        <xdr:cNvPr id="1" name="Chart 2"/>
        <xdr:cNvGraphicFramePr/>
      </xdr:nvGraphicFramePr>
      <xdr:xfrm>
        <a:off x="5719320" y="2834640"/>
        <a:ext cx="6478560" cy="2639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67680</xdr:colOff>
      <xdr:row>17</xdr:row>
      <xdr:rowOff>7560</xdr:rowOff>
    </xdr:to>
    <xdr:graphicFrame>
      <xdr:nvGraphicFramePr>
        <xdr:cNvPr id="2" name="Chart 1"/>
        <xdr:cNvGraphicFramePr/>
      </xdr:nvGraphicFramePr>
      <xdr:xfrm>
        <a:off x="5711760" y="23040"/>
        <a:ext cx="6455520" cy="2742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98280</xdr:colOff>
      <xdr:row>34</xdr:row>
      <xdr:rowOff>68760</xdr:rowOff>
    </xdr:to>
    <xdr:graphicFrame>
      <xdr:nvGraphicFramePr>
        <xdr:cNvPr id="3" name="Chart 2"/>
        <xdr:cNvGraphicFramePr/>
      </xdr:nvGraphicFramePr>
      <xdr:xfrm>
        <a:off x="5719320" y="2834640"/>
        <a:ext cx="6478560" cy="2639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68040</xdr:colOff>
      <xdr:row>17</xdr:row>
      <xdr:rowOff>7560</xdr:rowOff>
    </xdr:to>
    <xdr:graphicFrame>
      <xdr:nvGraphicFramePr>
        <xdr:cNvPr id="4" name="Chart 1"/>
        <xdr:cNvGraphicFramePr/>
      </xdr:nvGraphicFramePr>
      <xdr:xfrm>
        <a:off x="5712120" y="23040"/>
        <a:ext cx="6455520" cy="2742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98640</xdr:colOff>
      <xdr:row>34</xdr:row>
      <xdr:rowOff>69120</xdr:rowOff>
    </xdr:to>
    <xdr:graphicFrame>
      <xdr:nvGraphicFramePr>
        <xdr:cNvPr id="5" name="Chart 2"/>
        <xdr:cNvGraphicFramePr/>
      </xdr:nvGraphicFramePr>
      <xdr:xfrm>
        <a:off x="5719680" y="2835000"/>
        <a:ext cx="6478560" cy="2639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Einkommensteuer_(Deutschland)" TargetMode="External"/><Relationship Id="rId3" Type="http://schemas.openxmlformats.org/officeDocument/2006/relationships/hyperlink" Target="https://de.wikipedia.org/wiki/Beitragsbemessungsgrenz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710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6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4425</v>
      </c>
      <c r="C30" s="3" t="n">
        <v>4425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14"/>
      <c r="C40" s="14"/>
      <c r="D40" s="14"/>
      <c r="E40" s="14"/>
      <c r="F40" s="14"/>
      <c r="G40" s="14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9133.2</v>
      </c>
      <c r="J42" s="17" t="n">
        <f aca="false">MAX((MAX((C42-(801*$B$34)),0))+(D42*$B$8)+(E42*$B$13)+(F42*$B$18)+(G42*$B$23)-H42-I42,0)</f>
        <v>41122.8555</v>
      </c>
      <c r="K42" s="18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9070</v>
      </c>
      <c r="L42" s="18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9070</v>
      </c>
      <c r="N42" s="12" t="n">
        <f aca="false">IF($B$34=2,IF(M42&gt;1944,M42*0.055,0),IF(M42&gt;972,M42*0.055,0))</f>
        <v>498.85</v>
      </c>
      <c r="O42" s="12" t="n">
        <f aca="false">M42*$B$33</f>
        <v>816.3</v>
      </c>
      <c r="P42" s="12" t="n">
        <f aca="false">B36*12</f>
        <v>39996</v>
      </c>
      <c r="Q42" s="12" t="n">
        <f aca="false">B42+C42+D42+E42+F42+G42-H42-I42-M42-N42-O42-P42</f>
        <v>991541.7055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991541.7055</v>
      </c>
      <c r="C43" s="12" t="n">
        <f aca="false">IF((B43-(P43/2))*$B$3&gt;0,(B43-(P43/2))*$B$3,0)</f>
        <v>53892.92843025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9224.532</v>
      </c>
      <c r="J43" s="17" t="n">
        <f aca="false">MAX((MAX((C43-(801*$B$34)),0))+(D43*$B$8)+(E43*$B$13)+(F43*$B$18)+(G43*$B$23)-H43-I43-O42,0)</f>
        <v>39568.11143025</v>
      </c>
      <c r="K43" s="18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8517</v>
      </c>
      <c r="L43" s="18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8517</v>
      </c>
      <c r="N43" s="12" t="n">
        <f aca="false">IF($B$34=2,IF(M43&gt;1944,M43*0.055,0),IF(M43&gt;972,M43*0.055,0))</f>
        <v>468.435</v>
      </c>
      <c r="O43" s="12" t="n">
        <f aca="false">M43*$B$33</f>
        <v>766.53</v>
      </c>
      <c r="P43" s="12" t="n">
        <f aca="false">P42*(1+$B$37)</f>
        <v>40995.9</v>
      </c>
      <c r="Q43" s="12" t="n">
        <f aca="false">B43+C43+D43+E43+F43+G43-H43-I43-M43-N43-O43-P43</f>
        <v>981979.25193025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981979.25193025</v>
      </c>
      <c r="C44" s="12" t="n">
        <f aca="false">IF((B44-(P44/2))*$B$3&gt;0,(B44-(P44/2))*$B$3,0)</f>
        <v>53333.7713515039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9316.77732</v>
      </c>
      <c r="J44" s="17" t="n">
        <f aca="false">MAX((MAX((C44-(801*$B$34)),0))+(D44*$B$8)+(E44*$B$13)+(F44*$B$18)+(G44*$B$23)-H44-I44-O43,0)</f>
        <v>38809.7447065039</v>
      </c>
      <c r="K44" s="18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8251</v>
      </c>
      <c r="L44" s="18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8251</v>
      </c>
      <c r="N44" s="12" t="n">
        <f aca="false">IF($B$34=2,IF(M44&gt;1944,M44*0.055,0),IF(M44&gt;972,M44*0.055,0))</f>
        <v>453.805</v>
      </c>
      <c r="O44" s="12" t="n">
        <f aca="false">M44*$B$33</f>
        <v>742.59</v>
      </c>
      <c r="P44" s="12" t="n">
        <f aca="false">P43*(1+$B$37)</f>
        <v>42020.7975</v>
      </c>
      <c r="Q44" s="12" t="n">
        <f aca="false">B44+C44+D44+E44+F44+G44-H44-I44-M44-N44-O44-P44</f>
        <v>970888.334136754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970888.334136754</v>
      </c>
      <c r="C45" s="12" t="n">
        <f aca="false">IF((B45-(P45/2))*$B$3&gt;0,(B45-(P45/2))*$B$3,0)</f>
        <v>52689.0734856992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9337.12407743898</v>
      </c>
      <c r="J45" s="17" t="n">
        <f aca="false">MAX((MAX((C45-(801*$B$34)),0))+(D45*$B$8)+(E45*$B$13)+(F45*$B$18)+(G45*$B$23)-H45-I45-O44,0)</f>
        <v>38004.8527136352</v>
      </c>
      <c r="K45" s="18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7972</v>
      </c>
      <c r="L45" s="18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7972</v>
      </c>
      <c r="N45" s="12" t="n">
        <f aca="false">IF($B$34=2,IF(M45&gt;1944,M45*0.055,0),IF(M45&gt;972,M45*0.055,0))</f>
        <v>438.46</v>
      </c>
      <c r="O45" s="12" t="n">
        <f aca="false">M45*$B$33</f>
        <v>717.48</v>
      </c>
      <c r="P45" s="12" t="n">
        <f aca="false">P44*(1+$B$37)</f>
        <v>43071.3174375</v>
      </c>
      <c r="Q45" s="12" t="n">
        <f aca="false">B45+C45+D45+E45+F45+G45-H45-I45-M45-N45-O45-P45</f>
        <v>958237.519412889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958237.519412889</v>
      </c>
      <c r="C46" s="12" t="n">
        <f aca="false">IF((B46-(P46/2))*$B$3&gt;0,(B46-(P46/2))*$B$3,0)</f>
        <v>51957.0725420525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9299.47894204076</v>
      </c>
      <c r="J46" s="17" t="n">
        <f aca="false">MAX((MAX((C46-(801*$B$34)),0))+(D46*$B$8)+(E46*$B$13)+(F46*$B$18)+(G46*$B$23)-H46-I46-O45,0)</f>
        <v>37164.4491041286</v>
      </c>
      <c r="K46" s="18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7683</v>
      </c>
      <c r="L46" s="18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7683</v>
      </c>
      <c r="N46" s="12" t="n">
        <f aca="false">IF($B$34=2,IF(M46&gt;1944,M46*0.055,0),IF(M46&gt;972,M46*0.055,0))</f>
        <v>422.565</v>
      </c>
      <c r="O46" s="12" t="n">
        <f aca="false">M46*$B$33</f>
        <v>691.47</v>
      </c>
      <c r="P46" s="12" t="n">
        <f aca="false">P45*(1+$B$37)</f>
        <v>44148.1003734375</v>
      </c>
      <c r="Q46" s="12" t="n">
        <f aca="false">B46+C46+D46+E46+F46+G46-H46-I46-M46-N46-O46-P46</f>
        <v>943975.31314358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943975.31314358</v>
      </c>
      <c r="C47" s="12" t="n">
        <f aca="false">IF((B47-(P47/2))*$B$3&gt;0,(B47-(P47/2))*$B$3,0)</f>
        <v>51134.8923494718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9243.84515245315</v>
      </c>
      <c r="J47" s="17" t="n">
        <f aca="false">MAX((MAX((C47-(801*$B$34)),0))+(D47*$B$8)+(E47*$B$13)+(F47*$B$18)+(G47*$B$23)-H47-I47-O46,0)</f>
        <v>36245.0527988207</v>
      </c>
      <c r="K47" s="18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7371</v>
      </c>
      <c r="L47" s="18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7371</v>
      </c>
      <c r="N47" s="12" t="n">
        <f aca="false">IF($B$34=2,IF(M47&gt;1944,M47*0.055,0),IF(M47&gt;972,M47*0.055,0))</f>
        <v>405.405</v>
      </c>
      <c r="O47" s="12" t="n">
        <f aca="false">M47*$B$33</f>
        <v>663.39</v>
      </c>
      <c r="P47" s="12" t="n">
        <f aca="false">P46*(1+$B$37)</f>
        <v>45251.8028827734</v>
      </c>
      <c r="Q47" s="12" t="n">
        <f aca="false">B47+C47+D47+E47+F47+G47-H47-I47-M47-N47-O47-P47</f>
        <v>928021.238059628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928021.238059628</v>
      </c>
      <c r="C48" s="12" t="n">
        <f aca="false">IF((B48-(P48/2))*$B$3&gt;0,(B48-(P48/2))*$B$3,0)</f>
        <v>50218.0477440625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9168.88477191645</v>
      </c>
      <c r="J48" s="17" t="n">
        <f aca="false">MAX((MAX((C48-(801*$B$34)),0))+(D48*$B$8)+(E48*$B$13)+(F48*$B$18)+(G48*$B$23)-H48-I48-O47,0)</f>
        <v>35244.3399760292</v>
      </c>
      <c r="K48" s="18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7035</v>
      </c>
      <c r="L48" s="18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7035</v>
      </c>
      <c r="N48" s="12" t="n">
        <f aca="false">IF($B$34=2,IF(M48&gt;1944,M48*0.055,0),IF(M48&gt;972,M48*0.055,0))</f>
        <v>386.925</v>
      </c>
      <c r="O48" s="12" t="n">
        <f aca="false">M48*$B$33</f>
        <v>633.15</v>
      </c>
      <c r="P48" s="12" t="n">
        <f aca="false">P47*(1+$B$37)</f>
        <v>46383.0979548428</v>
      </c>
      <c r="Q48" s="12" t="n">
        <f aca="false">B48+C48+D48+E48+F48+G48-H48-I48-M48-N48-O48-P48</f>
        <v>910291.795080814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910291.795080814</v>
      </c>
      <c r="C49" s="12" t="n">
        <f aca="false">IF((B49-(P49/2))*$B$3&gt;0,(B49-(P49/2))*$B$3,0)</f>
        <v>49201.8853845321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9073.18588230475</v>
      </c>
      <c r="J49" s="17" t="n">
        <f aca="false">MAX((MAX((C49-(801*$B$34)),0))+(D49*$B$8)+(E49*$B$13)+(F49*$B$18)+(G49*$B$23)-H49-I49-O48,0)</f>
        <v>34158.7970212854</v>
      </c>
      <c r="K49" s="18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6676</v>
      </c>
      <c r="L49" s="18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6676</v>
      </c>
      <c r="N49" s="12" t="n">
        <f aca="false">IF($B$34=2,IF(M49&gt;1944,M49*0.055,0),IF(M49&gt;972,M49*0.055,0))</f>
        <v>367.18</v>
      </c>
      <c r="O49" s="12" t="n">
        <f aca="false">M49*$B$33</f>
        <v>600.84</v>
      </c>
      <c r="P49" s="12" t="n">
        <f aca="false">P48*(1+$B$37)</f>
        <v>47542.6754037138</v>
      </c>
      <c r="Q49" s="12" t="n">
        <f aca="false">B49+C49+D49+E49+F49+G49-H49-I49-M49-N49-O49-P49</f>
        <v>890698.046698386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890698.046698386</v>
      </c>
      <c r="C50" s="12" t="n">
        <f aca="false">IF((B50-(P50/2))*$B$3&gt;0,(B50-(P50/2))*$B$3,0)</f>
        <v>48081.449618246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8955.23506329506</v>
      </c>
      <c r="J50" s="17" t="n">
        <f aca="false">MAX((MAX((C50-(801*$B$34)),0))+(D50*$B$8)+(E50*$B$13)+(F50*$B$18)+(G50*$B$23)-H50-I50-O49,0)</f>
        <v>32984.5132123665</v>
      </c>
      <c r="K50" s="18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6293</v>
      </c>
      <c r="L50" s="18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6293</v>
      </c>
      <c r="N50" s="12" t="n">
        <f aca="false">IF($B$34=2,IF(M50&gt;1944,M50*0.055,0),IF(M50&gt;972,M50*0.055,0))</f>
        <v>346.115</v>
      </c>
      <c r="O50" s="12" t="n">
        <f aca="false">M50*$B$33</f>
        <v>566.37</v>
      </c>
      <c r="P50" s="12" t="n">
        <f aca="false">P49*(1+$B$37)</f>
        <v>48731.2422888067</v>
      </c>
      <c r="Q50" s="12" t="n">
        <f aca="false">B50+C50+D50+E50+F50+G50-H50-I50-M50-N50-O50-P50</f>
        <v>869147.672621945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869147.672621945</v>
      </c>
      <c r="C51" s="12" t="n">
        <f aca="false">IF((B51-(P51/2))*$B$3&gt;0,(B51-(P51/2))*$B$3,0)</f>
        <v>46851.5965576657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8813.43499898135</v>
      </c>
      <c r="J51" s="17" t="n">
        <f aca="false">MAX((MAX((C51-(801*$B$34)),0))+(D51*$B$8)+(E51*$B$13)+(F51*$B$18)+(G51*$B$23)-H51-I51-O50,0)</f>
        <v>31717.6364556837</v>
      </c>
      <c r="K51" s="18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5887</v>
      </c>
      <c r="L51" s="18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5887</v>
      </c>
      <c r="N51" s="12" t="n">
        <f aca="false">IF($B$34=2,IF(M51&gt;1944,M51*0.055,0),IF(M51&gt;972,M51*0.055,0))</f>
        <v>323.785</v>
      </c>
      <c r="O51" s="12" t="n">
        <f aca="false">M51*$B$33</f>
        <v>529.83</v>
      </c>
      <c r="P51" s="12" t="n">
        <f aca="false">P50*(1+$B$37)</f>
        <v>49949.5233460268</v>
      </c>
      <c r="Q51" s="12" t="n">
        <f aca="false">B51+C51+D51+E51+F51+G51-H51-I51-M51-N51-O51-P51</f>
        <v>845542.540731602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845542.540731602</v>
      </c>
      <c r="C52" s="12" t="n">
        <f aca="false">IF((B52-(P52/2))*$B$3&gt;0,(B52-(P52/2))*$B$3,0)</f>
        <v>45506.8592559304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9469.13434196918</v>
      </c>
      <c r="J52" s="17" t="n">
        <f aca="false">MAX((MAX((C52-(801*$B$34)),0))+(D52*$B$8)+(E52*$B$13)+(F52*$B$18)+(G52*$B$23)-H52-I52-O51,0)</f>
        <v>33862.8478313255</v>
      </c>
      <c r="K52" s="18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6579</v>
      </c>
      <c r="L52" s="18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6579</v>
      </c>
      <c r="N52" s="12" t="n">
        <f aca="false">IF($B$34=2,IF(M52&gt;1944,M52*0.055,0),IF(M52&gt;972,M52*0.055,0))</f>
        <v>361.845</v>
      </c>
      <c r="O52" s="12" t="n">
        <f aca="false">M52*$B$33</f>
        <v>592.11</v>
      </c>
      <c r="P52" s="12" t="n">
        <f aca="false">P51*(1+$B$37)</f>
        <v>51198.2614296775</v>
      </c>
      <c r="Q52" s="12" t="n">
        <f aca="false">B52+C52+D52+E52+F52+G52-H52-I52-M52-N52-O52-P52</f>
        <v>822005.00213325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822005.00213325</v>
      </c>
      <c r="C53" s="12" t="n">
        <f aca="false">IF((B53-(P53/2))*$B$3&gt;0,(B53-(P53/2))*$B$3,0)</f>
        <v>44165.007069855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9312.72687855573</v>
      </c>
      <c r="J53" s="17" t="n">
        <f aca="false">MAX((MAX((C53-(801*$B$34)),0))+(D53*$B$8)+(E53*$B$13)+(F53*$B$18)+(G53*$B$23)-H53-I53-O52,0)</f>
        <v>32415.5309899449</v>
      </c>
      <c r="K53" s="18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6110</v>
      </c>
      <c r="L53" s="18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6110</v>
      </c>
      <c r="N53" s="12" t="n">
        <f aca="false">IF($B$34=2,IF(M53&gt;1944,M53*0.055,0),IF(M53&gt;972,M53*0.055,0))</f>
        <v>336.05</v>
      </c>
      <c r="O53" s="12" t="n">
        <f aca="false">M53*$B$33</f>
        <v>549.9</v>
      </c>
      <c r="P53" s="12" t="n">
        <f aca="false">P52*(1+$B$37)</f>
        <v>52478.2179654194</v>
      </c>
      <c r="Q53" s="12" t="n">
        <f aca="false">B53+C53+D53+E53+F53+G53-H53-I53-M53-N53-O53-P53</f>
        <v>796339.475157776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796339.475157776</v>
      </c>
      <c r="C54" s="12" t="n">
        <f aca="false">IF((B54-(P54/2))*$B$3&gt;0,(B54-(P54/2))*$B$3,0)</f>
        <v>42704.1635590027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9129.24677727653</v>
      </c>
      <c r="J54" s="17" t="n">
        <f aca="false">MAX((MAX((C54-(801*$B$34)),0))+(D54*$B$8)+(E54*$B$13)+(F54*$B$18)+(G54*$B$23)-H54-I54-O53,0)</f>
        <v>30970.6372663108</v>
      </c>
      <c r="K54" s="18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5651</v>
      </c>
      <c r="L54" s="18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5651</v>
      </c>
      <c r="N54" s="12" t="n">
        <f aca="false">IF($B$34=2,IF(M54&gt;1944,M54*0.055,0),IF(M54&gt;972,M54*0.055,0))</f>
        <v>310.805</v>
      </c>
      <c r="O54" s="12" t="n">
        <f aca="false">M54*$B$33</f>
        <v>508.59</v>
      </c>
      <c r="P54" s="12" t="n">
        <f aca="false">P53*(1+$B$37)</f>
        <v>53790.1734145549</v>
      </c>
      <c r="Q54" s="12" t="n">
        <f aca="false">B54+C54+D54+E54+F54+G54-H54-I54-M54-N54-O54-P54</f>
        <v>768400.444009532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768400.444009532</v>
      </c>
      <c r="C55" s="12" t="n">
        <f aca="false">IF((B55-(P55/2))*$B$3&gt;0,(B55-(P55/2))*$B$3,0)</f>
        <v>41116.2303974688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8916.35363895983</v>
      </c>
      <c r="J55" s="17" t="n">
        <f aca="false">MAX((MAX((C55-(801*$B$34)),0))+(D55*$B$8)+(E55*$B$13)+(F55*$B$18)+(G55*$B$23)-H55-I55-O54,0)</f>
        <v>29416.5503994</v>
      </c>
      <c r="K55" s="18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5168</v>
      </c>
      <c r="L55" s="18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5168</v>
      </c>
      <c r="N55" s="12" t="n">
        <f aca="false">IF($B$34=2,IF(M55&gt;1944,M55*0.055,0),IF(M55&gt;972,M55*0.055,0))</f>
        <v>284.24</v>
      </c>
      <c r="O55" s="12" t="n">
        <f aca="false">M55*$B$33</f>
        <v>465.12</v>
      </c>
      <c r="P55" s="12" t="n">
        <f aca="false">P54*(1+$B$37)</f>
        <v>55134.9277499188</v>
      </c>
      <c r="Q55" s="12" t="n">
        <f aca="false">B55+C55+D55+E55+F55+G55-H55-I55-M55-N55-O55-P55</f>
        <v>738074.296659013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738074.296659013</v>
      </c>
      <c r="C56" s="12" t="n">
        <f aca="false">IF((B56-(P56/2))*$B$3&gt;0,(B56-(P56/2))*$B$3,0)</f>
        <v>39394.8793633885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8671.97894481733</v>
      </c>
      <c r="J56" s="17" t="n">
        <f aca="false">MAX((MAX((C56-(801*$B$34)),0))+(D56*$B$8)+(E56*$B$13)+(F56*$B$18)+(G56*$B$23)-H56-I56-O55,0)</f>
        <v>27751.5811601473</v>
      </c>
      <c r="K56" s="18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4662</v>
      </c>
      <c r="L56" s="18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4662</v>
      </c>
      <c r="N56" s="12" t="n">
        <f aca="false">IF($B$34=2,IF(M56&gt;1944,M56*0.055,0),IF(M56&gt;972,M56*0.055,0))</f>
        <v>256.41</v>
      </c>
      <c r="O56" s="12" t="n">
        <f aca="false">M56*$B$33</f>
        <v>419.58</v>
      </c>
      <c r="P56" s="12" t="n">
        <f aca="false">P55*(1+$B$37)</f>
        <v>56513.3009436667</v>
      </c>
      <c r="Q56" s="12" t="n">
        <f aca="false">B56+C56+D56+E56+F56+G56-H56-I56-M56-N56-O56-P56</f>
        <v>705240.706875494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705240.706875494</v>
      </c>
      <c r="C57" s="12" t="n">
        <f aca="false">IF((B57-(P57/2))*$B$3&gt;0,(B57-(P57/2))*$B$3,0)</f>
        <v>37533.4090278735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8393.91373834173</v>
      </c>
      <c r="J57" s="17" t="n">
        <f aca="false">MAX((MAX((C57-(801*$B$34)),0))+(D57*$B$8)+(E57*$B$13)+(F57*$B$18)+(G57*$B$23)-H57-I57-O56,0)</f>
        <v>25970.6354036922</v>
      </c>
      <c r="K57" s="18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4134</v>
      </c>
      <c r="L57" s="18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4134</v>
      </c>
      <c r="N57" s="12" t="n">
        <f aca="false">IF($B$34=2,IF(M57&gt;1944,M57*0.055,0),IF(M57&gt;972,M57*0.055,0))</f>
        <v>227.37</v>
      </c>
      <c r="O57" s="12" t="n">
        <f aca="false">M57*$B$33</f>
        <v>372.06</v>
      </c>
      <c r="P57" s="12" t="n">
        <f aca="false">P56*(1+$B$37)</f>
        <v>57926.1334672584</v>
      </c>
      <c r="Q57" s="12" t="n">
        <f aca="false">B57+C57+D57+E57+F57+G57-H57-I57-M57-N57-O57-P57</f>
        <v>669772.358811928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669772.358811928</v>
      </c>
      <c r="C58" s="12" t="n">
        <f aca="false">IF((B58-(P58/2))*$B$3&gt;0,(B58-(P58/2))*$B$3,0)</f>
        <v>35524.7294552526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8079.80030227296</v>
      </c>
      <c r="J58" s="17" t="n">
        <f aca="false">MAX((MAX((C58-(801*$B$34)),0))+(D58*$B$8)+(E58*$B$13)+(F58*$B$18)+(G58*$B$23)-H58-I58-O57,0)</f>
        <v>24068.356094883</v>
      </c>
      <c r="K58" s="18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3586</v>
      </c>
      <c r="L58" s="18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3586</v>
      </c>
      <c r="N58" s="12" t="n">
        <f aca="false">IF($B$34=2,IF(M58&gt;1944,M58*0.055,0),IF(M58&gt;972,M58*0.055,0))</f>
        <v>197.23</v>
      </c>
      <c r="O58" s="12" t="n">
        <f aca="false">M58*$B$33</f>
        <v>322.74</v>
      </c>
      <c r="P58" s="12" t="n">
        <f aca="false">P57*(1+$B$37)</f>
        <v>59374.2868039399</v>
      </c>
      <c r="Q58" s="12" t="n">
        <f aca="false">B58+C58+D58+E58+F58+G58-H58-I58-M58-N58-O58-P58</f>
        <v>631533.518102871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631533.518102871</v>
      </c>
      <c r="C59" s="12" t="n">
        <f aca="false">IF((B59-(P59/2))*$B$3&gt;0,(B59-(P59/2))*$B$3,0)</f>
        <v>33361.2828844298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7727.11046909212</v>
      </c>
      <c r="J59" s="17" t="n">
        <f aca="false">MAX((MAX((C59-(801*$B$34)),0))+(D59*$B$8)+(E59*$B$13)+(F59*$B$18)+(G59*$B$23)-H59-I59-O58,0)</f>
        <v>22038.9746364582</v>
      </c>
      <c r="K59" s="18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3018</v>
      </c>
      <c r="L59" s="18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3018</v>
      </c>
      <c r="N59" s="12" t="n">
        <f aca="false">IF($B$34=2,IF(M59&gt;1944,M59*0.055,0),IF(M59&gt;972,M59*0.055,0))</f>
        <v>165.99</v>
      </c>
      <c r="O59" s="12" t="n">
        <f aca="false">M59*$B$33</f>
        <v>271.62</v>
      </c>
      <c r="P59" s="12" t="n">
        <f aca="false">P58*(1+$B$37)</f>
        <v>60858.6439740383</v>
      </c>
      <c r="Q59" s="12" t="n">
        <f aca="false">B59+C59+D59+E59+F59+G59-H59-I59-M59-N59-O59-P59</f>
        <v>590381.978765291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590381.978765291</v>
      </c>
      <c r="C60" s="12" t="n">
        <f aca="false">IF((B60-(P60/2))*$B$3&gt;0,(B60-(P60/2))*$B$3,0)</f>
        <v>31035.1517669371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7333.16135996633</v>
      </c>
      <c r="J60" s="17" t="n">
        <f aca="false">MAX((MAX((C60-(801*$B$34)),0))+(D60*$B$8)+(E60*$B$13)+(F60*$B$18)+(G60*$B$23)-H60-I60-O59,0)</f>
        <v>19876.6720785417</v>
      </c>
      <c r="K60" s="18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2434</v>
      </c>
      <c r="L60" s="18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2434</v>
      </c>
      <c r="N60" s="12" t="n">
        <f aca="false">IF($B$34=2,IF(M60&gt;1944,M60*0.055,0),IF(M60&gt;972,M60*0.055,0))</f>
        <v>133.87</v>
      </c>
      <c r="O60" s="12" t="n">
        <f aca="false">M60*$B$33</f>
        <v>219.06</v>
      </c>
      <c r="P60" s="12" t="n">
        <f aca="false">P59*(1+$B$37)</f>
        <v>62380.1100733893</v>
      </c>
      <c r="Q60" s="12" t="n">
        <f aca="false">B60+C60+D60+E60+F60+G60-H60-I60-M60-N60-O60-P60</f>
        <v>546164.230770443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546164.230770443</v>
      </c>
      <c r="C61" s="12" t="n">
        <f aca="false">IF((B61-(P61/2))*$B$3&gt;0,(B61-(P61/2))*$B$3,0)</f>
        <v>28537.7905518596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6895.0540980289</v>
      </c>
      <c r="J61" s="17" t="n">
        <f aca="false">MAX((MAX((C61-(801*$B$34)),0))+(D61*$B$8)+(E61*$B$13)+(F61*$B$18)+(G61*$B$23)-H61-I61-O60,0)</f>
        <v>17574.8310516273</v>
      </c>
      <c r="K61" s="18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1834</v>
      </c>
      <c r="L61" s="18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1834</v>
      </c>
      <c r="N61" s="12" t="n">
        <f aca="false">IF($B$34=2,IF(M61&gt;1944,M61*0.055,0),IF(M61&gt;972,M61*0.055,0))</f>
        <v>100.87</v>
      </c>
      <c r="O61" s="12" t="n">
        <f aca="false">M61*$B$33</f>
        <v>165.06</v>
      </c>
      <c r="P61" s="12" t="n">
        <f aca="false">P60*(1+$B$37)</f>
        <v>63939.612825224</v>
      </c>
      <c r="Q61" s="12" t="n">
        <f aca="false">B61+C61+D61+E61+F61+G61-H61-I61-M61-N61-O61-P61</f>
        <v>498719.578996846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498719.578996846</v>
      </c>
      <c r="C62" s="12" t="n">
        <f aca="false">IF((B62-(P62/2))*$B$3&gt;0,(B62-(P62/2))*$B$3,0)</f>
        <v>25860.2542720275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6409.71329620954</v>
      </c>
      <c r="J62" s="17" t="n">
        <f aca="false">MAX((MAX((C62-(801*$B$34)),0))+(D62*$B$8)+(E62*$B$13)+(F62*$B$18)+(G62*$B$23)-H62-I62-O61,0)</f>
        <v>15126.9436750304</v>
      </c>
      <c r="K62" s="18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1222</v>
      </c>
      <c r="L62" s="18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1222</v>
      </c>
      <c r="N62" s="12" t="n">
        <f aca="false">IF($B$34=2,IF(M62&gt;1944,M62*0.055,0),IF(M62&gt;972,M62*0.055,0))</f>
        <v>67.21</v>
      </c>
      <c r="O62" s="12" t="n">
        <f aca="false">M62*$B$33</f>
        <v>109.98</v>
      </c>
      <c r="P62" s="12" t="n">
        <f aca="false">P61*(1+$B$37)</f>
        <v>65538.1031458546</v>
      </c>
      <c r="Q62" s="12" t="n">
        <f aca="false">B62+C62+D62+E62+F62+G62-H62-I62-M62-N62-O62-P62</f>
        <v>447875.289526022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447875.289526022</v>
      </c>
      <c r="C63" s="12" t="n">
        <f aca="false">IF((B63-(P63/2))*$B$3&gt;0,(B63-(P63/2))*$B$3,0)</f>
        <v>22992.9291473393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7051.32483545566</v>
      </c>
      <c r="J63" s="17" t="n">
        <f aca="false">MAX((MAX((C63-(801*$B$34)),0))+(D63*$B$8)+(E63*$B$13)+(F63*$B$18)+(G63*$B$23)-H63-I63-O62,0)</f>
        <v>16903.1831385209</v>
      </c>
      <c r="K63" s="18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1663</v>
      </c>
      <c r="L63" s="18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1663</v>
      </c>
      <c r="N63" s="12" t="n">
        <f aca="false">IF($B$34=2,IF(M63&gt;1944,M63*0.055,0),IF(M63&gt;972,M63*0.055,0))</f>
        <v>91.465</v>
      </c>
      <c r="O63" s="12" t="n">
        <f aca="false">M63*$B$33</f>
        <v>149.67</v>
      </c>
      <c r="P63" s="12" t="n">
        <f aca="false">P62*(1+$B$37)</f>
        <v>67176.555724501</v>
      </c>
      <c r="Q63" s="12" t="n">
        <f aca="false">B63+C63+D63+E63+F63+G63-H63-I63-M63-N63-O63-P63</f>
        <v>396608.761940042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396608.761940042</v>
      </c>
      <c r="C64" s="12" t="n">
        <f aca="false">IF((B64-(P64/2))*$B$3&gt;0,(B64-(P64/2))*$B$3,0)</f>
        <v>20101.0331307836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6520.18404061869</v>
      </c>
      <c r="J64" s="17" t="n">
        <f aca="false">MAX((MAX((C64-(801*$B$34)),0))+(D64*$B$8)+(E64*$B$13)+(F64*$B$18)+(G64*$B$23)-H64-I64-O63,0)</f>
        <v>14206.3647730205</v>
      </c>
      <c r="K64" s="18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999</v>
      </c>
      <c r="L64" s="18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999</v>
      </c>
      <c r="N64" s="12" t="n">
        <f aca="false">IF($B$34=2,IF(M64&gt;1944,M64*0.055,0),IF(M64&gt;972,M64*0.055,0))</f>
        <v>54.945</v>
      </c>
      <c r="O64" s="12" t="n">
        <f aca="false">M64*$B$33</f>
        <v>89.91</v>
      </c>
      <c r="P64" s="12" t="n">
        <f aca="false">P63*(1+$B$37)</f>
        <v>68855.9696176135</v>
      </c>
      <c r="Q64" s="12" t="n">
        <f aca="false">B64+C64+D64+E64+F64+G64-H64-I64-M64-N64-O64-P64</f>
        <v>341765.972095449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341765.972095449</v>
      </c>
      <c r="C65" s="12" t="n">
        <f aca="false">IF((B65-(P65/2))*$B$3&gt;0,(B65-(P65/2))*$B$3,0)</f>
        <v>17009.4894654864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5934.72157909203</v>
      </c>
      <c r="J65" s="17" t="n">
        <f aca="false">MAX((MAX((C65-(801*$B$34)),0))+(D65*$B$8)+(E65*$B$13)+(F65*$B$18)+(G65*$B$23)-H65-I65-O64,0)</f>
        <v>11447.4767510885</v>
      </c>
      <c r="K65" s="18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402</v>
      </c>
      <c r="L65" s="18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402</v>
      </c>
      <c r="N65" s="12" t="n">
        <f aca="false">IF($B$34=2,IF(M65&gt;1944,M65*0.055,0),IF(M65&gt;972,M65*0.055,0))</f>
        <v>0</v>
      </c>
      <c r="O65" s="12" t="n">
        <f aca="false">M65*$B$33</f>
        <v>36.18</v>
      </c>
      <c r="P65" s="12" t="n">
        <f aca="false">P64*(1+$B$37)</f>
        <v>70577.3688580538</v>
      </c>
      <c r="Q65" s="12" t="n">
        <f aca="false">B65+C65+D65+E65+F65+G65-H65-I65-M65-N65-O65-P65</f>
        <v>283088.809988484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283088.809988484</v>
      </c>
      <c r="C66" s="12" t="n">
        <f aca="false">IF((B66-(P66/2))*$B$3&gt;0,(B66-(P66/2))*$B$3,0)</f>
        <v>13703.9439189046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5290.34109366408</v>
      </c>
      <c r="J66" s="17" t="n">
        <f aca="false">MAX((MAX((C66-(801*$B$34)),0))+(D66*$B$8)+(E66*$B$13)+(F66*$B$18)+(G66*$B$23)-H66-I66-O65,0)</f>
        <v>8510.52391321686</v>
      </c>
      <c r="K66" s="18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18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220094.710822195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220094.710822195</v>
      </c>
      <c r="C67" s="12" t="n">
        <f aca="false">IF((B67-(P67/2))*$B$3&gt;0,(B67-(P67/2))*$B$3,0)</f>
        <v>10157.5842892892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4579.54483105516</v>
      </c>
      <c r="J67" s="17" t="n">
        <f aca="false">MAX((MAX((C67-(801*$B$34)),0))+(D67*$B$8)+(E67*$B$13)+(F67*$B$18)+(G67*$B$23)-H67-I67-O66,0)</f>
        <v>5363.88016328412</v>
      </c>
      <c r="K67" s="18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18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152109.242828987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152109.242828987</v>
      </c>
      <c r="C68" s="12" t="n">
        <f aca="false">IF((B68-(P68/2))*$B$3&gt;0,(B68-(P68/2))*$B$3,0)</f>
        <v>6332.94901163251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3792.19558132171</v>
      </c>
      <c r="J68" s="17" t="n">
        <f aca="false">MAX((MAX((C68-(801*$B$34)),0))+(D68*$B$8)+(E68*$B$13)+(F68*$B$18)+(G68*$B$23)-H68-I68-O67,0)</f>
        <v>1960.76358588409</v>
      </c>
      <c r="K68" s="18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18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78866.8995544655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78866.8995544655</v>
      </c>
      <c r="C69" s="12" t="n">
        <f aca="false">IF((B69-(P69/2))*$B$3&gt;0,(B69-(P69/2))*$B$3,0)</f>
        <v>2215.27111076219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2922.89443084757</v>
      </c>
      <c r="J69" s="17" t="n">
        <f aca="false">MAX((MAX((C69-(801*$B$34)),0))+(D69*$B$8)+(E69*$B$13)+(F69*$B$18)+(G69*$B$23)-H69-I69-O68,0)</f>
        <v>0</v>
      </c>
      <c r="K69" s="18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18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90.8110500228795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90.8110500228795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18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18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-82799.232618176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-82799.232618176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18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18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-168157.232931212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-168157.232931212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18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18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-256056.221765854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-256056.221765854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18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18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-346571.528229483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-346571.528229483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18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18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-439780.856969139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-439780.856969139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18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18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-535764.369375446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-535764.369375446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18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18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-634604.767795957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-634604.767795957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18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18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-736387.38287721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-736387.38287721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18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18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-841200.264159774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-841200.264159774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2903.39901447423</v>
      </c>
      <c r="J79" s="17" t="n">
        <f aca="false">MAX((MAX((C79-(801*$B$34)),0))+(D79*$B$8)+(E79*$B$13)+(F79*$B$18)+(G79*$B$23)-H79-I79-O78,0)</f>
        <v>0</v>
      </c>
      <c r="K79" s="18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18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-949134.274055725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-949134.274055725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18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18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-1060283.1853434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-1060283.1853434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18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18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-1174743.78231993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-1174743.78231993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18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18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-1292615.96575786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-1292615.96575786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18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18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-1414002.86181842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-1414002.86181842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18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18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-1539010.93508029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-1539010.93508029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18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18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-1667750.1058494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-1667750.1058494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3296.82215234062</v>
      </c>
      <c r="J86" s="17" t="n">
        <f aca="false">MAX((MAX((C86-(801*$B$34)),0))+(D86*$B$8)+(E86*$B$13)+(F86*$B$18)+(G86*$B$23)-H86-I86-O85,0)</f>
        <v>0</v>
      </c>
      <c r="K86" s="18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18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-1800333.87192232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18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18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8886</v>
      </c>
      <c r="N90" s="12" t="n">
        <f aca="false">IF($B$34=2,IF(M90&gt;1944,M90*0.055,0),IF(M90&gt;972,M90*0.055,0))</f>
        <v>488.73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997376.8624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997376.8624</v>
      </c>
      <c r="C91" s="12" t="n">
        <f aca="false">IF((B91-(P91/2))*$C$3&gt;0,(B91-(P91/2))*$C$3,0)</f>
        <v>43487.24177856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40253.15177856</v>
      </c>
      <c r="K91" s="18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18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8759</v>
      </c>
      <c r="N91" s="12" t="n">
        <f aca="false">IF($B$34=2,IF(M91&gt;1944,M91*0.055,0),IF(M91&gt;972,M91*0.055,0))</f>
        <v>481.745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993321.30917856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993321.30917856</v>
      </c>
      <c r="C92" s="12" t="n">
        <f aca="false">IF((B92-(P92/2))*$C$3&gt;0,(B92-(P92/2))*$C$3,0)</f>
        <v>43279.3050336081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39823.0705836081</v>
      </c>
      <c r="K92" s="18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18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8607</v>
      </c>
      <c r="N92" s="12" t="n">
        <f aca="false">IF($B$34=2,IF(M92&gt;1944,M92*0.055,0),IF(M92&gt;972,M92*0.055,0))</f>
        <v>473.385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987740.621162168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987740.621162168</v>
      </c>
      <c r="C93" s="12" t="n">
        <f aca="false">IF((B93-(P93/2))*$C$3&gt;0,(B93-(P93/2))*$C$3,0)</f>
        <v>43002.6768473931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39312.6882751431</v>
      </c>
      <c r="K93" s="18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18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8427</v>
      </c>
      <c r="N93" s="12" t="n">
        <f aca="false">IF($B$34=2,IF(M93&gt;1944,M93*0.055,0),IF(M93&gt;972,M93*0.055,0))</f>
        <v>463.485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980540.097761311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980540.097761311</v>
      </c>
      <c r="C94" s="12" t="n">
        <f aca="false">IF((B94-(P94/2))*$C$3&gt;0,(B94-(P94/2))*$C$3,0)</f>
        <v>42653.1183727678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39424.2530101565</v>
      </c>
      <c r="K94" s="18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18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8466</v>
      </c>
      <c r="N94" s="12" t="n">
        <f aca="false">IF($B$34=2,IF(M94&gt;1944,M94*0.055,0),IF(M94&gt;972,M94*0.055,0))</f>
        <v>465.63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972135.093661808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972135.093661808</v>
      </c>
      <c r="C95" s="12" t="n">
        <f aca="false">IF((B95-(P95/2))*$C$3&gt;0,(B95-(P95/2))*$C$3,0)</f>
        <v>42249.0360218756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38761.4190425763</v>
      </c>
      <c r="K95" s="18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18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8234</v>
      </c>
      <c r="N95" s="12" t="n">
        <f aca="false">IF($B$34=2,IF(M95&gt;1944,M95*0.055,0),IF(M95&gt;972,M95*0.055,0))</f>
        <v>452.87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961920.116095886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961920.116095886</v>
      </c>
      <c r="C96" s="12" t="n">
        <f aca="false">IF((B96-(P96/2))*$C$3&gt;0,(B96-(P96/2))*$C$3,0)</f>
        <v>41763.5093431639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38003.6931420993</v>
      </c>
      <c r="K96" s="18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18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7971</v>
      </c>
      <c r="N96" s="12" t="n">
        <f aca="false">IF($B$34=2,IF(M96&gt;1944,M96*0.055,0),IF(M96&gt;972,M96*0.055,0))</f>
        <v>438.405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949784.26164819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949784.26164819</v>
      </c>
      <c r="C97" s="12" t="n">
        <f aca="false">IF((B97-(P97/2))*$C$3&gt;0,(B97-(P97/2))*$C$3,0)</f>
        <v>41191.5763722839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37145.4384140018</v>
      </c>
      <c r="K97" s="18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18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7677</v>
      </c>
      <c r="N97" s="12" t="n">
        <f aca="false">IF($B$34=2,IF(M97&gt;1944,M97*0.055,0),IF(M97&gt;972,M97*0.055,0))</f>
        <v>422.235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935609.284931753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935609.284931753</v>
      </c>
      <c r="C98" s="12" t="n">
        <f aca="false">IF((B98-(P98/2))*$C$3&gt;0,(B98-(P98/2))*$C$3,0)</f>
        <v>40527.9478365028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36180.6568959065</v>
      </c>
      <c r="K98" s="18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18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7349</v>
      </c>
      <c r="N98" s="12" t="n">
        <f aca="false">IF($B$34=2,IF(M98&gt;1944,M98*0.055,0),IF(M98&gt;972,M98*0.055,0))</f>
        <v>404.195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919272.342842656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919272.342842656</v>
      </c>
      <c r="C99" s="12" t="n">
        <f aca="false">IF((B99-(P99/2))*$C$3&gt;0,(B99-(P99/2))*$C$3,0)</f>
        <v>39767.1289532405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37125.1296682923</v>
      </c>
      <c r="K99" s="18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18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7670</v>
      </c>
      <c r="N99" s="12" t="n">
        <f aca="false">IF($B$34=2,IF(M99&gt;1944,M99*0.055,0),IF(M99&gt;972,M99*0.055,0))</f>
        <v>421.85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902143.96183647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902143.96183647</v>
      </c>
      <c r="C100" s="12" t="n">
        <f aca="false">IF((B100-(P100/2))*$C$3&gt;0,(B100-(P100/2))*$C$3,0)</f>
        <v>38969.9291291517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35994.8447811474</v>
      </c>
      <c r="K100" s="18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18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7286</v>
      </c>
      <c r="N100" s="12" t="n">
        <f aca="false">IF($B$34=2,IF(M100&gt;1944,M100*0.055,0),IF(M100&gt;972,M100*0.055,0))</f>
        <v>400.73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882637.275969532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882637.275969532</v>
      </c>
      <c r="C101" s="12" t="n">
        <f aca="false">IF((B101-(P101/2))*$C$3&gt;0,(B101-(P101/2))*$C$3,0)</f>
        <v>38065.8480794861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34740.5015122788</v>
      </c>
      <c r="K101" s="18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18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6868</v>
      </c>
      <c r="N101" s="12" t="n">
        <f aca="false">IF($B$34=2,IF(M101&gt;1944,M101*0.055,0),IF(M101&gt;972,M101*0.055,0))</f>
        <v>377.74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860606.236961042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860606.236961042</v>
      </c>
      <c r="C102" s="12" t="n">
        <f aca="false">IF((B102-(P102/2))*$C$3&gt;0,(B102-(P102/2))*$C$3,0)</f>
        <v>37048.3563034345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33354.7088885551</v>
      </c>
      <c r="K102" s="18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18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6413</v>
      </c>
      <c r="N102" s="12" t="n">
        <f aca="false">IF($B$34=2,IF(M102&gt;1944,M102*0.055,0),IF(M102&gt;972,M102*0.055,0))</f>
        <v>352.715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835898.545460601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835898.545460601</v>
      </c>
      <c r="C103" s="12" t="n">
        <f aca="false">IF((B103-(P103/2))*$C$3&gt;0,(B103-(P103/2))*$C$3,0)</f>
        <v>35910.6451791978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31829.753729166</v>
      </c>
      <c r="K103" s="18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18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5923</v>
      </c>
      <c r="N103" s="12" t="n">
        <f aca="false">IF($B$34=2,IF(M103&gt;1944,M103*0.055,0),IF(M103&gt;972,M103*0.055,0))</f>
        <v>325.765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808349.982962157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808349.982962157</v>
      </c>
      <c r="C104" s="12" t="n">
        <f aca="false">IF((B104-(P104/2))*$C$3&gt;0,(B104-(P104/2))*$C$3,0)</f>
        <v>34645.375245893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30157.3467731293</v>
      </c>
      <c r="K104" s="18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18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5397</v>
      </c>
      <c r="N104" s="12" t="n">
        <f aca="false">IF($B$34=2,IF(M104&gt;1944,M104*0.055,0),IF(M104&gt;972,M104*0.055,0))</f>
        <v>296.835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777786.92736471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777786.92736471</v>
      </c>
      <c r="C105" s="12" t="n">
        <f aca="false">IF((B105-(P105/2))*$C$3&gt;0,(B105-(P105/2))*$C$3,0)</f>
        <v>33244.7878374494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28328.732051066</v>
      </c>
      <c r="K105" s="18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18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4836</v>
      </c>
      <c r="N105" s="12" t="n">
        <f aca="false">IF($B$34=2,IF(M105&gt;1944,M105*0.055,0),IF(M105&gt;972,M105*0.055,0))</f>
        <v>265.98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744023.700337229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744023.700337229</v>
      </c>
      <c r="C106" s="12" t="n">
        <f aca="false">IF((B106-(P106/2))*$C$3&gt;0,(B106-(P106/2))*$C$3,0)</f>
        <v>31700.5872466152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26334.5666739812</v>
      </c>
      <c r="K106" s="18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18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4241</v>
      </c>
      <c r="N106" s="12" t="n">
        <f aca="false">IF($B$34=2,IF(M106&gt;1944,M106*0.055,0),IF(M106&gt;972,M106*0.055,0))</f>
        <v>233.255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706861.901814914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706861.901814914</v>
      </c>
      <c r="C107" s="12" t="n">
        <f aca="false">IF((B107-(P107/2))*$C$3&gt;0,(B107-(P107/2))*$C$3,0)</f>
        <v>30003.9111155319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24164.8887298501</v>
      </c>
      <c r="K107" s="18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18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3613</v>
      </c>
      <c r="N107" s="12" t="n">
        <f aca="false">IF($B$34=2,IF(M107&gt;1944,M107*0.055,0),IF(M107&gt;972,M107*0.055,0))</f>
        <v>198.715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666089.709641598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666089.709641598</v>
      </c>
      <c r="C108" s="12" t="n">
        <f aca="false">IF((B108-(P108/2))*$C$3&gt;0,(B108-(P108/2))*$C$3,0)</f>
        <v>28145.2992766599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21809.0835058558</v>
      </c>
      <c r="K108" s="18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18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2955</v>
      </c>
      <c r="N108" s="12" t="n">
        <f aca="false">IF($B$34=2,IF(M108&gt;1944,M108*0.055,0),IF(M108&gt;972,M108*0.055,0))</f>
        <v>162.525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621479.032587677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621479.032587677</v>
      </c>
      <c r="C109" s="12" t="n">
        <f aca="false">IF((B109-(P109/2))*$C$3&gt;0,(B109-(P109/2))*$C$3,0)</f>
        <v>26114.5672813658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19255.7542673543</v>
      </c>
      <c r="K109" s="18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18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2270</v>
      </c>
      <c r="N109" s="12" t="n">
        <f aca="false">IF($B$34=2,IF(M109&gt;1944,M109*0.055,0),IF(M109&gt;972,M109*0.055,0))</f>
        <v>124.85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572784.641200661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572784.641200661</v>
      </c>
      <c r="C110" s="12" t="n">
        <f aca="false">IF((B110-(P110/2))*$C$3&gt;0,(B110-(P110/2))*$C$3,0)</f>
        <v>23900.7677419889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16492.680712836</v>
      </c>
      <c r="K110" s="18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18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1560</v>
      </c>
      <c r="N110" s="12" t="n">
        <f aca="false">IF($B$34=2,IF(M110&gt;1944,M110*0.055,0),IF(M110&gt;972,M110*0.055,0))</f>
        <v>85.8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519744.309061225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519744.309061225</v>
      </c>
      <c r="C111" s="12" t="n">
        <f aca="false">IF((B111-(P111/2))*$C$3&gt;0,(B111-(P111/2))*$C$3,0)</f>
        <v>21492.1965335417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13506.8221441683</v>
      </c>
      <c r="K111" s="18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18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833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462117.384053292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462117.384053292</v>
      </c>
      <c r="C112" s="12" t="n">
        <f aca="false">IF((B112-(P112/2))*$C$3&gt;0,(B112-(P112/2))*$C$3,0)</f>
        <v>18878.1052855823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10286.0267754335</v>
      </c>
      <c r="K112" s="18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18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196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399408.6556763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399408.6556763</v>
      </c>
      <c r="C113" s="12" t="n">
        <f aca="false">IF((B113-(P113/2))*$C$3&gt;0,(B113-(P113/2))*$C$3,0)</f>
        <v>16036.4410158204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6806.76802435086</v>
      </c>
      <c r="K113" s="18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18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330831.23026789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330831.23026789</v>
      </c>
      <c r="C114" s="12" t="n">
        <f aca="false">IF((B114-(P114/2))*$C$3&gt;0,(B114-(P114/2))*$C$3,0)</f>
        <v>12932.1977123198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3032.49258518447</v>
      </c>
      <c r="K114" s="18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18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255803.600800168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255803.600800168</v>
      </c>
      <c r="C115" s="12" t="n">
        <f aca="false">IF((B115-(P115/2))*$C$3&gt;0,(B115-(P115/2))*$C$3,0)</f>
        <v>9539.48615204782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18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18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173909.579187942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173909.579187942</v>
      </c>
      <c r="C116" s="12" t="n">
        <f aca="false">IF((B116-(P116/2))*$C$3&gt;0,(B116-(P116/2))*$C$3,0)</f>
        <v>5839.75481214321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18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18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84709.4418906669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84709.4418906669</v>
      </c>
      <c r="C117" s="12" t="n">
        <f aca="false">IF((B117-(P117/2))*$C$3&gt;0,(B117-(P117/2))*$C$3,0)</f>
        <v>1813.40464851113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18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18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-12261.3176492491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-12261.3176492491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18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18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-114933.033945088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-114933.033945088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18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18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-221641.191627832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-221641.191627832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18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18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-332540.515188982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-332540.515188982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18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18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-447791.799683026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-447791.799683026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18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18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-566451.155871198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-566451.155871198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18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18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-689797.710578549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-689797.710578549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18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18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-818011.954928434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-818011.954928434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18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18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-951281.494099152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-951281.494099152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18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18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-1089801.33603368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-1089801.33603368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18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18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-1233774.1922395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-1233774.1922395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18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18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-1383410.79120101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-1383410.79120101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18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18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-1538930.20494999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-1538930.20494999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18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18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-1700560.18936436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-1700560.18936436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18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18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-1868537.53879036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-1868537.53879036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18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18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-2043108.45561032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-2043108.45561032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18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18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-2224528.93540571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-2224528.93540571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18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18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-2413065.16839427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991541.7055</v>
      </c>
      <c r="C138" s="12" t="n">
        <f aca="false">Q90</f>
        <v>997376.8624</v>
      </c>
      <c r="D138" s="12" t="n">
        <f aca="false">B138-B2</f>
        <v>-8457.29449999996</v>
      </c>
      <c r="E138" s="12" t="n">
        <f aca="false">C138-C2</f>
        <v>-2622.13760000002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981979.25193025</v>
      </c>
      <c r="C139" s="12" t="n">
        <f aca="false">Q91</f>
        <v>993321.30917856</v>
      </c>
      <c r="D139" s="12" t="n">
        <f aca="false">B139-B138</f>
        <v>-9562.45356975007</v>
      </c>
      <c r="E139" s="12" t="n">
        <f aca="false">C139-C138</f>
        <v>-4055.55322143994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970888.334136754</v>
      </c>
      <c r="C140" s="12" t="n">
        <f aca="false">Q92</f>
        <v>987740.621162168</v>
      </c>
      <c r="D140" s="12" t="n">
        <f aca="false">B140-B139</f>
        <v>-11090.917793496</v>
      </c>
      <c r="E140" s="12" t="n">
        <f aca="false">C140-C139</f>
        <v>-5580.68801639194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958237.519412889</v>
      </c>
      <c r="C141" s="12" t="n">
        <f aca="false">Q93</f>
        <v>980540.097761311</v>
      </c>
      <c r="D141" s="12" t="n">
        <f aca="false">B141-B140</f>
        <v>-12650.8147238647</v>
      </c>
      <c r="E141" s="12" t="n">
        <f aca="false">C141-C140</f>
        <v>-7200.523400857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943975.31314358</v>
      </c>
      <c r="C142" s="12" t="n">
        <f aca="false">Q94</f>
        <v>972135.093661808</v>
      </c>
      <c r="D142" s="12" t="n">
        <f aca="false">B142-B141</f>
        <v>-14262.2062693088</v>
      </c>
      <c r="E142" s="12" t="n">
        <f aca="false">C142-C141</f>
        <v>-8405.00409950339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928021.238059628</v>
      </c>
      <c r="C143" s="12" t="n">
        <f aca="false">Q95</f>
        <v>961920.116095886</v>
      </c>
      <c r="D143" s="12" t="n">
        <f aca="false">B143-B142</f>
        <v>-15954.0750839527</v>
      </c>
      <c r="E143" s="12" t="n">
        <f aca="false">C143-C142</f>
        <v>-10214.9775659218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910291.795080814</v>
      </c>
      <c r="C144" s="12" t="n">
        <f aca="false">Q96</f>
        <v>949784.26164819</v>
      </c>
      <c r="D144" s="12" t="n">
        <f aca="false">B144-B143</f>
        <v>-17729.4429788137</v>
      </c>
      <c r="E144" s="12" t="n">
        <f aca="false">C144-C143</f>
        <v>-12135.8544476961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890698.046698386</v>
      </c>
      <c r="C145" s="12" t="n">
        <f aca="false">Q97</f>
        <v>935609.284931753</v>
      </c>
      <c r="D145" s="12" t="n">
        <f aca="false">B145-B144</f>
        <v>-19593.7483824285</v>
      </c>
      <c r="E145" s="12" t="n">
        <f aca="false">C145-C144</f>
        <v>-14174.9767164366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869147.672621945</v>
      </c>
      <c r="C146" s="12" t="n">
        <f aca="false">Q98</f>
        <v>919272.342842656</v>
      </c>
      <c r="D146" s="12" t="n">
        <f aca="false">B146-B145</f>
        <v>-21550.3740764401</v>
      </c>
      <c r="E146" s="12" t="n">
        <f aca="false">C146-C145</f>
        <v>-16336.942089097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845542.540731602</v>
      </c>
      <c r="C147" s="12" t="n">
        <f aca="false">Q99</f>
        <v>902143.96183647</v>
      </c>
      <c r="D147" s="12" t="n">
        <f aca="false">B147-B146</f>
        <v>-23605.131890343</v>
      </c>
      <c r="E147" s="12" t="n">
        <f aca="false">C147-C146</f>
        <v>-17128.3810061865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822005.00213325</v>
      </c>
      <c r="C148" s="12" t="n">
        <f aca="false">Q100</f>
        <v>882637.275969532</v>
      </c>
      <c r="D148" s="12" t="n">
        <f aca="false">B148-B147</f>
        <v>-23537.5385983519</v>
      </c>
      <c r="E148" s="12" t="n">
        <f aca="false">C148-C147</f>
        <v>-19506.6858669382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796339.475157776</v>
      </c>
      <c r="C149" s="12" t="n">
        <f aca="false">Q101</f>
        <v>860606.236961042</v>
      </c>
      <c r="D149" s="12" t="n">
        <f aca="false">B149-B148</f>
        <v>-25665.5269754746</v>
      </c>
      <c r="E149" s="12" t="n">
        <f aca="false">C149-C148</f>
        <v>-22031.0390084898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768400.444009532</v>
      </c>
      <c r="C150" s="12" t="n">
        <f aca="false">Q102</f>
        <v>835898.545460601</v>
      </c>
      <c r="D150" s="12" t="n">
        <f aca="false">B150-B149</f>
        <v>-27939.031148244</v>
      </c>
      <c r="E150" s="12" t="n">
        <f aca="false">C150-C149</f>
        <v>-24707.6915004404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738074.296659013</v>
      </c>
      <c r="C151" s="12" t="n">
        <f aca="false">Q103</f>
        <v>808349.982962157</v>
      </c>
      <c r="D151" s="12" t="n">
        <f aca="false">B151-B150</f>
        <v>-30326.1473505187</v>
      </c>
      <c r="E151" s="12" t="n">
        <f aca="false">C151-C150</f>
        <v>-27548.5624984442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705240.706875494</v>
      </c>
      <c r="C152" s="12" t="n">
        <f aca="false">Q104</f>
        <v>777786.92736471</v>
      </c>
      <c r="D152" s="12" t="n">
        <f aca="false">B152-B151</f>
        <v>-32833.5897835194</v>
      </c>
      <c r="E152" s="12" t="n">
        <f aca="false">C152-C151</f>
        <v>-30563.0555974473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669772.358811928</v>
      </c>
      <c r="C153" s="12" t="n">
        <f aca="false">Q105</f>
        <v>744023.700337229</v>
      </c>
      <c r="D153" s="12" t="n">
        <f aca="false">B153-B152</f>
        <v>-35468.3480635661</v>
      </c>
      <c r="E153" s="12" t="n">
        <f aca="false">C153-C152</f>
        <v>-33763.2270274808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631533.518102871</v>
      </c>
      <c r="C154" s="12" t="n">
        <f aca="false">Q106</f>
        <v>706861.901814914</v>
      </c>
      <c r="D154" s="12" t="n">
        <f aca="false">B154-B153</f>
        <v>-38238.8407090571</v>
      </c>
      <c r="E154" s="12" t="n">
        <f aca="false">C154-C153</f>
        <v>-37161.7985223149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590381.978765291</v>
      </c>
      <c r="C155" s="12" t="n">
        <f aca="false">Q107</f>
        <v>666089.709641598</v>
      </c>
      <c r="D155" s="12" t="n">
        <f aca="false">B155-B154</f>
        <v>-41151.53933758</v>
      </c>
      <c r="E155" s="12" t="n">
        <f aca="false">C155-C154</f>
        <v>-40772.1921733161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546164.230770443</v>
      </c>
      <c r="C156" s="12" t="n">
        <f aca="false">Q108</f>
        <v>621479.032587677</v>
      </c>
      <c r="D156" s="12" t="n">
        <f aca="false">B156-B155</f>
        <v>-44217.7479948476</v>
      </c>
      <c r="E156" s="12" t="n">
        <f aca="false">C156-C155</f>
        <v>-44610.6770539214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498719.578996846</v>
      </c>
      <c r="C157" s="12" t="n">
        <f aca="false">Q109</f>
        <v>572784.641200661</v>
      </c>
      <c r="D157" s="12" t="n">
        <f aca="false">B157-B156</f>
        <v>-47444.6517735967</v>
      </c>
      <c r="E157" s="12" t="n">
        <f aca="false">C157-C156</f>
        <v>-48694.3913870151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447875.289526022</v>
      </c>
      <c r="C158" s="12" t="n">
        <f aca="false">Q110</f>
        <v>519744.309061225</v>
      </c>
      <c r="D158" s="12" t="n">
        <f aca="false">B158-B157</f>
        <v>-50844.2894708242</v>
      </c>
      <c r="E158" s="12" t="n">
        <f aca="false">C158-C157</f>
        <v>-53040.3321394363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396608.761940042</v>
      </c>
      <c r="C159" s="12" t="n">
        <f aca="false">Q111</f>
        <v>462117.384053292</v>
      </c>
      <c r="D159" s="12" t="n">
        <f aca="false">B159-B158</f>
        <v>-51266.5275859801</v>
      </c>
      <c r="E159" s="12" t="n">
        <f aca="false">C159-C158</f>
        <v>-57626.9250079335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341765.972095449</v>
      </c>
      <c r="C160" s="12" t="n">
        <f aca="false">Q112</f>
        <v>399408.6556763</v>
      </c>
      <c r="D160" s="12" t="n">
        <f aca="false">B160-B159</f>
        <v>-54842.789844593</v>
      </c>
      <c r="E160" s="12" t="n">
        <f aca="false">C160-C159</f>
        <v>-62708.7283769919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283088.809988484</v>
      </c>
      <c r="C161" s="12" t="n">
        <f aca="false">Q113</f>
        <v>330831.23026789</v>
      </c>
      <c r="D161" s="12" t="n">
        <f aca="false">B161-B160</f>
        <v>-58677.1621069653</v>
      </c>
      <c r="E161" s="12" t="n">
        <f aca="false">C161-C160</f>
        <v>-68577.4254084093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220094.710822195</v>
      </c>
      <c r="C162" s="12" t="n">
        <f aca="false">Q114</f>
        <v>255803.600800168</v>
      </c>
      <c r="D162" s="12" t="n">
        <f aca="false">B162-B161</f>
        <v>-62994.0991662883</v>
      </c>
      <c r="E162" s="12" t="n">
        <f aca="false">C162-C161</f>
        <v>-75027.6294677224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152109.242828987</v>
      </c>
      <c r="C163" s="12" t="n">
        <f aca="false">Q115</f>
        <v>173909.579187942</v>
      </c>
      <c r="D163" s="12" t="n">
        <f aca="false">B163-B162</f>
        <v>-67985.4679932087</v>
      </c>
      <c r="E163" s="12" t="n">
        <f aca="false">C163-C162</f>
        <v>-81894.0216122257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78866.8995544655</v>
      </c>
      <c r="C164" s="12" t="n">
        <f aca="false">Q116</f>
        <v>84709.4418906669</v>
      </c>
      <c r="D164" s="12" t="n">
        <f aca="false">B164-B163</f>
        <v>-73242.3432745211</v>
      </c>
      <c r="E164" s="12" t="n">
        <f aca="false">C164-C163</f>
        <v>-89200.1372972754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90.8110500228795</v>
      </c>
      <c r="C165" s="12" t="n">
        <f aca="false">Q117</f>
        <v>-12261.3176492491</v>
      </c>
      <c r="D165" s="12" t="n">
        <f aca="false">B165-B164</f>
        <v>-78776.0885044427</v>
      </c>
      <c r="E165" s="12" t="n">
        <f aca="false">C165-C164</f>
        <v>-96970.759539916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-82799.232618176</v>
      </c>
      <c r="C166" s="12" t="n">
        <f aca="false">Q118</f>
        <v>-114933.033945088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-168157.232931212</v>
      </c>
      <c r="C167" s="12" t="n">
        <f aca="false">Q119</f>
        <v>-221641.191627832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-256056.221765854</v>
      </c>
      <c r="C168" s="12" t="n">
        <f aca="false">Q120</f>
        <v>-332540.515188982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-346571.528229483</v>
      </c>
      <c r="C169" s="12" t="n">
        <f aca="false">Q121</f>
        <v>-447791.799683026</v>
      </c>
      <c r="D169" s="12" t="n">
        <f aca="false">B169-B168</f>
        <v>-90515.3064636288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-439780.856969139</v>
      </c>
      <c r="C170" s="12" t="n">
        <f aca="false">Q122</f>
        <v>-566451.155871198</v>
      </c>
      <c r="D170" s="12" t="n">
        <f aca="false">B170-B169</f>
        <v>-93209.3287396556</v>
      </c>
      <c r="E170" s="12" t="n">
        <f aca="false">C170-C169</f>
        <v>-118659.356188172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-535764.369375446</v>
      </c>
      <c r="C171" s="12" t="n">
        <f aca="false">Q123</f>
        <v>-689797.710578549</v>
      </c>
      <c r="D171" s="12" t="n">
        <f aca="false">B171-B170</f>
        <v>-95983.5124063075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-634604.767795957</v>
      </c>
      <c r="C172" s="12" t="n">
        <f aca="false">Q124</f>
        <v>-818011.954928434</v>
      </c>
      <c r="D172" s="12" t="n">
        <f aca="false">B172-B171</f>
        <v>-98840.3984205113</v>
      </c>
      <c r="E172" s="12" t="n">
        <f aca="false">C172-C171</f>
        <v>-128214.244349886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-736387.38287721</v>
      </c>
      <c r="C173" s="12" t="n">
        <f aca="false">Q125</f>
        <v>-951281.494099152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-841200.264159774</v>
      </c>
      <c r="C174" s="12" t="n">
        <f aca="false">Q126</f>
        <v>-1089801.33603368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-949134.274055725</v>
      </c>
      <c r="C175" s="12" t="n">
        <f aca="false">Q127</f>
        <v>-1233774.1922395</v>
      </c>
      <c r="D175" s="12" t="n">
        <f aca="false">B175-B174</f>
        <v>-107934.009895951</v>
      </c>
      <c r="E175" s="12" t="n">
        <f aca="false">C175-C174</f>
        <v>-143972.856205827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-1060283.1853434</v>
      </c>
      <c r="C176" s="12" t="n">
        <f aca="false">Q128</f>
        <v>-1383410.79120101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-1174743.78231993</v>
      </c>
      <c r="C177" s="12" t="n">
        <f aca="false">Q129</f>
        <v>-1538930.20494999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-1292615.96575786</v>
      </c>
      <c r="C178" s="12" t="n">
        <f aca="false">Q130</f>
        <v>-1700560.18936436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-1414002.86181842</v>
      </c>
      <c r="C179" s="12" t="n">
        <f aca="false">Q131</f>
        <v>-1868537.53879036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-1539010.93508029</v>
      </c>
      <c r="C180" s="12" t="n">
        <f aca="false">Q132</f>
        <v>-2043108.45561032</v>
      </c>
      <c r="D180" s="12" t="n">
        <f aca="false">B180-B179</f>
        <v>-125008.073261868</v>
      </c>
      <c r="E180" s="12" t="n">
        <f aca="false">C180-C179</f>
        <v>-174570.916819964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-1667750.1058494</v>
      </c>
      <c r="C181" s="12" t="n">
        <f aca="false">Q133</f>
        <v>-2224528.93540571</v>
      </c>
      <c r="D181" s="12" t="n">
        <f aca="false">B181-B180</f>
        <v>-128739.170769107</v>
      </c>
      <c r="E181" s="12" t="n">
        <f aca="false">C181-C180</f>
        <v>-181420.479795384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-1800333.87192232</v>
      </c>
      <c r="C182" s="12" t="n">
        <f aca="false">Q134</f>
        <v>-2413065.16839427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2" t="s">
        <v>38</v>
      </c>
      <c r="D190" s="22" t="s">
        <v>39</v>
      </c>
      <c r="E190" s="22" t="s">
        <v>40</v>
      </c>
      <c r="F190" s="22" t="s">
        <v>41</v>
      </c>
    </row>
    <row r="191" customFormat="false" ht="12.8" hidden="false" customHeight="false" outlineLevel="0" collapsed="false">
      <c r="B191" s="1" t="s">
        <v>42</v>
      </c>
      <c r="C191" s="23" t="n">
        <v>9000</v>
      </c>
      <c r="D191" s="24"/>
      <c r="E191" s="24"/>
    </row>
    <row r="192" customFormat="false" ht="12.8" hidden="false" customHeight="false" outlineLevel="0" collapsed="false">
      <c r="B192" s="1" t="s">
        <v>43</v>
      </c>
      <c r="C192" s="23" t="n">
        <v>13996</v>
      </c>
      <c r="D192" s="24" t="n">
        <v>997.8</v>
      </c>
      <c r="E192" s="24" t="n">
        <v>1400</v>
      </c>
    </row>
    <row r="193" customFormat="false" ht="12.8" hidden="false" customHeight="false" outlineLevel="0" collapsed="false">
      <c r="B193" s="1" t="s">
        <v>44</v>
      </c>
      <c r="C193" s="23" t="n">
        <v>54949</v>
      </c>
      <c r="D193" s="24" t="n">
        <v>220.13</v>
      </c>
      <c r="E193" s="24" t="n">
        <v>2397</v>
      </c>
      <c r="F193" s="24" t="n">
        <v>948.49</v>
      </c>
    </row>
    <row r="194" customFormat="false" ht="12.8" hidden="false" customHeight="false" outlineLevel="0" collapsed="false">
      <c r="B194" s="1" t="s">
        <v>45</v>
      </c>
      <c r="C194" s="23" t="n">
        <v>260532</v>
      </c>
      <c r="D194" s="24"/>
      <c r="E194" s="24" t="n">
        <v>8621.75</v>
      </c>
    </row>
    <row r="195" customFormat="false" ht="12.8" hidden="false" customHeight="false" outlineLevel="0" collapsed="false">
      <c r="B195" s="1" t="s">
        <v>46</v>
      </c>
      <c r="C195" s="23"/>
      <c r="D195" s="24"/>
      <c r="E195" s="24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710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6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4537.5</v>
      </c>
      <c r="C30" s="3" t="n">
        <v>4537.5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14"/>
      <c r="C40" s="14"/>
      <c r="D40" s="14"/>
      <c r="E40" s="14"/>
      <c r="F40" s="14"/>
      <c r="G40" s="14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18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8887</v>
      </c>
      <c r="L42" s="18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8887</v>
      </c>
      <c r="N42" s="12" t="n">
        <f aca="false">IF($B$34=2,IF(M42&gt;1944,M42*0.055,0),IF(M42&gt;972,M42*0.055,0))</f>
        <v>488.785</v>
      </c>
      <c r="O42" s="12" t="n">
        <f aca="false">M42*$B$33</f>
        <v>799.83</v>
      </c>
      <c r="P42" s="12" t="n">
        <f aca="false">B36*12</f>
        <v>39996</v>
      </c>
      <c r="Q42" s="12" t="n">
        <f aca="false">B42+C42+D42+E42+F42+G42-H42-I42-M42-N42-O42-P42</f>
        <v>991529.350954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991529.350954</v>
      </c>
      <c r="C43" s="12" t="n">
        <f aca="false">IF((B43-(P43/2))*$B$3&gt;0,(B43-(P43/2))*$B$3,0)</f>
        <v>53892.242752947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9362.16041104195</v>
      </c>
      <c r="J43" s="17" t="n">
        <f aca="false">MAX((MAX((C43-(801*$B$34)),0))+(D43*$B$8)+(E43*$B$13)+(F43*$B$18)+(G43*$B$23)-H43-I43-O42,0)</f>
        <v>39446.2673419051</v>
      </c>
      <c r="K43" s="18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8376</v>
      </c>
      <c r="L43" s="18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8376</v>
      </c>
      <c r="N43" s="12" t="n">
        <f aca="false">IF($B$34=2,IF(M43&gt;1944,M43*0.055,0),IF(M43&gt;972,M43*0.055,0))</f>
        <v>460.68</v>
      </c>
      <c r="O43" s="12" t="n">
        <f aca="false">M43*$B$33</f>
        <v>753.84</v>
      </c>
      <c r="P43" s="12" t="n">
        <f aca="false">P42*(1+$B$37)</f>
        <v>40995.9</v>
      </c>
      <c r="Q43" s="12" t="n">
        <f aca="false">B43+C43+D43+E43+F43+G43-H43-I43-M43-N43-O43-P43</f>
        <v>981990.028295905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981990.028295905</v>
      </c>
      <c r="C44" s="12" t="n">
        <f aca="false">IF((B44-(P44/2))*$B$3&gt;0,(B44-(P44/2))*$B$3,0)</f>
        <v>53334.3694397977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9357.89912567248</v>
      </c>
      <c r="J44" s="17" t="n">
        <f aca="false">MAX((MAX((C44-(801*$B$34)),0))+(D44*$B$8)+(E44*$B$13)+(F44*$B$18)+(G44*$B$23)-H44-I44-O43,0)</f>
        <v>38781.9109891253</v>
      </c>
      <c r="K44" s="18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8145</v>
      </c>
      <c r="L44" s="18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8145</v>
      </c>
      <c r="N44" s="12" t="n">
        <f aca="false">IF($B$34=2,IF(M44&gt;1944,M44*0.055,0),IF(M44&gt;972,M44*0.055,0))</f>
        <v>447.975</v>
      </c>
      <c r="O44" s="12" t="n">
        <f aca="false">M44*$B$33</f>
        <v>733.05</v>
      </c>
      <c r="P44" s="12" t="n">
        <f aca="false">P43*(1+$B$37)</f>
        <v>42020.7975</v>
      </c>
      <c r="Q44" s="12" t="n">
        <f aca="false">B44+C44+D44+E44+F44+G44-H44-I44-M44-N44-O44-P44</f>
        <v>970979.95678503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970979.95678503</v>
      </c>
      <c r="C45" s="12" t="n">
        <f aca="false">IF((B45-(P45/2))*$B$3&gt;0,(B45-(P45/2))*$B$3,0)</f>
        <v>52694.1585426786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9338.02520939701</v>
      </c>
      <c r="J45" s="17" t="n">
        <f aca="false">MAX((MAX((C45-(801*$B$34)),0))+(D45*$B$8)+(E45*$B$13)+(F45*$B$18)+(G45*$B$23)-H45-I45-O44,0)</f>
        <v>38018.5766386566</v>
      </c>
      <c r="K45" s="18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7882</v>
      </c>
      <c r="L45" s="18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7882</v>
      </c>
      <c r="N45" s="12" t="n">
        <f aca="false">IF($B$34=2,IF(M45&gt;1944,M45*0.055,0),IF(M45&gt;972,M45*0.055,0))</f>
        <v>433.51</v>
      </c>
      <c r="O45" s="12" t="n">
        <f aca="false">M45*$B$33</f>
        <v>709.38</v>
      </c>
      <c r="P45" s="12" t="n">
        <f aca="false">P44*(1+$B$37)</f>
        <v>43071.3174375</v>
      </c>
      <c r="Q45" s="12" t="n">
        <f aca="false">B45+C45+D45+E45+F45+G45-H45-I45-M45-N45-O45-P45</f>
        <v>958436.375986187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958436.375986187</v>
      </c>
      <c r="C46" s="12" t="n">
        <f aca="false">IF((B46-(P46/2))*$B$3&gt;0,(B46-(P46/2))*$B$3,0)</f>
        <v>51968.1090818705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9301.45430486644</v>
      </c>
      <c r="J46" s="17" t="n">
        <f aca="false">MAX((MAX((C46-(801*$B$34)),0))+(D46*$B$8)+(E46*$B$13)+(F46*$B$18)+(G46*$B$23)-H46-I46-O45,0)</f>
        <v>37181.6102811209</v>
      </c>
      <c r="K46" s="18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7597</v>
      </c>
      <c r="L46" s="18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7597</v>
      </c>
      <c r="N46" s="12" t="n">
        <f aca="false">IF($B$34=2,IF(M46&gt;1944,M46*0.055,0),IF(M46&gt;972,M46*0.055,0))</f>
        <v>417.835</v>
      </c>
      <c r="O46" s="12" t="n">
        <f aca="false">M46*$B$33</f>
        <v>683.73</v>
      </c>
      <c r="P46" s="12" t="n">
        <f aca="false">P45*(1+$B$37)</f>
        <v>44148.1003734375</v>
      </c>
      <c r="Q46" s="12" t="n">
        <f aca="false">B46+C46+D46+E46+F46+G46-H46-I46-M46-N46-O46-P46</f>
        <v>944281.70089387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944281.70089387</v>
      </c>
      <c r="C47" s="12" t="n">
        <f aca="false">IF((B47-(P47/2))*$B$3&gt;0,(B47-(P47/2))*$B$3,0)</f>
        <v>51151.8968696128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9246.9191229624</v>
      </c>
      <c r="J47" s="17" t="n">
        <f aca="false">MAX((MAX((C47-(801*$B$34)),0))+(D47*$B$8)+(E47*$B$13)+(F47*$B$18)+(G47*$B$23)-H47-I47-O46,0)</f>
        <v>36266.7233484526</v>
      </c>
      <c r="K47" s="18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7289</v>
      </c>
      <c r="L47" s="18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7289</v>
      </c>
      <c r="N47" s="12" t="n">
        <f aca="false">IF($B$34=2,IF(M47&gt;1944,M47*0.055,0),IF(M47&gt;972,M47*0.055,0))</f>
        <v>400.895</v>
      </c>
      <c r="O47" s="12" t="n">
        <f aca="false">M47*$B$33</f>
        <v>656.01</v>
      </c>
      <c r="P47" s="12" t="n">
        <f aca="false">P46*(1+$B$37)</f>
        <v>45251.8028827734</v>
      </c>
      <c r="Q47" s="12" t="n">
        <f aca="false">B47+C47+D47+E47+F47+G47-H47-I47-M47-N47-O47-P47</f>
        <v>928435.44635955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928435.44635955</v>
      </c>
      <c r="C48" s="12" t="n">
        <f aca="false">IF((B48-(P48/2))*$B$3&gt;0,(B48-(P48/2))*$B$3,0)</f>
        <v>50241.0363047081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9173.08205701814</v>
      </c>
      <c r="J48" s="17" t="n">
        <f aca="false">MAX((MAX((C48-(801*$B$34)),0))+(D48*$B$8)+(E48*$B$13)+(F48*$B$18)+(G48*$B$23)-H48-I48-O47,0)</f>
        <v>35270.5112515732</v>
      </c>
      <c r="K48" s="18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6958</v>
      </c>
      <c r="L48" s="18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6958</v>
      </c>
      <c r="N48" s="12" t="n">
        <f aca="false">IF($B$34=2,IF(M48&gt;1944,M48*0.055,0),IF(M48&gt;972,M48*0.055,0))</f>
        <v>382.69</v>
      </c>
      <c r="O48" s="12" t="n">
        <f aca="false">M48*$B$33</f>
        <v>626.22</v>
      </c>
      <c r="P48" s="12" t="n">
        <f aca="false">P47*(1+$B$37)</f>
        <v>46383.0979548428</v>
      </c>
      <c r="Q48" s="12" t="n">
        <f aca="false">B48+C48+D48+E48+F48+G48-H48-I48-M48-N48-O48-P48</f>
        <v>910812.95965628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910812.95965628</v>
      </c>
      <c r="C49" s="12" t="n">
        <f aca="false">IF((B49-(P49/2))*$B$3&gt;0,(B49-(P49/2))*$B$3,0)</f>
        <v>49230.8100184705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9078.51979539058</v>
      </c>
      <c r="J49" s="17" t="n">
        <f aca="false">MAX((MAX((C49-(801*$B$34)),0))+(D49*$B$8)+(E49*$B$13)+(F49*$B$18)+(G49*$B$23)-H49-I49-O48,0)</f>
        <v>34189.3177421379</v>
      </c>
      <c r="K49" s="18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6603</v>
      </c>
      <c r="L49" s="18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6603</v>
      </c>
      <c r="N49" s="12" t="n">
        <f aca="false">IF($B$34=2,IF(M49&gt;1944,M49*0.055,0),IF(M49&gt;972,M49*0.055,0))</f>
        <v>363.165</v>
      </c>
      <c r="O49" s="12" t="n">
        <f aca="false">M49*$B$33</f>
        <v>594.27</v>
      </c>
      <c r="P49" s="12" t="n">
        <f aca="false">P48*(1+$B$37)</f>
        <v>47542.6754037138</v>
      </c>
      <c r="Q49" s="12" t="n">
        <f aca="false">B49+C49+D49+E49+F49+G49-H49-I49-M49-N49-O49-P49</f>
        <v>891326.386994704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891326.386994704</v>
      </c>
      <c r="C50" s="12" t="n">
        <f aca="false">IF((B50-(P50/2))*$B$3&gt;0,(B50-(P50/2))*$B$3,0)</f>
        <v>48116.3225046917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8961.73018559142</v>
      </c>
      <c r="J50" s="17" t="n">
        <f aca="false">MAX((MAX((C50-(801*$B$34)),0))+(D50*$B$8)+(E50*$B$13)+(F50*$B$18)+(G50*$B$23)-H50-I50-O49,0)</f>
        <v>33019.4609765159</v>
      </c>
      <c r="K50" s="18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6224</v>
      </c>
      <c r="L50" s="18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6224</v>
      </c>
      <c r="N50" s="12" t="n">
        <f aca="false">IF($B$34=2,IF(M50&gt;1944,M50*0.055,0),IF(M50&gt;972,M50*0.055,0))</f>
        <v>342.32</v>
      </c>
      <c r="O50" s="12" t="n">
        <f aca="false">M50*$B$33</f>
        <v>560.16</v>
      </c>
      <c r="P50" s="12" t="n">
        <f aca="false">P49*(1+$B$37)</f>
        <v>48731.2422888067</v>
      </c>
      <c r="Q50" s="12" t="n">
        <f aca="false">B50+C50+D50+E50+F50+G50-H50-I50-M50-N50-O50-P50</f>
        <v>869883.395682413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869883.395682413</v>
      </c>
      <c r="C51" s="12" t="n">
        <f aca="false">IF((B51-(P51/2))*$B$3&gt;0,(B51-(P51/2))*$B$3,0)</f>
        <v>46892.4291875217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8821.11618287932</v>
      </c>
      <c r="J51" s="17" t="n">
        <f aca="false">MAX((MAX((C51-(801*$B$34)),0))+(D51*$B$8)+(E51*$B$13)+(F51*$B$18)+(G51*$B$23)-H51-I51-O50,0)</f>
        <v>31756.9979016416</v>
      </c>
      <c r="K51" s="18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5823</v>
      </c>
      <c r="L51" s="18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5823</v>
      </c>
      <c r="N51" s="12" t="n">
        <f aca="false">IF($B$34=2,IF(M51&gt;1944,M51*0.055,0),IF(M51&gt;972,M51*0.055,0))</f>
        <v>320.265</v>
      </c>
      <c r="O51" s="12" t="n">
        <f aca="false">M51*$B$33</f>
        <v>524.07</v>
      </c>
      <c r="P51" s="12" t="n">
        <f aca="false">P50*(1+$B$37)</f>
        <v>49949.5233460268</v>
      </c>
      <c r="Q51" s="12" t="n">
        <f aca="false">B51+C51+D51+E51+F51+G51-H51-I51-M51-N51-O51-P51</f>
        <v>846384.695238028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846384.695238028</v>
      </c>
      <c r="C52" s="12" t="n">
        <f aca="false">IF((B52-(P52/2))*$B$3&gt;0,(B52-(P52/2))*$B$3,0)</f>
        <v>45553.598831037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9478.01462780194</v>
      </c>
      <c r="J52" s="17" t="n">
        <f aca="false">MAX((MAX((C52-(801*$B$34)),0))+(D52*$B$8)+(E52*$B$13)+(F52*$B$18)+(G52*$B$23)-H52-I52-O51,0)</f>
        <v>33906.4671205993</v>
      </c>
      <c r="K52" s="18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6511</v>
      </c>
      <c r="L52" s="18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6511</v>
      </c>
      <c r="N52" s="12" t="n">
        <f aca="false">IF($B$34=2,IF(M52&gt;1944,M52*0.055,0),IF(M52&gt;972,M52*0.055,0))</f>
        <v>358.105</v>
      </c>
      <c r="O52" s="12" t="n">
        <f aca="false">M52*$B$33</f>
        <v>585.99</v>
      </c>
      <c r="P52" s="12" t="n">
        <f aca="false">P51*(1+$B$37)</f>
        <v>51198.2614296775</v>
      </c>
      <c r="Q52" s="12" t="n">
        <f aca="false">B52+C52+D52+E52+F52+G52-H52-I52-M52-N52-O52-P52</f>
        <v>822962.87592895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822962.87592895</v>
      </c>
      <c r="C53" s="12" t="n">
        <f aca="false">IF((B53-(P53/2))*$B$3&gt;0,(B53-(P53/2))*$B$3,0)</f>
        <v>44218.1690655163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9322.92839735418</v>
      </c>
      <c r="J53" s="17" t="n">
        <f aca="false">MAX((MAX((C53-(801*$B$34)),0))+(D53*$B$8)+(E53*$B$13)+(F53*$B$18)+(G53*$B$23)-H53-I53-O52,0)</f>
        <v>32464.6114668078</v>
      </c>
      <c r="K53" s="18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6047</v>
      </c>
      <c r="L53" s="18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6047</v>
      </c>
      <c r="N53" s="12" t="n">
        <f aca="false">IF($B$34=2,IF(M53&gt;1944,M53*0.055,0),IF(M53&gt;972,M53*0.055,0))</f>
        <v>332.585</v>
      </c>
      <c r="O53" s="12" t="n">
        <f aca="false">M53*$B$33</f>
        <v>544.23</v>
      </c>
      <c r="P53" s="12" t="n">
        <f aca="false">P52*(1+$B$37)</f>
        <v>52478.2179654194</v>
      </c>
      <c r="Q53" s="12" t="n">
        <f aca="false">B53+C53+D53+E53+F53+G53-H53-I53-M53-N53-O53-P53</f>
        <v>797412.444430338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797412.444430338</v>
      </c>
      <c r="C54" s="12" t="n">
        <f aca="false">IF((B54-(P54/2))*$B$3&gt;0,(B54-(P54/2))*$B$3,0)</f>
        <v>42763.7133536299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9140.78835552606</v>
      </c>
      <c r="J54" s="17" t="n">
        <f aca="false">MAX((MAX((C54-(801*$B$34)),0))+(D54*$B$8)+(E54*$B$13)+(F54*$B$18)+(G54*$B$23)-H54-I54-O53,0)</f>
        <v>31024.3154826885</v>
      </c>
      <c r="K54" s="18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5593</v>
      </c>
      <c r="L54" s="18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5593</v>
      </c>
      <c r="N54" s="12" t="n">
        <f aca="false">IF($B$34=2,IF(M54&gt;1944,M54*0.055,0),IF(M54&gt;972,M54*0.055,0))</f>
        <v>307.615</v>
      </c>
      <c r="O54" s="12" t="n">
        <f aca="false">M54*$B$33</f>
        <v>503.37</v>
      </c>
      <c r="P54" s="12" t="n">
        <f aca="false">P53*(1+$B$37)</f>
        <v>53790.1734145549</v>
      </c>
      <c r="Q54" s="12" t="n">
        <f aca="false">B54+C54+D54+E54+F54+G54-H54-I54-M54-N54-O54-P54</f>
        <v>769587.831498472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769587.831498472</v>
      </c>
      <c r="C55" s="12" t="n">
        <f aca="false">IF((B55-(P55/2))*$B$3&gt;0,(B55-(P55/2))*$B$3,0)</f>
        <v>41182.130403105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8929.25369977818</v>
      </c>
      <c r="J55" s="17" t="n">
        <f aca="false">MAX((MAX((C55-(801*$B$34)),0))+(D55*$B$8)+(E55*$B$13)+(F55*$B$18)+(G55*$B$23)-H55-I55-O54,0)</f>
        <v>29474.7703442178</v>
      </c>
      <c r="K55" s="18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5114</v>
      </c>
      <c r="L55" s="18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5114</v>
      </c>
      <c r="N55" s="12" t="n">
        <f aca="false">IF($B$34=2,IF(M55&gt;1944,M55*0.055,0),IF(M55&gt;972,M55*0.055,0))</f>
        <v>281.27</v>
      </c>
      <c r="O55" s="12" t="n">
        <f aca="false">M55*$B$33</f>
        <v>460.26</v>
      </c>
      <c r="P55" s="12" t="n">
        <f aca="false">P54*(1+$B$37)</f>
        <v>55134.9277499188</v>
      </c>
      <c r="Q55" s="12" t="n">
        <f aca="false">B55+C55+D55+E55+F55+G55-H55-I55-M55-N55-O55-P55</f>
        <v>739376.514092771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739376.514092771</v>
      </c>
      <c r="C56" s="12" t="n">
        <f aca="false">IF((B56-(P56/2))*$B$3&gt;0,(B56-(P56/2))*$B$3,0)</f>
        <v>39467.152430962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8686.26802154516</v>
      </c>
      <c r="J56" s="17" t="n">
        <f aca="false">MAX((MAX((C56-(801*$B$34)),0))+(D56*$B$8)+(E56*$B$13)+(F56*$B$18)+(G56*$B$23)-H56-I56-O55,0)</f>
        <v>27814.425150993</v>
      </c>
      <c r="K56" s="18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4613</v>
      </c>
      <c r="L56" s="18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4613</v>
      </c>
      <c r="N56" s="12" t="n">
        <f aca="false">IF($B$34=2,IF(M56&gt;1944,M56*0.055,0),IF(M56&gt;972,M56*0.055,0))</f>
        <v>253.715</v>
      </c>
      <c r="O56" s="12" t="n">
        <f aca="false">M56*$B$33</f>
        <v>415.17</v>
      </c>
      <c r="P56" s="12" t="n">
        <f aca="false">P55*(1+$B$37)</f>
        <v>56513.3009436667</v>
      </c>
      <c r="Q56" s="12" t="n">
        <f aca="false">B56+C56+D56+E56+F56+G56-H56-I56-M56-N56-O56-P56</f>
        <v>706657.013300097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706657.013300097</v>
      </c>
      <c r="C57" s="12" t="n">
        <f aca="false">IF((B57-(P57/2))*$B$3&gt;0,(B57-(P57/2))*$B$3,0)</f>
        <v>37612.014034439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8409.61010958752</v>
      </c>
      <c r="J57" s="17" t="n">
        <f aca="false">MAX((MAX((C57-(801*$B$34)),0))+(D57*$B$8)+(E57*$B$13)+(F57*$B$18)+(G57*$B$23)-H57-I57-O56,0)</f>
        <v>26037.954039012</v>
      </c>
      <c r="K57" s="18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4090</v>
      </c>
      <c r="L57" s="18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4090</v>
      </c>
      <c r="N57" s="12" t="n">
        <f aca="false">IF($B$34=2,IF(M57&gt;1944,M57*0.055,0),IF(M57&gt;972,M57*0.055,0))</f>
        <v>224.95</v>
      </c>
      <c r="O57" s="12" t="n">
        <f aca="false">M57*$B$33</f>
        <v>368.1</v>
      </c>
      <c r="P57" s="12" t="n">
        <f aca="false">P56*(1+$B$37)</f>
        <v>57926.1334672584</v>
      </c>
      <c r="Q57" s="12" t="n">
        <f aca="false">B57+C57+D57+E57+F57+G57-H57-I57-M57-N57-O57-P57</f>
        <v>671301.953871851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671301.953871851</v>
      </c>
      <c r="C58" s="12" t="n">
        <f aca="false">IF((B58-(P58/2))*$B$3&gt;0,(B58-(P58/2))*$B$3,0)</f>
        <v>35609.6219810784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8096.92172629123</v>
      </c>
      <c r="J58" s="17" t="n">
        <f aca="false">MAX((MAX((C58-(801*$B$34)),0))+(D58*$B$8)+(E58*$B$13)+(F58*$B$18)+(G58*$B$23)-H58-I58-O57,0)</f>
        <v>24140.0871966905</v>
      </c>
      <c r="K58" s="18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3546</v>
      </c>
      <c r="L58" s="18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3546</v>
      </c>
      <c r="N58" s="12" t="n">
        <f aca="false">IF($B$34=2,IF(M58&gt;1944,M58*0.055,0),IF(M58&gt;972,M58*0.055,0))</f>
        <v>195.03</v>
      </c>
      <c r="O58" s="12" t="n">
        <f aca="false">M58*$B$33</f>
        <v>319.14</v>
      </c>
      <c r="P58" s="12" t="n">
        <f aca="false">P57*(1+$B$37)</f>
        <v>59374.2868039399</v>
      </c>
      <c r="Q58" s="12" t="n">
        <f aca="false">B58+C58+D58+E58+F58+G58-H58-I58-M58-N58-O58-P58</f>
        <v>633176.684264601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633176.684264601</v>
      </c>
      <c r="C59" s="12" t="n">
        <f aca="false">IF((B59-(P59/2))*$B$3&gt;0,(B59-(P59/2))*$B$3,0)</f>
        <v>33452.4786064058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7745.68707068938</v>
      </c>
      <c r="J59" s="17" t="n">
        <f aca="false">MAX((MAX((C59-(801*$B$34)),0))+(D59*$B$8)+(E59*$B$13)+(F59*$B$18)+(G59*$B$23)-H59-I59-O58,0)</f>
        <v>22115.193756837</v>
      </c>
      <c r="K59" s="18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2983</v>
      </c>
      <c r="L59" s="18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2983</v>
      </c>
      <c r="N59" s="12" t="n">
        <f aca="false">IF($B$34=2,IF(M59&gt;1944,M59*0.055,0),IF(M59&gt;972,M59*0.055,0))</f>
        <v>164.065</v>
      </c>
      <c r="O59" s="12" t="n">
        <f aca="false">M59*$B$33</f>
        <v>268.47</v>
      </c>
      <c r="P59" s="12" t="n">
        <f aca="false">P58*(1+$B$37)</f>
        <v>60858.6439740383</v>
      </c>
      <c r="Q59" s="12" t="n">
        <f aca="false">B59+C59+D59+E59+F59+G59-H59-I59-M59-N59-O59-P59</f>
        <v>592137.8390474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592137.8390474</v>
      </c>
      <c r="C60" s="12" t="n">
        <f aca="false">IF((B60-(P60/2))*$B$3&gt;0,(B60-(P60/2))*$B$3,0)</f>
        <v>31132.6020125942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7353.21051680615</v>
      </c>
      <c r="J60" s="17" t="n">
        <f aca="false">MAX((MAX((C60-(801*$B$34)),0))+(D60*$B$8)+(E60*$B$13)+(F60*$B$18)+(G60*$B$23)-H60-I60-O59,0)</f>
        <v>19957.223167359</v>
      </c>
      <c r="K60" s="18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2402</v>
      </c>
      <c r="L60" s="18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2402</v>
      </c>
      <c r="N60" s="12" t="n">
        <f aca="false">IF($B$34=2,IF(M60&gt;1944,M60*0.055,0),IF(M60&gt;972,M60*0.055,0))</f>
        <v>132.11</v>
      </c>
      <c r="O60" s="12" t="n">
        <f aca="false">M60*$B$33</f>
        <v>216.18</v>
      </c>
      <c r="P60" s="12" t="n">
        <f aca="false">P59*(1+$B$37)</f>
        <v>62380.1100733893</v>
      </c>
      <c r="Q60" s="12" t="n">
        <f aca="false">B60+C60+D60+E60+F60+G60-H60-I60-M60-N60-O60-P60</f>
        <v>548034.13214137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548034.13214137</v>
      </c>
      <c r="C61" s="12" t="n">
        <f aca="false">IF((B61-(P61/2))*$B$3&gt;0,(B61-(P61/2))*$B$3,0)</f>
        <v>28641.5700779461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6916.61893761501</v>
      </c>
      <c r="J61" s="17" t="n">
        <f aca="false">MAX((MAX((C61-(801*$B$34)),0))+(D61*$B$8)+(E61*$B$13)+(F61*$B$18)+(G61*$B$23)-H61-I61-O60,0)</f>
        <v>17659.9257381277</v>
      </c>
      <c r="K61" s="18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1807</v>
      </c>
      <c r="L61" s="18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1807</v>
      </c>
      <c r="N61" s="12" t="n">
        <f aca="false">IF($B$34=2,IF(M61&gt;1944,M61*0.055,0),IF(M61&gt;972,M61*0.055,0))</f>
        <v>99.385</v>
      </c>
      <c r="O61" s="12" t="n">
        <f aca="false">M61*$B$33</f>
        <v>162.63</v>
      </c>
      <c r="P61" s="12" t="n">
        <f aca="false">P60*(1+$B$37)</f>
        <v>63939.612825224</v>
      </c>
      <c r="Q61" s="12" t="n">
        <f aca="false">B61+C61+D61+E61+F61+G61-H61-I61-M61-N61-O61-P61</f>
        <v>500702.610054274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500702.610054274</v>
      </c>
      <c r="C62" s="12" t="n">
        <f aca="false">IF((B62-(P62/2))*$B$3&gt;0,(B62-(P62/2))*$B$3,0)</f>
        <v>25970.3124957147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6432.81151132703</v>
      </c>
      <c r="J62" s="17" t="n">
        <f aca="false">MAX((MAX((C62-(801*$B$34)),0))+(D62*$B$8)+(E62*$B$13)+(F62*$B$18)+(G62*$B$23)-H62-I62-O61,0)</f>
        <v>15216.3336836002</v>
      </c>
      <c r="K62" s="18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1198</v>
      </c>
      <c r="L62" s="18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1198</v>
      </c>
      <c r="N62" s="12" t="n">
        <f aca="false">IF($B$34=2,IF(M62&gt;1944,M62*0.055,0),IF(M62&gt;972,M62*0.055,0))</f>
        <v>65.89</v>
      </c>
      <c r="O62" s="12" t="n">
        <f aca="false">M62*$B$33</f>
        <v>107.82</v>
      </c>
      <c r="P62" s="12" t="n">
        <f aca="false">P61*(1+$B$37)</f>
        <v>65538.1031458546</v>
      </c>
      <c r="Q62" s="12" t="n">
        <f aca="false">B62+C62+D62+E62+F62+G62-H62-I62-M62-N62-O62-P62</f>
        <v>449972.760592019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449972.760592019</v>
      </c>
      <c r="C63" s="12" t="n">
        <f aca="false">IF((B63-(P63/2))*$B$3&gt;0,(B63-(P63/2))*$B$3,0)</f>
        <v>23109.3387915022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7076.0003523018</v>
      </c>
      <c r="J63" s="17" t="n">
        <f aca="false">MAX((MAX((C63-(801*$B$34)),0))+(D63*$B$8)+(E63*$B$13)+(F63*$B$18)+(G63*$B$23)-H63-I63-O62,0)</f>
        <v>16997.0772658376</v>
      </c>
      <c r="K63" s="18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1639</v>
      </c>
      <c r="L63" s="18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1639</v>
      </c>
      <c r="N63" s="12" t="n">
        <f aca="false">IF($B$34=2,IF(M63&gt;1944,M63*0.055,0),IF(M63&gt;972,M63*0.055,0))</f>
        <v>90.145</v>
      </c>
      <c r="O63" s="12" t="n">
        <f aca="false">M63*$B$33</f>
        <v>147.51</v>
      </c>
      <c r="P63" s="12" t="n">
        <f aca="false">P62*(1+$B$37)</f>
        <v>67176.555724501</v>
      </c>
      <c r="Q63" s="12" t="n">
        <f aca="false">B63+C63+D63+E63+F63+G63-H63-I63-M63-N63-O63-P63</f>
        <v>398825.447133356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398825.447133356</v>
      </c>
      <c r="C64" s="12" t="n">
        <f aca="false">IF((B64-(P64/2))*$B$3&gt;0,(B64-(P64/2))*$B$3,0)</f>
        <v>20224.0591590125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6546.52282176046</v>
      </c>
      <c r="J64" s="17" t="n">
        <f aca="false">MAX((MAX((C64-(801*$B$34)),0))+(D64*$B$8)+(E64*$B$13)+(F64*$B$18)+(G64*$B$23)-H64-I64-O63,0)</f>
        <v>14305.2120201076</v>
      </c>
      <c r="K64" s="18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977</v>
      </c>
      <c r="L64" s="18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977</v>
      </c>
      <c r="N64" s="12" t="n">
        <f aca="false">IF($B$34=2,IF(M64&gt;1944,M64*0.055,0),IF(M64&gt;972,M64*0.055,0))</f>
        <v>53.735</v>
      </c>
      <c r="O64" s="12" t="n">
        <f aca="false">M64*$B$33</f>
        <v>87.93</v>
      </c>
      <c r="P64" s="12" t="n">
        <f aca="false">P63*(1+$B$37)</f>
        <v>68855.9696176135</v>
      </c>
      <c r="Q64" s="12" t="n">
        <f aca="false">B64+C64+D64+E64+F64+G64-H64-I64-M64-N64-O64-P64</f>
        <v>344104.53453585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344104.53453585</v>
      </c>
      <c r="C65" s="12" t="n">
        <f aca="false">IF((B65-(P65/2))*$B$3&gt;0,(B65-(P65/2))*$B$3,0)</f>
        <v>17139.2796809287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5962.7863820396</v>
      </c>
      <c r="J65" s="17" t="n">
        <f aca="false">MAX((MAX((C65-(801*$B$34)),0))+(D65*$B$8)+(E65*$B$13)+(F65*$B$18)+(G65*$B$23)-H65-I65-O64,0)</f>
        <v>11551.1821635832</v>
      </c>
      <c r="K65" s="18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389</v>
      </c>
      <c r="L65" s="18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389</v>
      </c>
      <c r="N65" s="12" t="n">
        <f aca="false">IF($B$34=2,IF(M65&gt;1944,M65*0.055,0),IF(M65&gt;972,M65*0.055,0))</f>
        <v>0</v>
      </c>
      <c r="O65" s="12" t="n">
        <f aca="false">M65*$B$33</f>
        <v>35.01</v>
      </c>
      <c r="P65" s="12" t="n">
        <f aca="false">P64*(1+$B$37)</f>
        <v>70577.3688580538</v>
      </c>
      <c r="Q65" s="12" t="n">
        <f aca="false">B65+C65+D65+E65+F65+G65-H65-I65-M65-N65-O65-P65</f>
        <v>285543.267841379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285543.267841379</v>
      </c>
      <c r="C66" s="12" t="n">
        <f aca="false">IF((B66-(P66/2))*$B$3&gt;0,(B66-(P66/2))*$B$3,0)</f>
        <v>13840.1663297403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5320.09129983456</v>
      </c>
      <c r="J66" s="17" t="n">
        <f aca="false">MAX((MAX((C66-(801*$B$34)),0))+(D66*$B$8)+(E66*$B$13)+(F66*$B$18)+(G66*$B$23)-H66-I66-O65,0)</f>
        <v>8618.16611788209</v>
      </c>
      <c r="K66" s="18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18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222655.640879756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222655.640879756</v>
      </c>
      <c r="C67" s="12" t="n">
        <f aca="false">IF((B67-(P67/2))*$B$3&gt;0,(B67-(P67/2))*$B$3,0)</f>
        <v>10299.7159074838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4610.89598221949</v>
      </c>
      <c r="J67" s="17" t="n">
        <f aca="false">MAX((MAX((C67-(801*$B$34)),0))+(D67*$B$8)+(E67*$B$13)+(F67*$B$18)+(G67*$B$23)-H67-I67-O66,0)</f>
        <v>5474.66063031441</v>
      </c>
      <c r="K67" s="18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18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154780.953353578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154780.953353578</v>
      </c>
      <c r="C68" s="12" t="n">
        <f aca="false">IF((B68-(P68/2))*$B$3&gt;0,(B68-(P68/2))*$B$3,0)</f>
        <v>6481.22894574732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3825.22999094148</v>
      </c>
      <c r="J68" s="17" t="n">
        <f aca="false">MAX((MAX((C68-(801*$B$34)),0))+(D68*$B$8)+(E68*$B$13)+(F68*$B$18)+(G68*$B$23)-H68-I68-O67,0)</f>
        <v>2076.00911037913</v>
      </c>
      <c r="K68" s="18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18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81653.8556035517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81653.8556035517</v>
      </c>
      <c r="C69" s="12" t="n">
        <f aca="false">IF((B69-(P69/2))*$B$3&gt;0,(B69-(P69/2))*$B$3,0)</f>
        <v>2369.94717148647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2957.6983893375</v>
      </c>
      <c r="J69" s="17" t="n">
        <f aca="false">MAX((MAX((C69-(801*$B$34)),0))+(D69*$B$8)+(E69*$B$13)+(F69*$B$18)+(G69*$B$23)-H69-I69-O68,0)</f>
        <v>0</v>
      </c>
      <c r="K69" s="18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18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2997.63920134339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2997.63920134339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18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18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-79892.4044668555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-79892.4044668555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18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18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-165250.404779892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-165250.404779892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18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18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-253149.393614534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-253149.393614534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18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18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-343664.700078162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-343664.700078162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18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18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-436874.028817818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-436874.028817818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18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18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-532857.541224126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-532857.541224126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18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18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-631697.939644637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-631697.939644637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18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18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-733480.55472589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-733480.55472589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18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18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-838293.436008454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-838293.436008454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2903.39901447423</v>
      </c>
      <c r="J79" s="17" t="n">
        <f aca="false">MAX((MAX((C79-(801*$B$34)),0))+(D79*$B$8)+(E79*$B$13)+(F79*$B$18)+(G79*$B$23)-H79-I79-O78,0)</f>
        <v>0</v>
      </c>
      <c r="K79" s="18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18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-946227.445904404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-946227.445904404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18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18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-1057376.35719208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-1057376.35719208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18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18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-1171836.95416861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-1171836.95416861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18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18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-1289709.13760654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-1289709.13760654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18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18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-1411096.0336671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-1411096.0336671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18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18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-1536104.10692897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-1536104.10692897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18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18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-1664843.27769808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-1664843.27769808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3296.82215234062</v>
      </c>
      <c r="J86" s="17" t="n">
        <f aca="false">MAX((MAX((C86-(801*$B$34)),0))+(D86*$B$8)+(E86*$B$13)+(F86*$B$18)+(G86*$B$23)-H86-I86-O85,0)</f>
        <v>0</v>
      </c>
      <c r="K86" s="18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18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-1797427.043771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18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18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8783</v>
      </c>
      <c r="N90" s="12" t="n">
        <f aca="false">IF($B$34=2,IF(M90&gt;1944,M90*0.055,0),IF(M90&gt;972,M90*0.055,0))</f>
        <v>483.065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997485.5274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997485.5274</v>
      </c>
      <c r="C91" s="12" t="n">
        <f aca="false">IF((B91-(P91/2))*$C$3&gt;0,(B91-(P91/2))*$C$3,0)</f>
        <v>43492.06650456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40257.97650456</v>
      </c>
      <c r="K91" s="18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18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8660</v>
      </c>
      <c r="N91" s="12" t="n">
        <f aca="false">IF($B$34=2,IF(M91&gt;1944,M91*0.055,0),IF(M91&gt;972,M91*0.055,0))</f>
        <v>476.3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993539.24390456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993539.24390456</v>
      </c>
      <c r="C92" s="12" t="n">
        <f aca="false">IF((B92-(P92/2))*$C$3&gt;0,(B92-(P92/2))*$C$3,0)</f>
        <v>43288.9813354425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39832.7468854425</v>
      </c>
      <c r="K92" s="18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18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8511</v>
      </c>
      <c r="N92" s="12" t="n">
        <f aca="false">IF($B$34=2,IF(M92&gt;1944,M92*0.055,0),IF(M92&gt;972,M92*0.055,0))</f>
        <v>468.105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988069.512190003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988069.512190003</v>
      </c>
      <c r="C93" s="12" t="n">
        <f aca="false">IF((B93-(P93/2))*$C$3&gt;0,(B93-(P93/2))*$C$3,0)</f>
        <v>43017.2796090289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39327.2910367789</v>
      </c>
      <c r="K93" s="18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18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8334</v>
      </c>
      <c r="N93" s="12" t="n">
        <f aca="false">IF($B$34=2,IF(M93&gt;1944,M93*0.055,0),IF(M93&gt;972,M93*0.055,0))</f>
        <v>458.37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980981.706550781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980981.706550781</v>
      </c>
      <c r="C94" s="12" t="n">
        <f aca="false">IF((B94-(P94/2))*$C$3&gt;0,(B94-(P94/2))*$C$3,0)</f>
        <v>42672.7258030202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39443.860440409</v>
      </c>
      <c r="K94" s="18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18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8375</v>
      </c>
      <c r="N94" s="12" t="n">
        <f aca="false">IF($B$34=2,IF(M94&gt;1944,M94*0.055,0),IF(M94&gt;972,M94*0.055,0))</f>
        <v>460.625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972692.31488153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972692.31488153</v>
      </c>
      <c r="C95" s="12" t="n">
        <f aca="false">IF((B95-(P95/2))*$C$3&gt;0,(B95-(P95/2))*$C$3,0)</f>
        <v>42273.7766440313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38786.159664732</v>
      </c>
      <c r="K95" s="18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18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8146</v>
      </c>
      <c r="N95" s="12" t="n">
        <f aca="false">IF($B$34=2,IF(M95&gt;1944,M95*0.055,0),IF(M95&gt;972,M95*0.055,0))</f>
        <v>448.03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962594.917937764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962594.917937764</v>
      </c>
      <c r="C96" s="12" t="n">
        <f aca="false">IF((B96-(P96/2))*$C$3&gt;0,(B96-(P96/2))*$C$3,0)</f>
        <v>41793.4705449433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38033.6543438787</v>
      </c>
      <c r="K96" s="18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18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7887</v>
      </c>
      <c r="N96" s="12" t="n">
        <f aca="false">IF($B$34=2,IF(M96&gt;1944,M96*0.055,0),IF(M96&gt;972,M96*0.055,0))</f>
        <v>433.785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950577.644691848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950577.644691848</v>
      </c>
      <c r="C97" s="12" t="n">
        <f aca="false">IF((B97-(P97/2))*$C$3&gt;0,(B97-(P97/2))*$C$3,0)</f>
        <v>41226.8025794223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37180.6646211402</v>
      </c>
      <c r="K97" s="18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18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7597</v>
      </c>
      <c r="N97" s="12" t="n">
        <f aca="false">IF($B$34=2,IF(M97&gt;1944,M97*0.055,0),IF(M97&gt;972,M97*0.055,0))</f>
        <v>417.835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936522.294182549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936522.294182549</v>
      </c>
      <c r="C98" s="12" t="n">
        <f aca="false">IF((B98-(P98/2))*$C$3&gt;0,(B98-(P98/2))*$C$3,0)</f>
        <v>40568.4854472381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36221.1945066418</v>
      </c>
      <c r="K98" s="18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18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7274</v>
      </c>
      <c r="N98" s="12" t="n">
        <f aca="false">IF($B$34=2,IF(M98&gt;1944,M98*0.055,0),IF(M98&gt;972,M98*0.055,0))</f>
        <v>400.07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920305.014704188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920305.014704188</v>
      </c>
      <c r="C99" s="12" t="n">
        <f aca="false">IF((B99-(P99/2))*$C$3&gt;0,(B99-(P99/2))*$C$3,0)</f>
        <v>39812.9795838925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37170.9802989443</v>
      </c>
      <c r="K99" s="18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18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7594</v>
      </c>
      <c r="N99" s="12" t="n">
        <f aca="false">IF($B$34=2,IF(M99&gt;1944,M99*0.055,0),IF(M99&gt;972,M99*0.055,0))</f>
        <v>417.67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903302.664328653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903302.664328653</v>
      </c>
      <c r="C100" s="12" t="n">
        <f aca="false">IF((B100-(P100/2))*$C$3&gt;0,(B100-(P100/2))*$C$3,0)</f>
        <v>39021.3755198047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36046.2911718004</v>
      </c>
      <c r="K100" s="18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18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7215</v>
      </c>
      <c r="N100" s="12" t="n">
        <f aca="false">IF($B$34=2,IF(M100&gt;1944,M100*0.055,0),IF(M100&gt;972,M100*0.055,0))</f>
        <v>396.825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883922.329852368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883922.329852368</v>
      </c>
      <c r="C101" s="12" t="n">
        <f aca="false">IF((B101-(P101/2))*$C$3&gt;0,(B101-(P101/2))*$C$3,0)</f>
        <v>38122.9044718841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34797.5579046768</v>
      </c>
      <c r="K101" s="18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18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6802</v>
      </c>
      <c r="N101" s="12" t="n">
        <f aca="false">IF($B$34=2,IF(M101&gt;1944,M101*0.055,0),IF(M101&gt;972,M101*0.055,0))</f>
        <v>374.11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862017.977236276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862017.977236276</v>
      </c>
      <c r="C102" s="12" t="n">
        <f aca="false">IF((B102-(P102/2))*$C$3&gt;0,(B102-(P102/2))*$C$3,0)</f>
        <v>37111.037571655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33417.3901567755</v>
      </c>
      <c r="K102" s="18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18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6352</v>
      </c>
      <c r="N102" s="12" t="n">
        <f aca="false">IF($B$34=2,IF(M102&gt;1944,M102*0.055,0),IF(M102&gt;972,M102*0.055,0))</f>
        <v>349.36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837437.322004056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837437.322004056</v>
      </c>
      <c r="C103" s="12" t="n">
        <f aca="false">IF((B103-(P103/2))*$C$3&gt;0,(B103-(P103/2))*$C$3,0)</f>
        <v>35978.9668577271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31898.0754076954</v>
      </c>
      <c r="K103" s="18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18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5867</v>
      </c>
      <c r="N103" s="12" t="n">
        <f aca="false">IF($B$34=2,IF(M103&gt;1944,M103*0.055,0),IF(M103&gt;972,M103*0.055,0))</f>
        <v>322.685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810016.161184141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810016.161184141</v>
      </c>
      <c r="C104" s="12" t="n">
        <f aca="false">IF((B104-(P104/2))*$C$3&gt;0,(B104-(P104/2))*$C$3,0)</f>
        <v>34719.3535589491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30231.3250861854</v>
      </c>
      <c r="K104" s="18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18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5347</v>
      </c>
      <c r="N104" s="12" t="n">
        <f aca="false">IF($B$34=2,IF(M104&gt;1944,M104*0.055,0),IF(M104&gt;972,M104*0.055,0))</f>
        <v>294.085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779579.83389975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779579.83389975</v>
      </c>
      <c r="C105" s="12" t="n">
        <f aca="false">IF((B105-(P105/2))*$C$3&gt;0,(B105-(P105/2))*$C$3,0)</f>
        <v>33324.3928876052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28408.3371012218</v>
      </c>
      <c r="K105" s="18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18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4791</v>
      </c>
      <c r="N105" s="12" t="n">
        <f aca="false">IF($B$34=2,IF(M105&gt;1944,M105*0.055,0),IF(M105&gt;972,M105*0.055,0))</f>
        <v>263.505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745943.686922425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745943.686922425</v>
      </c>
      <c r="C106" s="12" t="n">
        <f aca="false">IF((B106-(P106/2))*$C$3&gt;0,(B106-(P106/2))*$C$3,0)</f>
        <v>31785.8346509979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26419.8140783639</v>
      </c>
      <c r="K106" s="18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18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4201</v>
      </c>
      <c r="N106" s="12" t="n">
        <f aca="false">IF($B$34=2,IF(M106&gt;1944,M106*0.055,0),IF(M106&gt;972,M106*0.055,0))</f>
        <v>231.055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708909.335804493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708909.335804493</v>
      </c>
      <c r="C107" s="12" t="n">
        <f aca="false">IF((B107-(P107/2))*$C$3&gt;0,(B107-(P107/2))*$C$3,0)</f>
        <v>30094.8171846692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24255.7947989874</v>
      </c>
      <c r="K107" s="18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18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3579</v>
      </c>
      <c r="N107" s="12" t="n">
        <f aca="false">IF($B$34=2,IF(M107&gt;1944,M107*0.055,0),IF(M107&gt;972,M107*0.055,0))</f>
        <v>196.845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668263.919700314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668263.919700314</v>
      </c>
      <c r="C108" s="12" t="n">
        <f aca="false">IF((B108-(P108/2))*$C$3&gt;0,(B108-(P108/2))*$C$3,0)</f>
        <v>28241.8342032669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21905.6184324628</v>
      </c>
      <c r="K108" s="18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18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2926</v>
      </c>
      <c r="N108" s="12" t="n">
        <f aca="false">IF($B$34=2,IF(M108&gt;1944,M108*0.055,0),IF(M108&gt;972,M108*0.055,0))</f>
        <v>160.93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623780.372572999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623780.372572999</v>
      </c>
      <c r="C109" s="12" t="n">
        <f aca="false">IF((B109-(P109/2))*$C$3&gt;0,(B109-(P109/2))*$C$3,0)</f>
        <v>26216.7467767142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19357.9337627026</v>
      </c>
      <c r="K109" s="18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18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2245</v>
      </c>
      <c r="N109" s="12" t="n">
        <f aca="false">IF($B$34=2,IF(M109&gt;1944,M109*0.055,0),IF(M109&gt;972,M109*0.055,0))</f>
        <v>123.475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575214.535681333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575214.535681333</v>
      </c>
      <c r="C110" s="12" t="n">
        <f aca="false">IF((B110-(P110/2))*$C$3&gt;0,(B110-(P110/2))*$C$3,0)</f>
        <v>24008.6550569307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16600.5680277778</v>
      </c>
      <c r="K110" s="18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18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1539</v>
      </c>
      <c r="N110" s="12" t="n">
        <f aca="false">IF($B$34=2,IF(M110&gt;1944,M110*0.055,0),IF(M110&gt;972,M110*0.055,0))</f>
        <v>84.645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522304.245856838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522304.245856838</v>
      </c>
      <c r="C111" s="12" t="n">
        <f aca="false">IF((B111-(P111/2))*$C$3&gt;0,(B111-(P111/2))*$C$3,0)</f>
        <v>21605.857727267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13620.4833378935</v>
      </c>
      <c r="K111" s="18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18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817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464806.98204263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464806.98204263</v>
      </c>
      <c r="C112" s="12" t="n">
        <f aca="false">IF((B112-(P112/2))*$C$3&gt;0,(B112-(P112/2))*$C$3,0)</f>
        <v>18997.5234363089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10405.4449261601</v>
      </c>
      <c r="K112" s="18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18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188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402225.671816364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402225.671816364</v>
      </c>
      <c r="C113" s="12" t="n">
        <f aca="false">IF((B113-(P113/2))*$C$3&gt;0,(B113-(P113/2))*$C$3,0)</f>
        <v>16161.5165324393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6931.84354096974</v>
      </c>
      <c r="K113" s="18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18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333773.321924574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333773.321924574</v>
      </c>
      <c r="C114" s="12" t="n">
        <f aca="false">IF((B114-(P114/2))*$C$3&gt;0,(B114-(P114/2))*$C$3,0)</f>
        <v>13062.8265818766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3163.12145474123</v>
      </c>
      <c r="K114" s="18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18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258876.321326408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258876.321326408</v>
      </c>
      <c r="C115" s="12" t="n">
        <f aca="false">IF((B115-(P115/2))*$C$3&gt;0,(B115-(P115/2))*$C$3,0)</f>
        <v>9675.9149434129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18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18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177118.728505548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177118.728505548</v>
      </c>
      <c r="C116" s="12" t="n">
        <f aca="false">IF((B116-(P116/2))*$C$3&gt;0,(B116-(P116/2))*$C$3,0)</f>
        <v>5982.2410418449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18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18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88061.0774379742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88061.0774379742</v>
      </c>
      <c r="C117" s="12" t="n">
        <f aca="false">IF((B117-(P117/2))*$C$3&gt;0,(B117-(P117/2))*$C$3,0)</f>
        <v>1962.21726681157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18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18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-8760.86948364145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-8760.86948364145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18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18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-111432.58577948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-111432.58577948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18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18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-218140.743462224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-218140.743462224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18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18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-329040.067023375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-329040.067023375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18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18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-444291.351517418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-444291.351517418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18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18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-562950.707705591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-562950.707705591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18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18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-686297.262412941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-686297.262412941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18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18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-814511.506762827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-814511.506762827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18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18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-947781.045933544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-947781.045933544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18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18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-1086300.88786807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-1086300.88786807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18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18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-1230273.7440739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-1230273.7440739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18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18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-1379910.3430354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-1379910.3430354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18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18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-1535429.75678439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-1535429.75678439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18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18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-1697059.74119876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-1697059.74119876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18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18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-1865037.09062475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-1865037.09062475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18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18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-2039608.00744472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-2039608.00744472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18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18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-2221028.4872401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-2221028.4872401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18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18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-2409564.72022867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991529.350954</v>
      </c>
      <c r="C138" s="12" t="n">
        <f aca="false">Q90</f>
        <v>997485.5274</v>
      </c>
      <c r="D138" s="12" t="n">
        <f aca="false">B138-B2</f>
        <v>-8469.64904599998</v>
      </c>
      <c r="E138" s="12" t="n">
        <f aca="false">C138-C2</f>
        <v>-2513.47259999998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981990.028295905</v>
      </c>
      <c r="C139" s="12" t="n">
        <f aca="false">Q91</f>
        <v>993539.24390456</v>
      </c>
      <c r="D139" s="12" t="n">
        <f aca="false">B139-B138</f>
        <v>-9539.32265809493</v>
      </c>
      <c r="E139" s="12" t="n">
        <f aca="false">C139-C138</f>
        <v>-3946.28349544003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970979.95678503</v>
      </c>
      <c r="C140" s="12" t="n">
        <f aca="false">Q92</f>
        <v>988069.512190003</v>
      </c>
      <c r="D140" s="12" t="n">
        <f aca="false">B140-B139</f>
        <v>-11010.0715108748</v>
      </c>
      <c r="E140" s="12" t="n">
        <f aca="false">C140-C139</f>
        <v>-5469.73171455751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958436.375986187</v>
      </c>
      <c r="C141" s="12" t="n">
        <f aca="false">Q93</f>
        <v>980981.706550781</v>
      </c>
      <c r="D141" s="12" t="n">
        <f aca="false">B141-B140</f>
        <v>-12543.5807988434</v>
      </c>
      <c r="E141" s="12" t="n">
        <f aca="false">C141-C140</f>
        <v>-7087.8056392211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944281.70089387</v>
      </c>
      <c r="C142" s="12" t="n">
        <f aca="false">Q94</f>
        <v>972692.31488153</v>
      </c>
      <c r="D142" s="12" t="n">
        <f aca="false">B142-B141</f>
        <v>-14154.6750923166</v>
      </c>
      <c r="E142" s="12" t="n">
        <f aca="false">C142-C141</f>
        <v>-8289.39166925091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928435.44635955</v>
      </c>
      <c r="C143" s="12" t="n">
        <f aca="false">Q95</f>
        <v>962594.917937764</v>
      </c>
      <c r="D143" s="12" t="n">
        <f aca="false">B143-B142</f>
        <v>-15846.2545343209</v>
      </c>
      <c r="E143" s="12" t="n">
        <f aca="false">C143-C142</f>
        <v>-10097.3969437662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910812.95965628</v>
      </c>
      <c r="C144" s="12" t="n">
        <f aca="false">Q96</f>
        <v>950577.644691848</v>
      </c>
      <c r="D144" s="12" t="n">
        <f aca="false">B144-B143</f>
        <v>-17622.4867032696</v>
      </c>
      <c r="E144" s="12" t="n">
        <f aca="false">C144-C143</f>
        <v>-12017.2732459168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891326.386994704</v>
      </c>
      <c r="C145" s="12" t="n">
        <f aca="false">Q97</f>
        <v>936522.294182549</v>
      </c>
      <c r="D145" s="12" t="n">
        <f aca="false">B145-B144</f>
        <v>-19486.572661576</v>
      </c>
      <c r="E145" s="12" t="n">
        <f aca="false">C145-C144</f>
        <v>-14055.3505092982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869883.395682413</v>
      </c>
      <c r="C146" s="12" t="n">
        <f aca="false">Q98</f>
        <v>920305.014704188</v>
      </c>
      <c r="D146" s="12" t="n">
        <f aca="false">B146-B145</f>
        <v>-21442.9913122908</v>
      </c>
      <c r="E146" s="12" t="n">
        <f aca="false">C146-C145</f>
        <v>-16217.2794783617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846384.695238028</v>
      </c>
      <c r="C147" s="12" t="n">
        <f aca="false">Q99</f>
        <v>903302.664328653</v>
      </c>
      <c r="D147" s="12" t="n">
        <f aca="false">B147-B146</f>
        <v>-23498.7004443851</v>
      </c>
      <c r="E147" s="12" t="n">
        <f aca="false">C147-C146</f>
        <v>-17002.3503755345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822962.87592895</v>
      </c>
      <c r="C148" s="12" t="n">
        <f aca="false">Q100</f>
        <v>883922.329852368</v>
      </c>
      <c r="D148" s="12" t="n">
        <f aca="false">B148-B147</f>
        <v>-23421.819309078</v>
      </c>
      <c r="E148" s="12" t="n">
        <f aca="false">C148-C147</f>
        <v>-19380.3344762853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797412.444430338</v>
      </c>
      <c r="C149" s="12" t="n">
        <f aca="false">Q101</f>
        <v>862017.977236276</v>
      </c>
      <c r="D149" s="12" t="n">
        <f aca="false">B149-B148</f>
        <v>-25550.4314986116</v>
      </c>
      <c r="E149" s="12" t="n">
        <f aca="false">C149-C148</f>
        <v>-21904.3526160918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769587.831498472</v>
      </c>
      <c r="C150" s="12" t="n">
        <f aca="false">Q102</f>
        <v>837437.322004056</v>
      </c>
      <c r="D150" s="12" t="n">
        <f aca="false">B150-B149</f>
        <v>-27824.6129318663</v>
      </c>
      <c r="E150" s="12" t="n">
        <f aca="false">C150-C149</f>
        <v>-24580.65523222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739376.514092771</v>
      </c>
      <c r="C151" s="12" t="n">
        <f aca="false">Q103</f>
        <v>810016.161184141</v>
      </c>
      <c r="D151" s="12" t="n">
        <f aca="false">B151-B150</f>
        <v>-30211.317405701</v>
      </c>
      <c r="E151" s="12" t="n">
        <f aca="false">C151-C150</f>
        <v>-27421.1608199149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706657.013300097</v>
      </c>
      <c r="C152" s="12" t="n">
        <f aca="false">Q104</f>
        <v>779579.83389975</v>
      </c>
      <c r="D152" s="12" t="n">
        <f aca="false">B152-B151</f>
        <v>-32719.5007926737</v>
      </c>
      <c r="E152" s="12" t="n">
        <f aca="false">C152-C151</f>
        <v>-30436.3272843913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671301.953871851</v>
      </c>
      <c r="C153" s="12" t="n">
        <f aca="false">Q105</f>
        <v>745943.686922425</v>
      </c>
      <c r="D153" s="12" t="n">
        <f aca="false">B153-B152</f>
        <v>-35355.0594282463</v>
      </c>
      <c r="E153" s="12" t="n">
        <f aca="false">C153-C152</f>
        <v>-33636.1469773251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633176.684264601</v>
      </c>
      <c r="C154" s="12" t="n">
        <f aca="false">Q106</f>
        <v>708909.335804493</v>
      </c>
      <c r="D154" s="12" t="n">
        <f aca="false">B154-B153</f>
        <v>-38125.2696072495</v>
      </c>
      <c r="E154" s="12" t="n">
        <f aca="false">C154-C153</f>
        <v>-37034.3511179322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592137.8390474</v>
      </c>
      <c r="C155" s="12" t="n">
        <f aca="false">Q107</f>
        <v>668263.919700314</v>
      </c>
      <c r="D155" s="12" t="n">
        <f aca="false">B155-B154</f>
        <v>-41038.8452172012</v>
      </c>
      <c r="E155" s="12" t="n">
        <f aca="false">C155-C154</f>
        <v>-40645.4161041789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548034.13214137</v>
      </c>
      <c r="C156" s="12" t="n">
        <f aca="false">Q108</f>
        <v>623780.372572999</v>
      </c>
      <c r="D156" s="12" t="n">
        <f aca="false">B156-B155</f>
        <v>-44103.7069060303</v>
      </c>
      <c r="E156" s="12" t="n">
        <f aca="false">C156-C155</f>
        <v>-44483.5471273144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500702.610054274</v>
      </c>
      <c r="C157" s="12" t="n">
        <f aca="false">Q109</f>
        <v>575214.535681333</v>
      </c>
      <c r="D157" s="12" t="n">
        <f aca="false">B157-B156</f>
        <v>-47331.5220870963</v>
      </c>
      <c r="E157" s="12" t="n">
        <f aca="false">C157-C156</f>
        <v>-48565.8368916668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449972.760592019</v>
      </c>
      <c r="C158" s="12" t="n">
        <f aca="false">Q110</f>
        <v>522304.245856838</v>
      </c>
      <c r="D158" s="12" t="n">
        <f aca="false">B158-B157</f>
        <v>-50729.8494622546</v>
      </c>
      <c r="E158" s="12" t="n">
        <f aca="false">C158-C157</f>
        <v>-52910.2898244945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398825.447133356</v>
      </c>
      <c r="C159" s="12" t="n">
        <f aca="false">Q111</f>
        <v>464806.98204263</v>
      </c>
      <c r="D159" s="12" t="n">
        <f aca="false">B159-B158</f>
        <v>-51147.3134586635</v>
      </c>
      <c r="E159" s="12" t="n">
        <f aca="false">C159-C158</f>
        <v>-57497.2638142083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344104.53453585</v>
      </c>
      <c r="C160" s="12" t="n">
        <f aca="false">Q112</f>
        <v>402225.671816364</v>
      </c>
      <c r="D160" s="12" t="n">
        <f aca="false">B160-B159</f>
        <v>-54720.9125975058</v>
      </c>
      <c r="E160" s="12" t="n">
        <f aca="false">C160-C159</f>
        <v>-62581.3102262653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285543.267841379</v>
      </c>
      <c r="C161" s="12" t="n">
        <f aca="false">Q113</f>
        <v>333773.321924574</v>
      </c>
      <c r="D161" s="12" t="n">
        <f aca="false">B161-B160</f>
        <v>-58561.2666944707</v>
      </c>
      <c r="E161" s="12" t="n">
        <f aca="false">C161-C160</f>
        <v>-68452.3498917904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222655.640879756</v>
      </c>
      <c r="C162" s="12" t="n">
        <f aca="false">Q114</f>
        <v>258876.321326408</v>
      </c>
      <c r="D162" s="12" t="n">
        <f aca="false">B162-B161</f>
        <v>-62887.6269616231</v>
      </c>
      <c r="E162" s="12" t="n">
        <f aca="false">C162-C161</f>
        <v>-74897.0005981656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154780.953353578</v>
      </c>
      <c r="C163" s="12" t="n">
        <f aca="false">Q115</f>
        <v>177118.728505548</v>
      </c>
      <c r="D163" s="12" t="n">
        <f aca="false">B163-B162</f>
        <v>-67874.6875261784</v>
      </c>
      <c r="E163" s="12" t="n">
        <f aca="false">C163-C162</f>
        <v>-81757.5928208606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81653.8556035517</v>
      </c>
      <c r="C164" s="12" t="n">
        <f aca="false">Q116</f>
        <v>88061.0774379742</v>
      </c>
      <c r="D164" s="12" t="n">
        <f aca="false">B164-B163</f>
        <v>-73127.097750026</v>
      </c>
      <c r="E164" s="12" t="n">
        <f aca="false">C164-C163</f>
        <v>-89057.6510675737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2997.63920134339</v>
      </c>
      <c r="C165" s="12" t="n">
        <f aca="false">Q117</f>
        <v>-8760.86948364145</v>
      </c>
      <c r="D165" s="12" t="n">
        <f aca="false">B165-B164</f>
        <v>-78656.2164022083</v>
      </c>
      <c r="E165" s="12" t="n">
        <f aca="false">C165-C164</f>
        <v>-96821.9469216156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-79892.4044668555</v>
      </c>
      <c r="C166" s="12" t="n">
        <f aca="false">Q118</f>
        <v>-111432.58577948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-165250.404779892</v>
      </c>
      <c r="C167" s="12" t="n">
        <f aca="false">Q119</f>
        <v>-218140.743462224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-253149.393614534</v>
      </c>
      <c r="C168" s="12" t="n">
        <f aca="false">Q120</f>
        <v>-329040.067023375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-343664.700078162</v>
      </c>
      <c r="C169" s="12" t="n">
        <f aca="false">Q121</f>
        <v>-444291.351517418</v>
      </c>
      <c r="D169" s="12" t="n">
        <f aca="false">B169-B168</f>
        <v>-90515.3064636287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-436874.028817818</v>
      </c>
      <c r="C170" s="12" t="n">
        <f aca="false">Q122</f>
        <v>-562950.707705591</v>
      </c>
      <c r="D170" s="12" t="n">
        <f aca="false">B170-B169</f>
        <v>-93209.3287396556</v>
      </c>
      <c r="E170" s="12" t="n">
        <f aca="false">C170-C169</f>
        <v>-118659.356188172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-532857.541224126</v>
      </c>
      <c r="C171" s="12" t="n">
        <f aca="false">Q123</f>
        <v>-686297.262412941</v>
      </c>
      <c r="D171" s="12" t="n">
        <f aca="false">B171-B170</f>
        <v>-95983.5124063075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-631697.939644637</v>
      </c>
      <c r="C172" s="12" t="n">
        <f aca="false">Q124</f>
        <v>-814511.506762827</v>
      </c>
      <c r="D172" s="12" t="n">
        <f aca="false">B172-B171</f>
        <v>-98840.3984205113</v>
      </c>
      <c r="E172" s="12" t="n">
        <f aca="false">C172-C171</f>
        <v>-128214.244349886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-733480.55472589</v>
      </c>
      <c r="C173" s="12" t="n">
        <f aca="false">Q125</f>
        <v>-947781.045933544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-838293.436008454</v>
      </c>
      <c r="C174" s="12" t="n">
        <f aca="false">Q126</f>
        <v>-1086300.88786807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-946227.445904404</v>
      </c>
      <c r="C175" s="12" t="n">
        <f aca="false">Q127</f>
        <v>-1230273.7440739</v>
      </c>
      <c r="D175" s="12" t="n">
        <f aca="false">B175-B174</f>
        <v>-107934.009895951</v>
      </c>
      <c r="E175" s="12" t="n">
        <f aca="false">C175-C174</f>
        <v>-143972.856205827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-1057376.35719208</v>
      </c>
      <c r="C176" s="12" t="n">
        <f aca="false">Q128</f>
        <v>-1379910.3430354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-1171836.95416861</v>
      </c>
      <c r="C177" s="12" t="n">
        <f aca="false">Q129</f>
        <v>-1535429.75678439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-1289709.13760654</v>
      </c>
      <c r="C178" s="12" t="n">
        <f aca="false">Q130</f>
        <v>-1697059.74119876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-1411096.0336671</v>
      </c>
      <c r="C179" s="12" t="n">
        <f aca="false">Q131</f>
        <v>-1865037.09062475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-1536104.10692897</v>
      </c>
      <c r="C180" s="12" t="n">
        <f aca="false">Q132</f>
        <v>-2039608.00744472</v>
      </c>
      <c r="D180" s="12" t="n">
        <f aca="false">B180-B179</f>
        <v>-125008.073261868</v>
      </c>
      <c r="E180" s="12" t="n">
        <f aca="false">C180-C179</f>
        <v>-174570.916819964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-1664843.27769808</v>
      </c>
      <c r="C181" s="12" t="n">
        <f aca="false">Q133</f>
        <v>-2221028.4872401</v>
      </c>
      <c r="D181" s="12" t="n">
        <f aca="false">B181-B180</f>
        <v>-128739.170769107</v>
      </c>
      <c r="E181" s="12" t="n">
        <f aca="false">C181-C180</f>
        <v>-181420.479795384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-1797427.043771</v>
      </c>
      <c r="C182" s="12" t="n">
        <f aca="false">Q134</f>
        <v>-2409564.72022867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90" customFormat="false" ht="12.8" hidden="false" customHeight="false" outlineLevel="0" collapsed="false">
      <c r="B190" s="1" t="s">
        <v>37</v>
      </c>
      <c r="C190" s="22" t="s">
        <v>38</v>
      </c>
      <c r="D190" s="22" t="s">
        <v>39</v>
      </c>
      <c r="E190" s="22" t="s">
        <v>40</v>
      </c>
      <c r="F190" s="22" t="s">
        <v>41</v>
      </c>
    </row>
    <row r="191" customFormat="false" ht="12.8" hidden="false" customHeight="false" outlineLevel="0" collapsed="false">
      <c r="B191" s="1" t="s">
        <v>42</v>
      </c>
      <c r="C191" s="23" t="n">
        <v>9168</v>
      </c>
      <c r="D191" s="24"/>
      <c r="E191" s="24"/>
    </row>
    <row r="192" customFormat="false" ht="12.8" hidden="false" customHeight="false" outlineLevel="0" collapsed="false">
      <c r="B192" s="1" t="s">
        <v>43</v>
      </c>
      <c r="C192" s="23" t="n">
        <v>14254</v>
      </c>
      <c r="D192" s="24" t="n">
        <v>980.14</v>
      </c>
      <c r="E192" s="24" t="n">
        <v>1400</v>
      </c>
    </row>
    <row r="193" customFormat="false" ht="12.8" hidden="false" customHeight="false" outlineLevel="0" collapsed="false">
      <c r="B193" s="1" t="s">
        <v>44</v>
      </c>
      <c r="C193" s="23" t="n">
        <v>55960</v>
      </c>
      <c r="D193" s="24" t="n">
        <v>216.16</v>
      </c>
      <c r="E193" s="24" t="n">
        <v>2397</v>
      </c>
      <c r="F193" s="24" t="n">
        <v>965.58</v>
      </c>
    </row>
    <row r="194" customFormat="false" ht="12.8" hidden="false" customHeight="false" outlineLevel="0" collapsed="false">
      <c r="B194" s="1" t="s">
        <v>45</v>
      </c>
      <c r="C194" s="23" t="n">
        <v>265326</v>
      </c>
      <c r="D194" s="24"/>
      <c r="E194" s="24" t="n">
        <v>8780.9</v>
      </c>
    </row>
    <row r="195" customFormat="false" ht="12.8" hidden="false" customHeight="false" outlineLevel="0" collapsed="false">
      <c r="B195" s="1" t="s">
        <v>46</v>
      </c>
      <c r="C195" s="23"/>
      <c r="D195" s="24"/>
      <c r="E195" s="24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37109375" defaultRowHeight="13.2" zeroHeight="false" outlineLevelRow="0" outlineLevelCol="0"/>
  <cols>
    <col collapsed="false" customWidth="true" hidden="false" outlineLevel="0" max="1" min="1" style="0" width="32.53"/>
    <col collapsed="false" customWidth="true" hidden="false" outlineLevel="0" max="2" min="2" style="1" width="12.69"/>
    <col collapsed="false" customWidth="true" hidden="false" outlineLevel="0" max="3" min="3" style="0" width="12.69"/>
    <col collapsed="false" customWidth="true" hidden="false" outlineLevel="0" max="17" min="17" style="0" width="11.46"/>
    <col collapsed="false" customWidth="true" hidden="false" outlineLevel="0" max="18" min="18" style="0" width="12.42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5"/>
      <c r="E28" s="5"/>
      <c r="F28" s="5"/>
      <c r="G28" s="5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4687.5</v>
      </c>
      <c r="C30" s="3" t="n">
        <v>4687.5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9" t="s">
        <v>16</v>
      </c>
      <c r="B36" s="10" t="n">
        <v>3333</v>
      </c>
      <c r="C36" s="10" t="n">
        <v>2888</v>
      </c>
      <c r="D36" s="11" t="n">
        <f aca="false">(B36+C36)/2</f>
        <v>3110.5</v>
      </c>
      <c r="E36" s="11"/>
      <c r="F36" s="11"/>
      <c r="G36" s="11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5"/>
      <c r="C38" s="5"/>
    </row>
    <row r="39" customFormat="false" ht="13.2" hidden="false" customHeight="false" outlineLevel="0" collapsed="false">
      <c r="B39" s="5"/>
      <c r="C39" s="5"/>
      <c r="D39" s="12"/>
      <c r="E39" s="13"/>
    </row>
    <row r="40" customFormat="false" ht="13.2" hidden="false" customHeight="false" outlineLevel="0" collapsed="false">
      <c r="A40" s="1"/>
      <c r="B40" s="14"/>
      <c r="C40" s="14"/>
      <c r="D40" s="14"/>
      <c r="E40" s="14"/>
      <c r="F40" s="14"/>
      <c r="G40" s="14"/>
    </row>
    <row r="41" customFormat="false" ht="13.2" hidden="false" customHeight="false" outlineLevel="0" collapsed="false">
      <c r="A41" s="9" t="s">
        <v>18</v>
      </c>
      <c r="B41" s="15" t="s">
        <v>19</v>
      </c>
      <c r="C41" s="15" t="s">
        <v>20</v>
      </c>
      <c r="D41" s="15" t="s">
        <v>21</v>
      </c>
      <c r="E41" s="15" t="s">
        <v>22</v>
      </c>
      <c r="F41" s="15" t="s">
        <v>23</v>
      </c>
      <c r="G41" s="15" t="s">
        <v>24</v>
      </c>
      <c r="H41" s="15" t="s">
        <v>25</v>
      </c>
      <c r="I41" s="15" t="s">
        <v>26</v>
      </c>
      <c r="J41" s="15" t="s">
        <v>27</v>
      </c>
      <c r="K41" s="15" t="s">
        <v>28</v>
      </c>
      <c r="L41" s="15" t="s">
        <v>29</v>
      </c>
      <c r="M41" s="15" t="s">
        <v>30</v>
      </c>
      <c r="N41" s="15" t="s">
        <v>31</v>
      </c>
      <c r="O41" s="15" t="s">
        <v>32</v>
      </c>
      <c r="P41" s="15" t="s">
        <v>33</v>
      </c>
      <c r="Q41" s="15" t="s">
        <v>34</v>
      </c>
      <c r="R41" s="15"/>
      <c r="S41" s="15"/>
    </row>
    <row r="42" customFormat="false" ht="12.8" hidden="false" customHeight="false" outlineLevel="0" collapsed="false">
      <c r="A42" s="16" t="n">
        <v>1</v>
      </c>
      <c r="B42" s="12" t="n">
        <f aca="false">$B$2</f>
        <v>999999</v>
      </c>
      <c r="C42" s="12" t="n">
        <f aca="false">IF((B42-(P42/2))*$B$3&gt;0,(B42-(P42/2))*$B$3,0)</f>
        <v>54390.0555</v>
      </c>
      <c r="D42" s="12" t="n">
        <f aca="false">IF($A42&gt;=B6,B5,0)</f>
        <v>0</v>
      </c>
      <c r="E42" s="12" t="n">
        <f aca="false">IF($A42&gt;=B11,B10,0)</f>
        <v>0</v>
      </c>
      <c r="F42" s="12" t="n">
        <f aca="false">IF($A42&gt;=B16,B15,0)</f>
        <v>0</v>
      </c>
      <c r="G42" s="12" t="n">
        <f aca="false">IF($A42&gt;=B21,B20,0)</f>
        <v>0</v>
      </c>
      <c r="H42" s="12" t="n">
        <f aca="false">$B$25</f>
        <v>3333</v>
      </c>
      <c r="I42" s="12" t="n">
        <f aca="false">MIN(((C42+D42+E42+F42+G42)*$B$28),($B$30*$B$28)*12*$B$34)</f>
        <v>9355.089546</v>
      </c>
      <c r="J42" s="17" t="n">
        <f aca="false">MAX((MAX((C42-(801*$B$34)),0))+(D42*$B$8)+(E42*$B$13)+(F42*$B$18)+(G42*$B$23)-H42-I42,0)</f>
        <v>40900.965954</v>
      </c>
      <c r="K42" s="18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8767</v>
      </c>
      <c r="L42" s="18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2" t="n">
        <f aca="false">K42+L42</f>
        <v>8767</v>
      </c>
      <c r="N42" s="12" t="n">
        <f aca="false">IF($B$34=2,IF(M42&gt;1944,M42*0.055,0),IF(M42&gt;972,M42*0.055,0))</f>
        <v>482.185</v>
      </c>
      <c r="O42" s="12" t="n">
        <f aca="false">M42*$B$33</f>
        <v>789.03</v>
      </c>
      <c r="P42" s="12" t="n">
        <f aca="false">B36*12</f>
        <v>39996</v>
      </c>
      <c r="Q42" s="12" t="n">
        <f aca="false">B42+C42+D42+E42+F42+G42-H42-I42-M42-N42-O42-P42</f>
        <v>991666.750954</v>
      </c>
      <c r="R42" s="15"/>
      <c r="S42" s="15"/>
      <c r="T42" s="12"/>
      <c r="U42" s="12"/>
      <c r="V42" s="12"/>
      <c r="W42" s="12"/>
    </row>
    <row r="43" customFormat="false" ht="12.8" hidden="false" customHeight="false" outlineLevel="0" collapsed="false">
      <c r="A43" s="16" t="n">
        <v>2</v>
      </c>
      <c r="B43" s="12" t="n">
        <f aca="false">Q42</f>
        <v>991666.750954</v>
      </c>
      <c r="C43" s="12" t="n">
        <f aca="false">IF((B43-(P43/2))*$B$3&gt;0,(B43-(P43/2))*$B$3,0)</f>
        <v>53899.868452947</v>
      </c>
      <c r="D43" s="12" t="n">
        <f aca="false">IF(D42&gt;0,D42*(1+$B$7),IF(A43=$B$6,$B$5,0))</f>
        <v>0</v>
      </c>
      <c r="E43" s="12" t="n">
        <f aca="false">IF(E42&gt;0,E42*(1+$B$12),IF(A43=$B$11,$B$10,0))</f>
        <v>0</v>
      </c>
      <c r="F43" s="12" t="n">
        <f aca="false">IF(F42&gt;0,F42*(1+$B$17),IF(A43=$B$16,$B$15,0))</f>
        <v>0</v>
      </c>
      <c r="G43" s="12" t="n">
        <f aca="false">IF(G42&gt;0,G42*(1+$B$22),IF(A43=$B$21,$B$20,0))</f>
        <v>0</v>
      </c>
      <c r="H43" s="12" t="n">
        <f aca="false">H42*(1+$B$26)</f>
        <v>3482.985</v>
      </c>
      <c r="I43" s="12" t="n">
        <f aca="false">MIN(((C43+D43+E43+F43+G43)*$B$28*POWER((1+$B$29),A42)),($B$30*$B$28)*12*$B$34*POWER((1+$B$31),A42))</f>
        <v>9363.48514764595</v>
      </c>
      <c r="J43" s="17" t="n">
        <f aca="false">MAX((MAX((C43-(801*$B$34)),0))+(D43*$B$8)+(E43*$B$13)+(F43*$B$18)+(G43*$B$23)-H43-I43-O42,0)</f>
        <v>39463.368305301</v>
      </c>
      <c r="K43" s="18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8266</v>
      </c>
      <c r="L43" s="18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2" t="n">
        <f aca="false">K43+L43</f>
        <v>8266</v>
      </c>
      <c r="N43" s="12" t="n">
        <f aca="false">IF($B$34=2,IF(M43&gt;1944,M43*0.055,0),IF(M43&gt;972,M43*0.055,0))</f>
        <v>454.63</v>
      </c>
      <c r="O43" s="12" t="n">
        <f aca="false">M43*$B$33</f>
        <v>743.94</v>
      </c>
      <c r="P43" s="12" t="n">
        <f aca="false">P42*(1+$B$37)</f>
        <v>40995.9</v>
      </c>
      <c r="Q43" s="12" t="n">
        <f aca="false">B43+C43+D43+E43+F43+G43-H43-I43-M43-N43-O43-P43</f>
        <v>982259.679259301</v>
      </c>
      <c r="R43" s="15"/>
      <c r="S43" s="15"/>
      <c r="T43" s="12"/>
      <c r="U43" s="12"/>
      <c r="V43" s="12"/>
      <c r="W43" s="12"/>
    </row>
    <row r="44" customFormat="false" ht="12.8" hidden="false" customHeight="false" outlineLevel="0" collapsed="false">
      <c r="A44" s="16" t="n">
        <v>3</v>
      </c>
      <c r="B44" s="12" t="n">
        <f aca="false">Q43</f>
        <v>982259.679259301</v>
      </c>
      <c r="C44" s="12" t="n">
        <f aca="false">IF((B44-(P44/2))*$B$3&gt;0,(B44-(P44/2))*$B$3,0)</f>
        <v>53349.3350682662</v>
      </c>
      <c r="D44" s="12" t="n">
        <f aca="false">IF(D43&gt;0,D43*(1+$B$7),IF(A44=$B$6,$B$5,0))</f>
        <v>0</v>
      </c>
      <c r="E44" s="12" t="n">
        <f aca="false">IF(E43&gt;0,E43*(1+$B$12),IF(A44=$B$11,$B$10,0))</f>
        <v>0</v>
      </c>
      <c r="F44" s="12" t="n">
        <f aca="false">IF(F43&gt;0,F43*(1+$B$17),IF(A44=$B$16,$B$15,0))</f>
        <v>0</v>
      </c>
      <c r="G44" s="12" t="n">
        <f aca="false">IF(G43&gt;0,G43*(1+$B$22),IF(A44=$B$21,$B$20,0))</f>
        <v>0</v>
      </c>
      <c r="H44" s="12" t="n">
        <f aca="false">H43*(1+$B$26)</f>
        <v>3639.719325</v>
      </c>
      <c r="I44" s="12" t="n">
        <f aca="false">MIN(((C44+D44+E44+F44+G44)*$B$28*POWER((1+$B$29),A43)),($B$30*$B$28)*12*$B$34*POWER((1+$B$31),A43))</f>
        <v>9360.5249529398</v>
      </c>
      <c r="J44" s="17" t="n">
        <f aca="false">MAX((MAX((C44-(801*$B$34)),0))+(D44*$B$8)+(E44*$B$13)+(F44*$B$18)+(G44*$B$23)-H44-I44-O43,0)</f>
        <v>38804.1507903264</v>
      </c>
      <c r="K44" s="18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8039</v>
      </c>
      <c r="L44" s="18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2" t="n">
        <f aca="false">K44+L44</f>
        <v>8039</v>
      </c>
      <c r="N44" s="12" t="n">
        <f aca="false">IF($B$34=2,IF(M44&gt;1944,M44*0.055,0),IF(M44&gt;972,M44*0.055,0))</f>
        <v>442.145</v>
      </c>
      <c r="O44" s="12" t="n">
        <f aca="false">M44*$B$33</f>
        <v>723.51</v>
      </c>
      <c r="P44" s="12" t="n">
        <f aca="false">P43*(1+$B$37)</f>
        <v>42020.7975</v>
      </c>
      <c r="Q44" s="12" t="n">
        <f aca="false">B44+C44+D44+E44+F44+G44-H44-I44-M44-N44-O44-P44</f>
        <v>971383.317549627</v>
      </c>
      <c r="R44" s="15"/>
      <c r="S44" s="15"/>
      <c r="T44" s="12"/>
      <c r="U44" s="12"/>
      <c r="V44" s="12"/>
      <c r="W44" s="12"/>
    </row>
    <row r="45" customFormat="false" ht="12.8" hidden="false" customHeight="false" outlineLevel="0" collapsed="false">
      <c r="A45" s="16" t="n">
        <v>4</v>
      </c>
      <c r="B45" s="12" t="n">
        <f aca="false">Q44</f>
        <v>971383.317549627</v>
      </c>
      <c r="C45" s="12" t="n">
        <f aca="false">IF((B45-(P45/2))*$B$3&gt;0,(B45-(P45/2))*$B$3,0)</f>
        <v>52716.5450651137</v>
      </c>
      <c r="D45" s="12" t="n">
        <f aca="false">IF(D44&gt;0,D44*(1+$B$7),IF(A45=$B$6,$B$5,0))</f>
        <v>0</v>
      </c>
      <c r="E45" s="12" t="n">
        <f aca="false">IF(E44&gt;0,E44*(1+$B$12),IF(A45=$B$11,$B$10,0))</f>
        <v>0</v>
      </c>
      <c r="F45" s="12" t="n">
        <f aca="false">IF(F44&gt;0,F44*(1+$B$17),IF(A45=$B$16,$B$15,0))</f>
        <v>0</v>
      </c>
      <c r="G45" s="12" t="n">
        <f aca="false">IF(G44&gt;0,G44*(1+$B$22),IF(A45=$B$21,$B$20,0))</f>
        <v>0</v>
      </c>
      <c r="H45" s="12" t="n">
        <f aca="false">H44*(1+$B$26)</f>
        <v>3803.506694625</v>
      </c>
      <c r="I45" s="12" t="n">
        <f aca="false">MIN(((C45+D45+E45+F45+G45)*$B$28*POWER((1+$B$29),A44)),($B$30*$B$28)*12*$B$34*POWER((1+$B$31),A44))</f>
        <v>9341.99236470666</v>
      </c>
      <c r="J45" s="17" t="n">
        <f aca="false">MAX((MAX((C45-(801*$B$34)),0))+(D45*$B$8)+(E45*$B$13)+(F45*$B$18)+(G45*$B$23)-H45-I45-O44,0)</f>
        <v>38046.536005782</v>
      </c>
      <c r="K45" s="18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7781</v>
      </c>
      <c r="L45" s="18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2" t="n">
        <f aca="false">K45+L45</f>
        <v>7781</v>
      </c>
      <c r="N45" s="12" t="n">
        <f aca="false">IF($B$34=2,IF(M45&gt;1944,M45*0.055,0),IF(M45&gt;972,M45*0.055,0))</f>
        <v>427.955</v>
      </c>
      <c r="O45" s="12" t="n">
        <f aca="false">M45*$B$33</f>
        <v>700.29</v>
      </c>
      <c r="P45" s="12" t="n">
        <f aca="false">P44*(1+$B$37)</f>
        <v>43071.3174375</v>
      </c>
      <c r="Q45" s="12" t="n">
        <f aca="false">B45+C45+D45+E45+F45+G45-H45-I45-M45-N45-O45-P45</f>
        <v>958973.80111791</v>
      </c>
      <c r="R45" s="15"/>
      <c r="S45" s="15"/>
      <c r="T45" s="12"/>
      <c r="U45" s="12"/>
      <c r="V45" s="12"/>
      <c r="W45" s="12"/>
    </row>
    <row r="46" customFormat="false" ht="12.8" hidden="false" customHeight="false" outlineLevel="0" collapsed="false">
      <c r="A46" s="16" t="n">
        <v>5</v>
      </c>
      <c r="B46" s="12" t="n">
        <f aca="false">Q45</f>
        <v>958973.80111791</v>
      </c>
      <c r="C46" s="12" t="n">
        <f aca="false">IF((B46-(P46/2))*$B$3&gt;0,(B46-(P46/2))*$B$3,0)</f>
        <v>51997.9361766811</v>
      </c>
      <c r="D46" s="12" t="n">
        <f aca="false">IF(D45&gt;0,D45*(1+$B$7),IF(A46=$B$6,$B$5,0))</f>
        <v>0</v>
      </c>
      <c r="E46" s="12" t="n">
        <f aca="false">IF(E45&gt;0,E45*(1+$B$12),IF(A46=$B$11,$B$10,0))</f>
        <v>0</v>
      </c>
      <c r="F46" s="12" t="n">
        <f aca="false">IF(F45&gt;0,F45*(1+$B$17),IF(A46=$B$16,$B$15,0))</f>
        <v>0</v>
      </c>
      <c r="G46" s="12" t="n">
        <f aca="false">IF(G45&gt;0,G45*(1+$B$22),IF(A46=$B$21,$B$20,0))</f>
        <v>0</v>
      </c>
      <c r="H46" s="12" t="n">
        <f aca="false">H45*(1+$B$26)</f>
        <v>3974.66449588312</v>
      </c>
      <c r="I46" s="12" t="n">
        <f aca="false">MIN(((C46+D46+E46+F46+G46)*$B$28*POWER((1+$B$29),A45)),($B$30*$B$28)*12*$B$34*POWER((1+$B$31),A45))</f>
        <v>9306.79287431469</v>
      </c>
      <c r="J46" s="17" t="n">
        <f aca="false">MAX((MAX((C46-(801*$B$34)),0))+(D46*$B$8)+(E46*$B$13)+(F46*$B$18)+(G46*$B$23)-H46-I46-O45,0)</f>
        <v>37215.1888064833</v>
      </c>
      <c r="K46" s="18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7500</v>
      </c>
      <c r="L46" s="18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2" t="n">
        <f aca="false">K46+L46</f>
        <v>7500</v>
      </c>
      <c r="N46" s="12" t="n">
        <f aca="false">IF($B$34=2,IF(M46&gt;1944,M46*0.055,0),IF(M46&gt;972,M46*0.055,0))</f>
        <v>412.5</v>
      </c>
      <c r="O46" s="12" t="n">
        <f aca="false">M46*$B$33</f>
        <v>675</v>
      </c>
      <c r="P46" s="12" t="n">
        <f aca="false">P45*(1+$B$37)</f>
        <v>44148.1003734375</v>
      </c>
      <c r="Q46" s="12" t="n">
        <f aca="false">B46+C46+D46+E46+F46+G46-H46-I46-M46-N46-O46-P46</f>
        <v>944954.679550955</v>
      </c>
      <c r="R46" s="15"/>
      <c r="S46" s="15"/>
      <c r="T46" s="12"/>
      <c r="U46" s="12"/>
      <c r="V46" s="12"/>
      <c r="W46" s="12"/>
    </row>
    <row r="47" customFormat="false" ht="12.8" hidden="false" customHeight="false" outlineLevel="0" collapsed="false">
      <c r="A47" s="16" t="n">
        <v>6</v>
      </c>
      <c r="B47" s="12" t="n">
        <f aca="false">Q46</f>
        <v>944954.679550955</v>
      </c>
      <c r="C47" s="12" t="n">
        <f aca="false">IF((B47-(P47/2))*$B$3&gt;0,(B47-(P47/2))*$B$3,0)</f>
        <v>51189.2471850811</v>
      </c>
      <c r="D47" s="12" t="n">
        <f aca="false">IF(D46&gt;0,D46*(1+$B$7),IF(A47=$B$6,$B$5,0))</f>
        <v>0</v>
      </c>
      <c r="E47" s="12" t="n">
        <f aca="false">IF(E46&gt;0,E46*(1+$B$12),IF(A47=$B$11,$B$10,0))</f>
        <v>0</v>
      </c>
      <c r="F47" s="12" t="n">
        <f aca="false">IF(F46&gt;0,F46*(1+$B$17),IF(A47=$B$16,$B$15,0))</f>
        <v>0</v>
      </c>
      <c r="G47" s="12" t="n">
        <f aca="false">IF(G46&gt;0,G46*(1+$B$22),IF(A47=$B$21,$B$20,0))</f>
        <v>0</v>
      </c>
      <c r="H47" s="12" t="n">
        <f aca="false">H46*(1+$B$26)</f>
        <v>4153.52439819787</v>
      </c>
      <c r="I47" s="12" t="n">
        <f aca="false">MIN(((C47+D47+E47+F47+G47)*$B$28*POWER((1+$B$29),A46)),($B$30*$B$28)*12*$B$34*POWER((1+$B$31),A46))</f>
        <v>9253.67107875461</v>
      </c>
      <c r="J47" s="17" t="n">
        <f aca="false">MAX((MAX((C47-(801*$B$34)),0))+(D47*$B$8)+(E47*$B$13)+(F47*$B$18)+(G47*$B$23)-H47-I47-O46,0)</f>
        <v>36306.0517081286</v>
      </c>
      <c r="K47" s="18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7197</v>
      </c>
      <c r="L47" s="18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2" t="n">
        <f aca="false">K47+L47</f>
        <v>7197</v>
      </c>
      <c r="N47" s="12" t="n">
        <f aca="false">IF($B$34=2,IF(M47&gt;1944,M47*0.055,0),IF(M47&gt;972,M47*0.055,0))</f>
        <v>395.835</v>
      </c>
      <c r="O47" s="12" t="n">
        <f aca="false">M47*$B$33</f>
        <v>647.73</v>
      </c>
      <c r="P47" s="12" t="n">
        <f aca="false">P46*(1+$B$37)</f>
        <v>45251.8028827734</v>
      </c>
      <c r="Q47" s="12" t="n">
        <f aca="false">B47+C47+D47+E47+F47+G47-H47-I47-M47-N47-O47-P47</f>
        <v>929244.36337631</v>
      </c>
      <c r="R47" s="15"/>
      <c r="S47" s="15"/>
      <c r="T47" s="12"/>
      <c r="U47" s="12"/>
      <c r="V47" s="12"/>
      <c r="W47" s="12"/>
    </row>
    <row r="48" customFormat="false" ht="12.8" hidden="false" customHeight="false" outlineLevel="0" collapsed="false">
      <c r="A48" s="16" t="n">
        <v>7</v>
      </c>
      <c r="B48" s="12" t="n">
        <f aca="false">Q47</f>
        <v>929244.36337631</v>
      </c>
      <c r="C48" s="12" t="n">
        <f aca="false">IF((B48-(P48/2))*$B$3&gt;0,(B48-(P48/2))*$B$3,0)</f>
        <v>50285.9311991383</v>
      </c>
      <c r="D48" s="12" t="n">
        <f aca="false">IF(D47&gt;0,D47*(1+$B$7),IF(A48=$B$6,$B$5,0))</f>
        <v>0</v>
      </c>
      <c r="E48" s="12" t="n">
        <f aca="false">IF(E47&gt;0,E47*(1+$B$12),IF(A48=$B$11,$B$10,0))</f>
        <v>0</v>
      </c>
      <c r="F48" s="12" t="n">
        <f aca="false">IF(F47&gt;0,F47*(1+$B$17),IF(A48=$B$16,$B$15,0))</f>
        <v>0</v>
      </c>
      <c r="G48" s="12" t="n">
        <f aca="false">IF(G47&gt;0,G47*(1+$B$22),IF(A48=$B$21,$B$20,0))</f>
        <v>0</v>
      </c>
      <c r="H48" s="12" t="n">
        <f aca="false">H47*(1+$B$26)</f>
        <v>4340.43299611677</v>
      </c>
      <c r="I48" s="12" t="n">
        <f aca="false">MIN(((C48+D48+E48+F48+G48)*$B$28*POWER((1+$B$29),A47)),($B$30*$B$28)*12*$B$34*POWER((1+$B$31),A47))</f>
        <v>9181.27903265479</v>
      </c>
      <c r="J48" s="17" t="n">
        <f aca="false">MAX((MAX((C48-(801*$B$34)),0))+(D48*$B$8)+(E48*$B$13)+(F48*$B$18)+(G48*$B$23)-H48-I48-O47,0)</f>
        <v>35315.4891703668</v>
      </c>
      <c r="K48" s="18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6870</v>
      </c>
      <c r="L48" s="18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2" t="n">
        <f aca="false">K48+L48</f>
        <v>6870</v>
      </c>
      <c r="N48" s="12" t="n">
        <f aca="false">IF($B$34=2,IF(M48&gt;1944,M48*0.055,0),IF(M48&gt;972,M48*0.055,0))</f>
        <v>377.85</v>
      </c>
      <c r="O48" s="12" t="n">
        <f aca="false">M48*$B$33</f>
        <v>618.3</v>
      </c>
      <c r="P48" s="12" t="n">
        <f aca="false">P47*(1+$B$37)</f>
        <v>46383.0979548428</v>
      </c>
      <c r="Q48" s="12" t="n">
        <f aca="false">B48+C48+D48+E48+F48+G48-H48-I48-M48-N48-O48-P48</f>
        <v>911759.334591834</v>
      </c>
      <c r="R48" s="15"/>
      <c r="S48" s="15"/>
      <c r="T48" s="12"/>
      <c r="U48" s="12"/>
      <c r="V48" s="12"/>
      <c r="W48" s="12"/>
    </row>
    <row r="49" customFormat="false" ht="12.8" hidden="false" customHeight="false" outlineLevel="0" collapsed="false">
      <c r="A49" s="16" t="n">
        <v>8</v>
      </c>
      <c r="B49" s="12" t="n">
        <f aca="false">Q48</f>
        <v>911759.334591834</v>
      </c>
      <c r="C49" s="12" t="n">
        <f aca="false">IF((B49-(P49/2))*$B$3&gt;0,(B49-(P49/2))*$B$3,0)</f>
        <v>49283.3338273937</v>
      </c>
      <c r="D49" s="12" t="n">
        <f aca="false">IF(D48&gt;0,D48*(1+$B$7),IF(A49=$B$6,$B$5,0))</f>
        <v>0</v>
      </c>
      <c r="E49" s="12" t="n">
        <f aca="false">IF(E48&gt;0,E48*(1+$B$12),IF(A49=$B$11,$B$10,0))</f>
        <v>0</v>
      </c>
      <c r="F49" s="12" t="n">
        <f aca="false">IF(F48&gt;0,F48*(1+$B$17),IF(A49=$B$16,$B$15,0))</f>
        <v>0</v>
      </c>
      <c r="G49" s="12" t="n">
        <f aca="false">IF(G48&gt;0,G48*(1+$B$22),IF(A49=$B$21,$B$20,0))</f>
        <v>0</v>
      </c>
      <c r="H49" s="12" t="n">
        <f aca="false">H48*(1+$B$26)</f>
        <v>4535.75248094202</v>
      </c>
      <c r="I49" s="12" t="n">
        <f aca="false">MIN(((C49+D49+E49+F49+G49)*$B$28*POWER((1+$B$29),A48)),($B$30*$B$28)*12*$B$34*POWER((1+$B$31),A48))</f>
        <v>9088.2055681589</v>
      </c>
      <c r="J49" s="17" t="n">
        <f aca="false">MAX((MAX((C49-(801*$B$34)),0))+(D49*$B$8)+(E49*$B$13)+(F49*$B$18)+(G49*$B$23)-H49-I49-O48,0)</f>
        <v>34240.0757782928</v>
      </c>
      <c r="K49" s="18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6520</v>
      </c>
      <c r="L49" s="18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2" t="n">
        <f aca="false">K49+L49</f>
        <v>6520</v>
      </c>
      <c r="N49" s="12" t="n">
        <f aca="false">IF($B$34=2,IF(M49&gt;1944,M49*0.055,0),IF(M49&gt;972,M49*0.055,0))</f>
        <v>358.6</v>
      </c>
      <c r="O49" s="12" t="n">
        <f aca="false">M49*$B$33</f>
        <v>586.8</v>
      </c>
      <c r="P49" s="12" t="n">
        <f aca="false">P48*(1+$B$37)</f>
        <v>47542.6754037138</v>
      </c>
      <c r="Q49" s="12" t="n">
        <f aca="false">B49+C49+D49+E49+F49+G49-H49-I49-M49-N49-O49-P49</f>
        <v>892410.634966413</v>
      </c>
      <c r="R49" s="15"/>
      <c r="S49" s="15"/>
      <c r="T49" s="12"/>
      <c r="U49" s="12"/>
      <c r="V49" s="12"/>
      <c r="W49" s="12"/>
    </row>
    <row r="50" customFormat="false" ht="12.8" hidden="false" customHeight="false" outlineLevel="0" collapsed="false">
      <c r="A50" s="16" t="n">
        <v>9</v>
      </c>
      <c r="B50" s="12" t="n">
        <f aca="false">Q49</f>
        <v>892410.634966413</v>
      </c>
      <c r="C50" s="12" t="n">
        <f aca="false">IF((B50-(P50/2))*$B$3&gt;0,(B50-(P50/2))*$B$3,0)</f>
        <v>48176.4982671215</v>
      </c>
      <c r="D50" s="12" t="n">
        <f aca="false">IF(D49&gt;0,D49*(1+$B$7),IF(A50=$B$6,$B$5,0))</f>
        <v>0</v>
      </c>
      <c r="E50" s="12" t="n">
        <f aca="false">IF(E49&gt;0,E49*(1+$B$12),IF(A50=$B$11,$B$10,0))</f>
        <v>0</v>
      </c>
      <c r="F50" s="12" t="n">
        <f aca="false">IF(F49&gt;0,F49*(1+$B$17),IF(A50=$B$16,$B$15,0))</f>
        <v>0</v>
      </c>
      <c r="G50" s="12" t="n">
        <f aca="false">IF(G49&gt;0,G49*(1+$B$22),IF(A50=$B$21,$B$20,0))</f>
        <v>0</v>
      </c>
      <c r="H50" s="12" t="n">
        <f aca="false">H49*(1+$B$26)</f>
        <v>4739.86134258441</v>
      </c>
      <c r="I50" s="12" t="n">
        <f aca="false">MIN(((C50+D50+E50+F50+G50)*$B$28*POWER((1+$B$29),A49)),($B$30*$B$28)*12*$B$34*POWER((1+$B$31),A49))</f>
        <v>8972.93800278393</v>
      </c>
      <c r="J50" s="17" t="n">
        <f aca="false">MAX((MAX((C50-(801*$B$34)),0))+(D50*$B$8)+(E50*$B$13)+(F50*$B$18)+(G50*$B$23)-H50-I50-O49,0)</f>
        <v>33075.8989217532</v>
      </c>
      <c r="K50" s="18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6146</v>
      </c>
      <c r="L50" s="18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2" t="n">
        <f aca="false">K50+L50</f>
        <v>6146</v>
      </c>
      <c r="N50" s="12" t="n">
        <f aca="false">IF($B$34=2,IF(M50&gt;1944,M50*0.055,0),IF(M50&gt;972,M50*0.055,0))</f>
        <v>338.03</v>
      </c>
      <c r="O50" s="12" t="n">
        <f aca="false">M50*$B$33</f>
        <v>553.14</v>
      </c>
      <c r="P50" s="12" t="n">
        <f aca="false">P49*(1+$B$37)</f>
        <v>48731.2422888067</v>
      </c>
      <c r="Q50" s="12" t="n">
        <f aca="false">B50+C50+D50+E50+F50+G50-H50-I50-M50-N50-O50-P50</f>
        <v>871105.92159936</v>
      </c>
      <c r="R50" s="15"/>
      <c r="S50" s="15"/>
      <c r="T50" s="12"/>
      <c r="U50" s="12"/>
      <c r="V50" s="12"/>
      <c r="W50" s="12"/>
    </row>
    <row r="51" customFormat="false" ht="12.8" hidden="false" customHeight="false" outlineLevel="0" collapsed="false">
      <c r="A51" s="16" t="n">
        <v>10</v>
      </c>
      <c r="B51" s="12" t="n">
        <f aca="false">Q50</f>
        <v>871105.92159936</v>
      </c>
      <c r="C51" s="12" t="n">
        <f aca="false">IF((B51-(P51/2))*$B$3&gt;0,(B51-(P51/2))*$B$3,0)</f>
        <v>46960.2793759122</v>
      </c>
      <c r="D51" s="12" t="n">
        <f aca="false">IF(D50&gt;0,D50*(1+$B$7),IF(A51=$B$6,$B$5,0))</f>
        <v>0</v>
      </c>
      <c r="E51" s="12" t="n">
        <f aca="false">IF(E50&gt;0,E50*(1+$B$12),IF(A51=$B$11,$B$10,0))</f>
        <v>0</v>
      </c>
      <c r="F51" s="12" t="n">
        <f aca="false">IF(F50&gt;0,F50*(1+$B$17),IF(A51=$B$16,$B$15,0))</f>
        <v>0</v>
      </c>
      <c r="G51" s="12" t="n">
        <f aca="false">IF(G50&gt;0,G50*(1+$B$22),IF(A51=$B$21,$B$20,0))</f>
        <v>0</v>
      </c>
      <c r="H51" s="12" t="n">
        <f aca="false">H50*(1+$B$26)</f>
        <v>4953.15510300071</v>
      </c>
      <c r="I51" s="12" t="n">
        <f aca="false">MIN(((C51+D51+E51+F51+G51)*$B$28*POWER((1+$B$29),A50)),($B$30*$B$28)*12*$B$34*POWER((1+$B$31),A50))</f>
        <v>8833.87974418747</v>
      </c>
      <c r="J51" s="17" t="n">
        <f aca="false">MAX((MAX((C51-(801*$B$34)),0))+(D51*$B$8)+(E51*$B$13)+(F51*$B$18)+(G51*$B$23)-H51-I51-O50,0)</f>
        <v>31819.104528724</v>
      </c>
      <c r="K51" s="18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5750</v>
      </c>
      <c r="L51" s="18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2" t="n">
        <f aca="false">K51+L51</f>
        <v>5750</v>
      </c>
      <c r="N51" s="12" t="n">
        <f aca="false">IF($B$34=2,IF(M51&gt;1944,M51*0.055,0),IF(M51&gt;972,M51*0.055,0))</f>
        <v>316.25</v>
      </c>
      <c r="O51" s="12" t="n">
        <f aca="false">M51*$B$33</f>
        <v>517.5</v>
      </c>
      <c r="P51" s="12" t="n">
        <f aca="false">P50*(1+$B$37)</f>
        <v>49949.5233460268</v>
      </c>
      <c r="Q51" s="12" t="n">
        <f aca="false">B51+C51+D51+E51+F51+G51-H51-I51-M51-N51-O51-P51</f>
        <v>847745.892782057</v>
      </c>
      <c r="R51" s="15"/>
      <c r="S51" s="15"/>
      <c r="T51" s="12"/>
      <c r="U51" s="12"/>
      <c r="V51" s="12"/>
      <c r="W51" s="12"/>
    </row>
    <row r="52" customFormat="false" ht="12.8" hidden="false" customHeight="false" outlineLevel="0" collapsed="false">
      <c r="A52" s="16" t="n">
        <v>11</v>
      </c>
      <c r="B52" s="12" t="n">
        <f aca="false">Q51</f>
        <v>847745.892782057</v>
      </c>
      <c r="C52" s="12" t="n">
        <f aca="false">IF((B52-(P52/2))*$B$3&gt;0,(B52-(P52/2))*$B$3,0)</f>
        <v>45629.1452947306</v>
      </c>
      <c r="D52" s="12" t="n">
        <f aca="false">IF(D51&gt;0,D51*(1+$B$7),IF(A52=$B$6,$B$5,0))</f>
        <v>3333</v>
      </c>
      <c r="E52" s="12" t="n">
        <f aca="false">IF(E51&gt;0,E51*(1+$B$12),IF(A52=$B$11,$B$10,0))</f>
        <v>0</v>
      </c>
      <c r="F52" s="12" t="n">
        <f aca="false">IF(F51&gt;0,F51*(1+$B$17),IF(A52=$B$16,$B$15,0))</f>
        <v>0</v>
      </c>
      <c r="G52" s="12" t="n">
        <f aca="false">IF(G51&gt;0,G51*(1+$B$22),IF(A52=$B$21,$B$20,0))</f>
        <v>999</v>
      </c>
      <c r="H52" s="12" t="n">
        <f aca="false">H51*(1+$B$26)</f>
        <v>5176.04708263574</v>
      </c>
      <c r="I52" s="12" t="n">
        <f aca="false">MIN(((C52+D52+E52+F52+G52)*$B$28*POWER((1+$B$29),A51)),($B$30*$B$28)*12*$B$34*POWER((1+$B$31),A51))</f>
        <v>9492.36807859225</v>
      </c>
      <c r="J52" s="17" t="n">
        <f aca="false">MAX((MAX((C52-(801*$B$34)),0))+(D52*$B$8)+(E52*$B$13)+(F52*$B$18)+(G52*$B$23)-H52-I52-O51,0)</f>
        <v>33974.2301335026</v>
      </c>
      <c r="K52" s="18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6434</v>
      </c>
      <c r="L52" s="18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2" t="n">
        <f aca="false">K52+L52</f>
        <v>6434</v>
      </c>
      <c r="N52" s="12" t="n">
        <f aca="false">IF($B$34=2,IF(M52&gt;1944,M52*0.055,0),IF(M52&gt;972,M52*0.055,0))</f>
        <v>353.87</v>
      </c>
      <c r="O52" s="12" t="n">
        <f aca="false">M52*$B$33</f>
        <v>579.06</v>
      </c>
      <c r="P52" s="12" t="n">
        <f aca="false">P51*(1+$B$37)</f>
        <v>51198.2614296775</v>
      </c>
      <c r="Q52" s="12" t="n">
        <f aca="false">B52+C52+D52+E52+F52+G52-H52-I52-M52-N52-O52-P52</f>
        <v>824473.431485882</v>
      </c>
      <c r="R52" s="15"/>
      <c r="S52" s="15"/>
      <c r="T52" s="12"/>
      <c r="U52" s="12"/>
      <c r="V52" s="12"/>
      <c r="W52" s="12"/>
    </row>
    <row r="53" customFormat="false" ht="12.8" hidden="false" customHeight="false" outlineLevel="0" collapsed="false">
      <c r="A53" s="16" t="n">
        <v>12</v>
      </c>
      <c r="B53" s="12" t="n">
        <f aca="false">Q52</f>
        <v>824473.431485882</v>
      </c>
      <c r="C53" s="12" t="n">
        <f aca="false">IF((B53-(P53/2))*$B$3&gt;0,(B53-(P53/2))*$B$3,0)</f>
        <v>44302.0048989261</v>
      </c>
      <c r="D53" s="12" t="n">
        <f aca="false">IF(D52&gt;0,D52*(1+$B$7),IF(A53=$B$6,$B$5,0))</f>
        <v>3366.33</v>
      </c>
      <c r="E53" s="12" t="n">
        <f aca="false">IF(E52&gt;0,E52*(1+$B$12),IF(A53=$B$11,$B$10,0))</f>
        <v>0</v>
      </c>
      <c r="F53" s="12" t="n">
        <f aca="false">IF(F52&gt;0,F52*(1+$B$17),IF(A53=$B$16,$B$15,0))</f>
        <v>0</v>
      </c>
      <c r="G53" s="12" t="n">
        <f aca="false">IF(G52&gt;0,G52*(1+$B$22),IF(A53=$B$21,$B$20,0))</f>
        <v>999</v>
      </c>
      <c r="H53" s="12" t="n">
        <f aca="false">H52*(1+$B$26)</f>
        <v>5408.96920135435</v>
      </c>
      <c r="I53" s="12" t="n">
        <f aca="false">MIN(((C53+D53+E53+F53+G53)*$B$28*POWER((1+$B$29),A52)),($B$30*$B$28)*12*$B$34*POWER((1+$B$31),A52))</f>
        <v>9339.01607088624</v>
      </c>
      <c r="J53" s="17" t="n">
        <f aca="false">MAX((MAX((C53-(801*$B$34)),0))+(D53*$B$8)+(E53*$B$13)+(F53*$B$18)+(G53*$B$23)-H53-I53-O52,0)</f>
        <v>32539.2896266855</v>
      </c>
      <c r="K53" s="18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5976</v>
      </c>
      <c r="L53" s="18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2" t="n">
        <f aca="false">K53+L53</f>
        <v>5976</v>
      </c>
      <c r="N53" s="12" t="n">
        <f aca="false">IF($B$34=2,IF(M53&gt;1944,M53*0.055,0),IF(M53&gt;972,M53*0.055,0))</f>
        <v>328.68</v>
      </c>
      <c r="O53" s="12" t="n">
        <f aca="false">M53*$B$33</f>
        <v>537.84</v>
      </c>
      <c r="P53" s="12" t="n">
        <f aca="false">P52*(1+$B$37)</f>
        <v>52478.2179654194</v>
      </c>
      <c r="Q53" s="12" t="n">
        <f aca="false">B53+C53+D53+E53+F53+G53-H53-I53-M53-N53-O53-P53</f>
        <v>799072.043147148</v>
      </c>
      <c r="R53" s="15"/>
      <c r="S53" s="15"/>
      <c r="T53" s="12"/>
      <c r="U53" s="12"/>
      <c r="V53" s="12"/>
      <c r="W53" s="12"/>
    </row>
    <row r="54" customFormat="false" ht="12.8" hidden="false" customHeight="false" outlineLevel="0" collapsed="false">
      <c r="A54" s="16" t="n">
        <v>13</v>
      </c>
      <c r="B54" s="12" t="n">
        <f aca="false">Q53</f>
        <v>799072.043147148</v>
      </c>
      <c r="C54" s="12" t="n">
        <f aca="false">IF((B54-(P54/2))*$B$3&gt;0,(B54-(P54/2))*$B$3,0)</f>
        <v>42855.8210824128</v>
      </c>
      <c r="D54" s="12" t="n">
        <f aca="false">IF(D53&gt;0,D53*(1+$B$7),IF(A54=$B$6,$B$5,0))</f>
        <v>3399.9933</v>
      </c>
      <c r="E54" s="12" t="n">
        <f aca="false">IF(E53&gt;0,E53*(1+$B$12),IF(A54=$B$11,$B$10,0))</f>
        <v>0</v>
      </c>
      <c r="F54" s="12" t="n">
        <f aca="false">IF(F53&gt;0,F53*(1+$B$17),IF(A54=$B$16,$B$15,0))</f>
        <v>0</v>
      </c>
      <c r="G54" s="12" t="n">
        <f aca="false">IF(G53&gt;0,G53*(1+$B$22),IF(A54=$B$21,$B$20,0))</f>
        <v>999</v>
      </c>
      <c r="H54" s="12" t="n">
        <f aca="false">H53*(1+$B$26)</f>
        <v>5652.3728154153</v>
      </c>
      <c r="I54" s="12" t="n">
        <f aca="false">MIN(((C54+D54+E54+F54+G54)*$B$28*POWER((1+$B$29),A53)),($B$30*$B$28)*12*$B$34*POWER((1+$B$31),A53))</f>
        <v>9158.64011413899</v>
      </c>
      <c r="J54" s="17" t="n">
        <f aca="false">MAX((MAX((C54-(801*$B$34)),0))+(D54*$B$8)+(E54*$B$13)+(F54*$B$18)+(G54*$B$23)-H54-I54-O53,0)</f>
        <v>31104.9614528585</v>
      </c>
      <c r="K54" s="18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5527</v>
      </c>
      <c r="L54" s="18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2" t="n">
        <f aca="false">K54+L54</f>
        <v>5527</v>
      </c>
      <c r="N54" s="12" t="n">
        <f aca="false">IF($B$34=2,IF(M54&gt;1944,M54*0.055,0),IF(M54&gt;972,M54*0.055,0))</f>
        <v>303.985</v>
      </c>
      <c r="O54" s="12" t="n">
        <f aca="false">M54*$B$33</f>
        <v>497.43</v>
      </c>
      <c r="P54" s="12" t="n">
        <f aca="false">P53*(1+$B$37)</f>
        <v>53790.1734145549</v>
      </c>
      <c r="Q54" s="12" t="n">
        <f aca="false">B54+C54+D54+E54+F54+G54-H54-I54-M54-N54-O54-P54</f>
        <v>771397.256185451</v>
      </c>
      <c r="R54" s="15"/>
      <c r="S54" s="15"/>
      <c r="T54" s="12"/>
      <c r="U54" s="12"/>
      <c r="V54" s="12"/>
      <c r="W54" s="12"/>
    </row>
    <row r="55" customFormat="false" ht="12.8" hidden="false" customHeight="false" outlineLevel="0" collapsed="false">
      <c r="A55" s="16" t="n">
        <v>14</v>
      </c>
      <c r="B55" s="12" t="n">
        <f aca="false">Q54</f>
        <v>771397.256185451</v>
      </c>
      <c r="C55" s="12" t="n">
        <f aca="false">IF((B55-(P55/2))*$B$3&gt;0,(B55-(P55/2))*$B$3,0)</f>
        <v>41282.5534732323</v>
      </c>
      <c r="D55" s="12" t="n">
        <f aca="false">IF(D54&gt;0,D54*(1+$B$7),IF(A55=$B$6,$B$5,0))</f>
        <v>3433.993233</v>
      </c>
      <c r="E55" s="12" t="n">
        <f aca="false">IF(E54&gt;0,E54*(1+$B$12),IF(A55=$B$11,$B$10,0))</f>
        <v>0</v>
      </c>
      <c r="F55" s="12" t="n">
        <f aca="false">IF(F54&gt;0,F54*(1+$B$17),IF(A55=$B$16,$B$15,0))</f>
        <v>0</v>
      </c>
      <c r="G55" s="12" t="n">
        <f aca="false">IF(G54&gt;0,G54*(1+$B$22),IF(A55=$B$21,$B$20,0))</f>
        <v>999</v>
      </c>
      <c r="H55" s="12" t="n">
        <f aca="false">H54*(1+$B$26)</f>
        <v>5906.72959210898</v>
      </c>
      <c r="I55" s="12" t="n">
        <f aca="false">MIN(((C55+D55+E55+F55+G55)*$B$28*POWER((1+$B$29),A54)),($B$30*$B$28)*12*$B$34*POWER((1+$B$31),A54))</f>
        <v>8948.91172104392</v>
      </c>
      <c r="J55" s="17" t="n">
        <f aca="false">MAX((MAX((C55-(801*$B$34)),0))+(D55*$B$8)+(E55*$B$13)+(F55*$B$18)+(G55*$B$23)-H55-I55-O54,0)</f>
        <v>29561.4753930794</v>
      </c>
      <c r="K55" s="18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5054</v>
      </c>
      <c r="L55" s="18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2" t="n">
        <f aca="false">K55+L55</f>
        <v>5054</v>
      </c>
      <c r="N55" s="12" t="n">
        <f aca="false">IF($B$34=2,IF(M55&gt;1944,M55*0.055,0),IF(M55&gt;972,M55*0.055,0))</f>
        <v>277.97</v>
      </c>
      <c r="O55" s="12" t="n">
        <f aca="false">M55*$B$33</f>
        <v>454.86</v>
      </c>
      <c r="P55" s="12" t="n">
        <f aca="false">P54*(1+$B$37)</f>
        <v>55134.9277499188</v>
      </c>
      <c r="Q55" s="12" t="n">
        <f aca="false">B55+C55+D55+E55+F55+G55-H55-I55-M55-N55-O55-P55</f>
        <v>741335.403828612</v>
      </c>
      <c r="R55" s="15"/>
      <c r="S55" s="15"/>
      <c r="T55" s="12"/>
      <c r="U55" s="12"/>
      <c r="V55" s="12"/>
      <c r="W55" s="12"/>
    </row>
    <row r="56" customFormat="false" ht="12.8" hidden="false" customHeight="false" outlineLevel="0" collapsed="false">
      <c r="A56" s="16" t="n">
        <v>15</v>
      </c>
      <c r="B56" s="12" t="n">
        <f aca="false">Q55</f>
        <v>741335.403828612</v>
      </c>
      <c r="C56" s="12" t="n">
        <f aca="false">IF((B56-(P56/2))*$B$3&gt;0,(B56-(P56/2))*$B$3,0)</f>
        <v>39575.8708113012</v>
      </c>
      <c r="D56" s="12" t="n">
        <f aca="false">IF(D55&gt;0,D55*(1+$B$7),IF(A56=$B$6,$B$5,0))</f>
        <v>3468.33316533</v>
      </c>
      <c r="E56" s="12" t="n">
        <f aca="false">IF(E55&gt;0,E55*(1+$B$12),IF(A56=$B$11,$B$10,0))</f>
        <v>0</v>
      </c>
      <c r="F56" s="12" t="n">
        <f aca="false">IF(F55&gt;0,F55*(1+$B$17),IF(A56=$B$16,$B$15,0))</f>
        <v>0</v>
      </c>
      <c r="G56" s="12" t="n">
        <f aca="false">IF(G55&gt;0,G55*(1+$B$22),IF(A56=$B$21,$B$20,0))</f>
        <v>999</v>
      </c>
      <c r="H56" s="12" t="n">
        <f aca="false">H55*(1+$B$26)</f>
        <v>6172.53242375389</v>
      </c>
      <c r="I56" s="12" t="n">
        <f aca="false">MIN(((C56+D56+E56+F56+G56)*$B$28*POWER((1+$B$29),A55)),($B$30*$B$28)*12*$B$34*POWER((1+$B$31),A55))</f>
        <v>8707.7626851944</v>
      </c>
      <c r="J56" s="17" t="n">
        <f aca="false">MAX((MAX((C56-(801*$B$34)),0))+(D56*$B$8)+(E56*$B$13)+(F56*$B$18)+(G56*$B$23)-H56-I56-O55,0)</f>
        <v>27907.0488676829</v>
      </c>
      <c r="K56" s="18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4558</v>
      </c>
      <c r="L56" s="18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2" t="n">
        <f aca="false">K56+L56</f>
        <v>4558</v>
      </c>
      <c r="N56" s="12" t="n">
        <f aca="false">IF($B$34=2,IF(M56&gt;1944,M56*0.055,0),IF(M56&gt;972,M56*0.055,0))</f>
        <v>250.69</v>
      </c>
      <c r="O56" s="12" t="n">
        <f aca="false">M56*$B$33</f>
        <v>410.22</v>
      </c>
      <c r="P56" s="12" t="n">
        <f aca="false">P55*(1+$B$37)</f>
        <v>56513.3009436667</v>
      </c>
      <c r="Q56" s="12" t="n">
        <f aca="false">B56+C56+D56+E56+F56+G56-H56-I56-M56-N56-O56-P56</f>
        <v>708766.101752628</v>
      </c>
      <c r="R56" s="15"/>
      <c r="S56" s="15"/>
      <c r="T56" s="12"/>
      <c r="U56" s="12"/>
      <c r="V56" s="12"/>
      <c r="W56" s="12"/>
    </row>
    <row r="57" customFormat="false" ht="12.8" hidden="false" customHeight="false" outlineLevel="0" collapsed="false">
      <c r="A57" s="16" t="n">
        <v>16</v>
      </c>
      <c r="B57" s="12" t="n">
        <f aca="false">Q56</f>
        <v>708766.101752628</v>
      </c>
      <c r="C57" s="12" t="n">
        <f aca="false">IF((B57-(P57/2))*$B$3&gt;0,(B57-(P57/2))*$B$3,0)</f>
        <v>37729.0684435545</v>
      </c>
      <c r="D57" s="12" t="n">
        <f aca="false">IF(D56&gt;0,D56*(1+$B$7),IF(A57=$B$6,$B$5,0))</f>
        <v>3503.0164969833</v>
      </c>
      <c r="E57" s="12" t="n">
        <f aca="false">IF(E56&gt;0,E56*(1+$B$12),IF(A57=$B$11,$B$10,0))</f>
        <v>0</v>
      </c>
      <c r="F57" s="12" t="n">
        <f aca="false">IF(F56&gt;0,F56*(1+$B$17),IF(A57=$B$16,$B$15,0))</f>
        <v>0</v>
      </c>
      <c r="G57" s="12" t="n">
        <f aca="false">IF(G56&gt;0,G56*(1+$B$22),IF(A57=$B$21,$B$20,0))</f>
        <v>999</v>
      </c>
      <c r="H57" s="12" t="n">
        <f aca="false">H56*(1+$B$26)</f>
        <v>6450.29638282281</v>
      </c>
      <c r="I57" s="12" t="n">
        <f aca="false">MIN(((C57+D57+E57+F57+G57)*$B$28*POWER((1+$B$29),A56)),($B$30*$B$28)*12*$B$34*POWER((1+$B$31),A56))</f>
        <v>8432.98431361994</v>
      </c>
      <c r="J57" s="17" t="n">
        <f aca="false">MAX((MAX((C57-(801*$B$34)),0))+(D57*$B$8)+(E57*$B$13)+(F57*$B$18)+(G57*$B$23)-H57-I57-O56,0)</f>
        <v>26136.584244095</v>
      </c>
      <c r="K57" s="18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4039</v>
      </c>
      <c r="L57" s="18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2" t="n">
        <f aca="false">K57+L57</f>
        <v>4039</v>
      </c>
      <c r="N57" s="12" t="n">
        <f aca="false">IF($B$34=2,IF(M57&gt;1944,M57*0.055,0),IF(M57&gt;972,M57*0.055,0))</f>
        <v>222.145</v>
      </c>
      <c r="O57" s="12" t="n">
        <f aca="false">M57*$B$33</f>
        <v>363.51</v>
      </c>
      <c r="P57" s="12" t="n">
        <f aca="false">P56*(1+$B$37)</f>
        <v>57926.1334672584</v>
      </c>
      <c r="Q57" s="12" t="n">
        <f aca="false">B57+C57+D57+E57+F57+G57-H57-I57-M57-N57-O57-P57</f>
        <v>673563.117529465</v>
      </c>
      <c r="R57" s="15"/>
      <c r="S57" s="15"/>
      <c r="T57" s="12"/>
      <c r="U57" s="12"/>
      <c r="V57" s="12"/>
      <c r="W57" s="12"/>
    </row>
    <row r="58" customFormat="false" ht="12.8" hidden="false" customHeight="false" outlineLevel="0" collapsed="false">
      <c r="A58" s="16" t="n">
        <v>17</v>
      </c>
      <c r="B58" s="12" t="n">
        <f aca="false">Q57</f>
        <v>673563.117529465</v>
      </c>
      <c r="C58" s="12" t="n">
        <f aca="false">IF((B58-(P58/2))*$B$3&gt;0,(B58-(P58/2))*$B$3,0)</f>
        <v>35735.116564076</v>
      </c>
      <c r="D58" s="12" t="n">
        <f aca="false">IF(D57&gt;0,D57*(1+$B$7),IF(A58=$B$6,$B$5,0))</f>
        <v>3538.04666195313</v>
      </c>
      <c r="E58" s="12" t="n">
        <f aca="false">IF(E57&gt;0,E57*(1+$B$12),IF(A58=$B$11,$B$10,0))</f>
        <v>0</v>
      </c>
      <c r="F58" s="12" t="n">
        <f aca="false">IF(F57&gt;0,F57*(1+$B$17),IF(A58=$B$16,$B$15,0))</f>
        <v>0</v>
      </c>
      <c r="G58" s="12" t="n">
        <f aca="false">IF(G57&gt;0,G57*(1+$B$22),IF(A58=$B$21,$B$20,0))</f>
        <v>999</v>
      </c>
      <c r="H58" s="12" t="n">
        <f aca="false">H57*(1+$B$26)</f>
        <v>6740.55972004984</v>
      </c>
      <c r="I58" s="12" t="n">
        <f aca="false">MIN(((C58+D58+E58+F58+G58)*$B$28*POWER((1+$B$29),A57)),($B$30*$B$28)*12*$B$34*POWER((1+$B$31),A57))</f>
        <v>8122.2319164004</v>
      </c>
      <c r="J58" s="17" t="n">
        <f aca="false">MAX((MAX((C58-(801*$B$34)),0))+(D58*$B$8)+(E58*$B$13)+(F58*$B$18)+(G58*$B$23)-H58-I58-O57,0)</f>
        <v>24244.8615895789</v>
      </c>
      <c r="K58" s="18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3500</v>
      </c>
      <c r="L58" s="18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2" t="n">
        <f aca="false">K58+L58</f>
        <v>3500</v>
      </c>
      <c r="N58" s="12" t="n">
        <f aca="false">IF($B$34=2,IF(M58&gt;1944,M58*0.055,0),IF(M58&gt;972,M58*0.055,0))</f>
        <v>192.5</v>
      </c>
      <c r="O58" s="12" t="n">
        <f aca="false">M58*$B$33</f>
        <v>315</v>
      </c>
      <c r="P58" s="12" t="n">
        <f aca="false">P57*(1+$B$37)</f>
        <v>59374.2868039399</v>
      </c>
      <c r="Q58" s="12" t="n">
        <f aca="false">B58+C58+D58+E58+F58+G58-H58-I58-M58-N58-O58-P58</f>
        <v>635590.702315104</v>
      </c>
      <c r="R58" s="15"/>
      <c r="S58" s="15"/>
      <c r="T58" s="12"/>
      <c r="U58" s="12"/>
      <c r="V58" s="12"/>
      <c r="W58" s="12"/>
    </row>
    <row r="59" customFormat="false" ht="12.8" hidden="false" customHeight="false" outlineLevel="0" collapsed="false">
      <c r="A59" s="16" t="n">
        <v>18</v>
      </c>
      <c r="B59" s="12" t="n">
        <f aca="false">Q58</f>
        <v>635590.702315104</v>
      </c>
      <c r="C59" s="12" t="n">
        <f aca="false">IF((B59-(P59/2))*$B$3&gt;0,(B59-(P59/2))*$B$3,0)</f>
        <v>33586.4566082087</v>
      </c>
      <c r="D59" s="12" t="n">
        <f aca="false">IF(D58&gt;0,D58*(1+$B$7),IF(A59=$B$6,$B$5,0))</f>
        <v>3573.42712857266</v>
      </c>
      <c r="E59" s="12" t="n">
        <f aca="false">IF(E58&gt;0,E58*(1+$B$12),IF(A59=$B$11,$B$10,0))</f>
        <v>0</v>
      </c>
      <c r="F59" s="12" t="n">
        <f aca="false">IF(F58&gt;0,F58*(1+$B$17),IF(A59=$B$16,$B$15,0))</f>
        <v>0</v>
      </c>
      <c r="G59" s="12" t="n">
        <f aca="false">IF(G58&gt;0,G58*(1+$B$22),IF(A59=$B$21,$B$20,0))</f>
        <v>999</v>
      </c>
      <c r="H59" s="12" t="n">
        <f aca="false">H58*(1+$B$26)</f>
        <v>7043.88490745208</v>
      </c>
      <c r="I59" s="12" t="n">
        <f aca="false">MIN(((C59+D59+E59+F59+G59)*$B$28*POWER((1+$B$29),A58)),($B$30*$B$28)*12*$B$34*POWER((1+$B$31),A58))</f>
        <v>7772.97843818295</v>
      </c>
      <c r="J59" s="17" t="n">
        <f aca="false">MAX((MAX((C59-(801*$B$34)),0))+(D59*$B$8)+(E59*$B$13)+(F59*$B$18)+(G59*$B$23)-H59-I59-O58,0)</f>
        <v>22226.0203911463</v>
      </c>
      <c r="K59" s="18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2942</v>
      </c>
      <c r="L59" s="18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2" t="n">
        <f aca="false">K59+L59</f>
        <v>2942</v>
      </c>
      <c r="N59" s="12" t="n">
        <f aca="false">IF($B$34=2,IF(M59&gt;1944,M59*0.055,0),IF(M59&gt;972,M59*0.055,0))</f>
        <v>161.81</v>
      </c>
      <c r="O59" s="12" t="n">
        <f aca="false">M59*$B$33</f>
        <v>264.78</v>
      </c>
      <c r="P59" s="12" t="n">
        <f aca="false">P58*(1+$B$37)</f>
        <v>60858.6439740383</v>
      </c>
      <c r="Q59" s="12" t="n">
        <f aca="false">B59+C59+D59+E59+F59+G59-H59-I59-M59-N59-O59-P59</f>
        <v>594705.488732212</v>
      </c>
      <c r="R59" s="15"/>
      <c r="S59" s="15"/>
      <c r="T59" s="12"/>
      <c r="U59" s="12"/>
      <c r="V59" s="12"/>
      <c r="W59" s="12"/>
    </row>
    <row r="60" customFormat="false" ht="12.8" hidden="false" customHeight="false" outlineLevel="0" collapsed="false">
      <c r="A60" s="16" t="n">
        <v>19</v>
      </c>
      <c r="B60" s="12" t="n">
        <f aca="false">Q59</f>
        <v>594705.488732212</v>
      </c>
      <c r="C60" s="12" t="n">
        <f aca="false">IF((B60-(P60/2))*$B$3&gt;0,(B60-(P60/2))*$B$3,0)</f>
        <v>31275.1065701012</v>
      </c>
      <c r="D60" s="12" t="n">
        <f aca="false">IF(D59&gt;0,D59*(1+$B$7),IF(A60=$B$6,$B$5,0))</f>
        <v>3609.16139985839</v>
      </c>
      <c r="E60" s="12" t="n">
        <f aca="false">IF(E59&gt;0,E59*(1+$B$12),IF(A60=$B$11,$B$10,0))</f>
        <v>0</v>
      </c>
      <c r="F60" s="12" t="n">
        <f aca="false">IF(F59&gt;0,F59*(1+$B$17),IF(A60=$B$16,$B$15,0))</f>
        <v>0</v>
      </c>
      <c r="G60" s="12" t="n">
        <f aca="false">IF(G59&gt;0,G59*(1+$B$22),IF(A60=$B$21,$B$20,0))</f>
        <v>999</v>
      </c>
      <c r="H60" s="12" t="n">
        <f aca="false">H59*(1+$B$26)</f>
        <v>7360.85972828742</v>
      </c>
      <c r="I60" s="12" t="n">
        <f aca="false">MIN(((C60+D60+E60+F60+G60)*$B$28*POWER((1+$B$29),A59)),($B$30*$B$28)*12*$B$34*POWER((1+$B$31),A59))</f>
        <v>7382.52902908472</v>
      </c>
      <c r="J60" s="17" t="n">
        <f aca="false">MAX((MAX((C60-(801*$B$34)),0))+(D60*$B$8)+(E60*$B$13)+(F60*$B$18)+(G60*$B$23)-H60-I60-O59,0)</f>
        <v>20074.0992125875</v>
      </c>
      <c r="K60" s="18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2366</v>
      </c>
      <c r="L60" s="18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2" t="n">
        <f aca="false">K60+L60</f>
        <v>2366</v>
      </c>
      <c r="N60" s="12" t="n">
        <f aca="false">IF($B$34=2,IF(M60&gt;1944,M60*0.055,0),IF(M60&gt;972,M60*0.055,0))</f>
        <v>130.13</v>
      </c>
      <c r="O60" s="12" t="n">
        <f aca="false">M60*$B$33</f>
        <v>212.94</v>
      </c>
      <c r="P60" s="12" t="n">
        <f aca="false">P59*(1+$B$37)</f>
        <v>62380.1100733893</v>
      </c>
      <c r="Q60" s="12" t="n">
        <f aca="false">B60+C60+D60+E60+F60+G60-H60-I60-M60-N60-O60-P60</f>
        <v>550756.18787141</v>
      </c>
      <c r="R60" s="15"/>
      <c r="S60" s="15"/>
      <c r="T60" s="12"/>
      <c r="U60" s="12"/>
      <c r="V60" s="12"/>
      <c r="W60" s="12"/>
    </row>
    <row r="61" customFormat="false" ht="12.8" hidden="false" customHeight="false" outlineLevel="0" collapsed="false">
      <c r="A61" s="16" t="n">
        <v>20</v>
      </c>
      <c r="B61" s="12" t="n">
        <f aca="false">Q60</f>
        <v>550756.18787141</v>
      </c>
      <c r="C61" s="12" t="n">
        <f aca="false">IF((B61-(P61/2))*$B$3&gt;0,(B61-(P61/2))*$B$3,0)</f>
        <v>28792.6441709633</v>
      </c>
      <c r="D61" s="12" t="n">
        <f aca="false">IF(D60&gt;0,D60*(1+$B$7),IF(A61=$B$6,$B$5,0))</f>
        <v>3645.25301385698</v>
      </c>
      <c r="E61" s="12" t="n">
        <f aca="false">IF(E60&gt;0,E60*(1+$B$12),IF(A61=$B$11,$B$10,0))</f>
        <v>0</v>
      </c>
      <c r="F61" s="12" t="n">
        <f aca="false">IF(F60&gt;0,F60*(1+$B$17),IF(A61=$B$16,$B$15,0))</f>
        <v>0</v>
      </c>
      <c r="G61" s="12" t="n">
        <f aca="false">IF(G60&gt;0,G60*(1+$B$22),IF(A61=$B$21,$B$20,0))</f>
        <v>999</v>
      </c>
      <c r="H61" s="12" t="n">
        <f aca="false">H60*(1+$B$26)</f>
        <v>7692.09841606036</v>
      </c>
      <c r="I61" s="12" t="n">
        <f aca="false">MIN(((C61+D61+E61+F61+G61)*$B$28*POWER((1+$B$29),A60)),($B$30*$B$28)*12*$B$34*POWER((1+$B$31),A60))</f>
        <v>6948.01133941514</v>
      </c>
      <c r="J61" s="17" t="n">
        <f aca="false">MAX((MAX((C61-(801*$B$34)),0))+(D61*$B$8)+(E61*$B$13)+(F61*$B$18)+(G61*$B$23)-H61-I61-O60,0)</f>
        <v>17782.8474293448</v>
      </c>
      <c r="K61" s="18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1774</v>
      </c>
      <c r="L61" s="18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2" t="n">
        <f aca="false">K61+L61</f>
        <v>1774</v>
      </c>
      <c r="N61" s="12" t="n">
        <f aca="false">IF($B$34=2,IF(M61&gt;1944,M61*0.055,0),IF(M61&gt;972,M61*0.055,0))</f>
        <v>97.57</v>
      </c>
      <c r="O61" s="12" t="n">
        <f aca="false">M61*$B$33</f>
        <v>159.66</v>
      </c>
      <c r="P61" s="12" t="n">
        <f aca="false">P60*(1+$B$37)</f>
        <v>63939.612825224</v>
      </c>
      <c r="Q61" s="12" t="n">
        <f aca="false">B61+C61+D61+E61+F61+G61-H61-I61-M61-N61-O61-P61</f>
        <v>503582.132475531</v>
      </c>
      <c r="R61" s="15"/>
      <c r="S61" s="15"/>
      <c r="T61" s="12"/>
      <c r="U61" s="12"/>
      <c r="V61" s="12"/>
      <c r="W61" s="12"/>
    </row>
    <row r="62" customFormat="false" ht="12.8" hidden="false" customHeight="false" outlineLevel="0" collapsed="false">
      <c r="A62" s="16" t="n">
        <v>21</v>
      </c>
      <c r="B62" s="12" t="n">
        <f aca="false">Q61</f>
        <v>503582.132475531</v>
      </c>
      <c r="C62" s="12" t="n">
        <f aca="false">IF((B62-(P62/2))*$B$3&gt;0,(B62-(P62/2))*$B$3,0)</f>
        <v>26130.1259900945</v>
      </c>
      <c r="D62" s="12" t="n">
        <f aca="false">IF(D61&gt;0,D61*(1+$B$7),IF(A62=$B$6,$B$5,0))</f>
        <v>3681.70554399554</v>
      </c>
      <c r="E62" s="12" t="n">
        <f aca="false">IF(E61&gt;0,E61*(1+$B$12),IF(A62=$B$11,$B$10,0))</f>
        <v>0</v>
      </c>
      <c r="F62" s="12" t="n">
        <f aca="false">IF(F61&gt;0,F61*(1+$B$17),IF(A62=$B$16,$B$15,0))</f>
        <v>0</v>
      </c>
      <c r="G62" s="12" t="n">
        <f aca="false">IF(G61&gt;0,G61*(1+$B$22),IF(A62=$B$21,$B$20,0))</f>
        <v>999</v>
      </c>
      <c r="H62" s="12" t="n">
        <f aca="false">H61*(1+$B$26)</f>
        <v>8038.24284478307</v>
      </c>
      <c r="I62" s="12" t="n">
        <f aca="false">MIN(((C62+D62+E62+F62+G62)*$B$28*POWER((1+$B$29),A61)),($B$30*$B$28)*12*$B$34*POWER((1+$B$31),A61))</f>
        <v>6466.35199879077</v>
      </c>
      <c r="J62" s="17" t="n">
        <f aca="false">MAX((MAX((C62-(801*$B$34)),0))+(D62*$B$8)+(E62*$B$13)+(F62*$B$18)+(G62*$B$23)-H62-I62-O61,0)</f>
        <v>15345.5766905162</v>
      </c>
      <c r="K62" s="18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1169</v>
      </c>
      <c r="L62" s="18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2" t="n">
        <f aca="false">K62+L62</f>
        <v>1169</v>
      </c>
      <c r="N62" s="12" t="n">
        <f aca="false">IF($B$34=2,IF(M62&gt;1944,M62*0.055,0),IF(M62&gt;972,M62*0.055,0))</f>
        <v>64.295</v>
      </c>
      <c r="O62" s="12" t="n">
        <f aca="false">M62*$B$33</f>
        <v>105.21</v>
      </c>
      <c r="P62" s="12" t="n">
        <f aca="false">P61*(1+$B$37)</f>
        <v>65538.1031458546</v>
      </c>
      <c r="Q62" s="12" t="n">
        <f aca="false">B62+C62+D62+E62+F62+G62-H62-I62-M62-N62-O62-P62</f>
        <v>453011.761020193</v>
      </c>
      <c r="R62" s="15"/>
      <c r="S62" s="15"/>
      <c r="T62" s="12"/>
      <c r="U62" s="12"/>
      <c r="V62" s="12"/>
      <c r="W62" s="12"/>
    </row>
    <row r="63" customFormat="false" ht="12.8" hidden="false" customHeight="false" outlineLevel="0" collapsed="false">
      <c r="A63" s="16" t="n">
        <v>22</v>
      </c>
      <c r="B63" s="12" t="n">
        <f aca="false">Q62</f>
        <v>453011.761020193</v>
      </c>
      <c r="C63" s="12" t="n">
        <f aca="false">IF((B63-(P63/2))*$B$3&gt;0,(B63-(P63/2))*$B$3,0)</f>
        <v>23278.0033152658</v>
      </c>
      <c r="D63" s="12" t="n">
        <f aca="false">IF(D62&gt;0,D62*(1+$B$7),IF(A63=$B$6,$B$5,0))</f>
        <v>3718.5225994355</v>
      </c>
      <c r="E63" s="12" t="n">
        <f aca="false">IF(E62&gt;0,E62*(1+$B$12),IF(A63=$B$11,$B$10,0))</f>
        <v>4444</v>
      </c>
      <c r="F63" s="12" t="n">
        <f aca="false">IF(F62&gt;0,F62*(1+$B$17),IF(A63=$B$16,$B$15,0))</f>
        <v>1111</v>
      </c>
      <c r="G63" s="12" t="n">
        <f aca="false">IF(G62&gt;0,G62*(1+$B$22),IF(A63=$B$21,$B$20,0))</f>
        <v>999</v>
      </c>
      <c r="H63" s="12" t="n">
        <f aca="false">H62*(1+$B$26)</f>
        <v>8399.96377279831</v>
      </c>
      <c r="I63" s="12" t="n">
        <f aca="false">MIN(((C63+D63+E63+F63+G63)*$B$28*POWER((1+$B$29),A62)),($B$30*$B$28)*12*$B$34*POWER((1+$B$31),A62))</f>
        <v>7111.75240985172</v>
      </c>
      <c r="J63" s="17" t="n">
        <f aca="false">MAX((MAX((C63-(801*$B$34)),0))+(D63*$B$8)+(E63*$B$13)+(F63*$B$18)+(G63*$B$23)-H63-I63-O62,0)</f>
        <v>17132.5997320513</v>
      </c>
      <c r="K63" s="18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1610</v>
      </c>
      <c r="L63" s="18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2" t="n">
        <f aca="false">K63+L63</f>
        <v>1610</v>
      </c>
      <c r="N63" s="12" t="n">
        <f aca="false">IF($B$34=2,IF(M63&gt;1944,M63*0.055,0),IF(M63&gt;972,M63*0.055,0))</f>
        <v>88.55</v>
      </c>
      <c r="O63" s="12" t="n">
        <f aca="false">M63*$B$33</f>
        <v>144.9</v>
      </c>
      <c r="P63" s="12" t="n">
        <f aca="false">P62*(1+$B$37)</f>
        <v>67176.555724501</v>
      </c>
      <c r="Q63" s="12" t="n">
        <f aca="false">B63+C63+D63+E63+F63+G63-H63-I63-M63-N63-O63-P63</f>
        <v>402030.565027743</v>
      </c>
      <c r="R63" s="15"/>
      <c r="S63" s="15"/>
      <c r="T63" s="12"/>
      <c r="U63" s="12"/>
      <c r="V63" s="12"/>
      <c r="W63" s="12"/>
    </row>
    <row r="64" customFormat="false" ht="12.8" hidden="false" customHeight="false" outlineLevel="0" collapsed="false">
      <c r="A64" s="16" t="n">
        <v>23</v>
      </c>
      <c r="B64" s="12" t="n">
        <f aca="false">Q63</f>
        <v>402030.565027743</v>
      </c>
      <c r="C64" s="12" t="n">
        <f aca="false">IF((B64-(P64/2))*$B$3&gt;0,(B64-(P64/2))*$B$3,0)</f>
        <v>20401.943202151</v>
      </c>
      <c r="D64" s="12" t="n">
        <f aca="false">IF(D63&gt;0,D63*(1+$B$7),IF(A64=$B$6,$B$5,0))</f>
        <v>3755.70782542986</v>
      </c>
      <c r="E64" s="12" t="n">
        <f aca="false">IF(E63&gt;0,E63*(1+$B$12),IF(A64=$B$11,$B$10,0))</f>
        <v>4488.44</v>
      </c>
      <c r="F64" s="12" t="n">
        <f aca="false">IF(F63&gt;0,F63*(1+$B$17),IF(A64=$B$16,$B$15,0))</f>
        <v>1111</v>
      </c>
      <c r="G64" s="12" t="n">
        <f aca="false">IF(G63&gt;0,G63*(1+$B$22),IF(A64=$B$21,$B$20,0))</f>
        <v>999</v>
      </c>
      <c r="H64" s="12" t="n">
        <f aca="false">H63*(1+$B$26)</f>
        <v>8777.96214257423</v>
      </c>
      <c r="I64" s="12" t="n">
        <f aca="false">MIN(((C64+D64+E64+F64+G64)*$B$28*POWER((1+$B$29),A63)),($B$30*$B$28)*12*$B$34*POWER((1+$B$31),A63))</f>
        <v>6584.60621718733</v>
      </c>
      <c r="J64" s="17" t="n">
        <f aca="false">MAX((MAX((C64-(801*$B$34)),0))+(D64*$B$8)+(E64*$B$13)+(F64*$B$18)+(G64*$B$23)-H64-I64-O63,0)</f>
        <v>14447.6226678193</v>
      </c>
      <c r="K64" s="18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952</v>
      </c>
      <c r="L64" s="18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2" t="n">
        <f aca="false">K64+L64</f>
        <v>952</v>
      </c>
      <c r="N64" s="12" t="n">
        <f aca="false">IF($B$34=2,IF(M64&gt;1944,M64*0.055,0),IF(M64&gt;972,M64*0.055,0))</f>
        <v>0</v>
      </c>
      <c r="O64" s="12" t="n">
        <f aca="false">M64*$B$33</f>
        <v>85.68</v>
      </c>
      <c r="P64" s="12" t="n">
        <f aca="false">P63*(1+$B$37)</f>
        <v>68855.9696176135</v>
      </c>
      <c r="Q64" s="12" t="n">
        <f aca="false">B64+C64+D64+E64+F64+G64-H64-I64-M64-N64-O64-P64</f>
        <v>347530.438077949</v>
      </c>
      <c r="R64" s="15"/>
      <c r="S64" s="15"/>
      <c r="T64" s="12"/>
      <c r="U64" s="12"/>
      <c r="V64" s="12"/>
      <c r="W64" s="12"/>
    </row>
    <row r="65" customFormat="false" ht="12.8" hidden="false" customHeight="false" outlineLevel="0" collapsed="false">
      <c r="A65" s="16" t="n">
        <v>24</v>
      </c>
      <c r="B65" s="12" t="n">
        <f aca="false">Q64</f>
        <v>347530.438077949</v>
      </c>
      <c r="C65" s="12" t="n">
        <f aca="false">IF((B65-(P65/2))*$B$3&gt;0,(B65-(P65/2))*$B$3,0)</f>
        <v>17329.4173275152</v>
      </c>
      <c r="D65" s="12" t="n">
        <f aca="false">IF(D64&gt;0,D64*(1+$B$7),IF(A65=$B$6,$B$5,0))</f>
        <v>3793.26490368415</v>
      </c>
      <c r="E65" s="12" t="n">
        <f aca="false">IF(E64&gt;0,E64*(1+$B$12),IF(A65=$B$11,$B$10,0))</f>
        <v>4533.3244</v>
      </c>
      <c r="F65" s="12" t="n">
        <f aca="false">IF(F64&gt;0,F64*(1+$B$17),IF(A65=$B$16,$B$15,0))</f>
        <v>1111</v>
      </c>
      <c r="G65" s="12" t="n">
        <f aca="false">IF(G64&gt;0,G64*(1+$B$22),IF(A65=$B$21,$B$20,0))</f>
        <v>999</v>
      </c>
      <c r="H65" s="12" t="n">
        <f aca="false">H64*(1+$B$26)</f>
        <v>9172.97043899007</v>
      </c>
      <c r="I65" s="12" t="n">
        <f aca="false">MIN(((C65+D65+E65+F65+G65)*$B$28*POWER((1+$B$29),A64)),($B$30*$B$28)*12*$B$34*POWER((1+$B$31),A64))</f>
        <v>6003.9002330813</v>
      </c>
      <c r="J65" s="17" t="n">
        <f aca="false">MAX((MAX((C65-(801*$B$34)),0))+(D65*$B$8)+(E65*$B$13)+(F65*$B$18)+(G65*$B$23)-H65-I65-O64,0)</f>
        <v>11702.4559591279</v>
      </c>
      <c r="K65" s="18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372</v>
      </c>
      <c r="L65" s="18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2" t="n">
        <f aca="false">K65+L65</f>
        <v>372</v>
      </c>
      <c r="N65" s="12" t="n">
        <f aca="false">IF($B$34=2,IF(M65&gt;1944,M65*0.055,0),IF(M65&gt;972,M65*0.055,0))</f>
        <v>0</v>
      </c>
      <c r="O65" s="12" t="n">
        <f aca="false">M65*$B$33</f>
        <v>33.48</v>
      </c>
      <c r="P65" s="12" t="n">
        <f aca="false">P64*(1+$B$37)</f>
        <v>70577.3688580538</v>
      </c>
      <c r="Q65" s="12" t="n">
        <f aca="false">B65+C65+D65+E65+F65+G65-H65-I65-M65-N65-O65-P65</f>
        <v>289136.725179023</v>
      </c>
      <c r="R65" s="15"/>
      <c r="S65" s="15"/>
      <c r="T65" s="12"/>
      <c r="U65" s="12"/>
      <c r="V65" s="12"/>
      <c r="W65" s="12"/>
    </row>
    <row r="66" customFormat="false" ht="12.8" hidden="false" customHeight="false" outlineLevel="0" collapsed="false">
      <c r="A66" s="16" t="n">
        <v>25</v>
      </c>
      <c r="B66" s="12" t="n">
        <f aca="false">Q65</f>
        <v>289136.725179023</v>
      </c>
      <c r="C66" s="12" t="n">
        <f aca="false">IF((B66-(P66/2))*$B$3&gt;0,(B66-(P66/2))*$B$3,0)</f>
        <v>14039.6032119795</v>
      </c>
      <c r="D66" s="12" t="n">
        <f aca="false">IF(D65&gt;0,D65*(1+$B$7),IF(A66=$B$6,$B$5,0))</f>
        <v>3831.197552721</v>
      </c>
      <c r="E66" s="12" t="n">
        <f aca="false">IF(E65&gt;0,E65*(1+$B$12),IF(A66=$B$11,$B$10,0))</f>
        <v>4578.657644</v>
      </c>
      <c r="F66" s="12" t="n">
        <f aca="false">IF(F65&gt;0,F65*(1+$B$17),IF(A66=$B$16,$B$15,0))</f>
        <v>1111</v>
      </c>
      <c r="G66" s="12" t="n">
        <f aca="false">IF(G65&gt;0,G65*(1+$B$22),IF(A66=$B$21,$B$20,0))</f>
        <v>999</v>
      </c>
      <c r="H66" s="12" t="n">
        <f aca="false">H65*(1+$B$26)</f>
        <v>9585.75410874462</v>
      </c>
      <c r="I66" s="12" t="n">
        <f aca="false">MIN(((C66+D66+E66+F66+G66)*$B$28*POWER((1+$B$29),A65)),($B$30*$B$28)*12*$B$34*POWER((1+$B$31),A65))</f>
        <v>5363.64719000135</v>
      </c>
      <c r="J66" s="17" t="n">
        <f aca="false">MAX((MAX((C66-(801*$B$34)),0))+(D66*$B$8)+(E66*$B$13)+(F66*$B$18)+(G66*$B$23)-H66-I66-O65,0)</f>
        <v>8775.57710995453</v>
      </c>
      <c r="K66" s="18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18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2" t="n">
        <f aca="false">K66+L66</f>
        <v>0</v>
      </c>
      <c r="N66" s="12" t="n">
        <f aca="false">IF($B$34=2,IF(M66&gt;1944,M66*0.055,0),IF(M66&gt;972,M66*0.055,0))</f>
        <v>0</v>
      </c>
      <c r="O66" s="12" t="n">
        <f aca="false">M66*$B$33</f>
        <v>0</v>
      </c>
      <c r="P66" s="12" t="n">
        <f aca="false">P65*(1+$B$37)</f>
        <v>72341.8030795052</v>
      </c>
      <c r="Q66" s="12" t="n">
        <f aca="false">B66+C66+D66+E66+F66+G66-H66-I66-M66-N66-O66-P66</f>
        <v>226404.979209472</v>
      </c>
      <c r="R66" s="15"/>
      <c r="S66" s="15"/>
      <c r="T66" s="12"/>
      <c r="U66" s="12"/>
      <c r="V66" s="12"/>
      <c r="W66" s="12"/>
    </row>
    <row r="67" customFormat="false" ht="12.8" hidden="false" customHeight="false" outlineLevel="0" collapsed="false">
      <c r="A67" s="16" t="n">
        <v>26</v>
      </c>
      <c r="B67" s="12" t="n">
        <f aca="false">Q66</f>
        <v>226404.979209472</v>
      </c>
      <c r="C67" s="12" t="n">
        <f aca="false">IF((B67-(P67/2))*$B$3&gt;0,(B67-(P67/2))*$B$3,0)</f>
        <v>10507.804184783</v>
      </c>
      <c r="D67" s="12" t="n">
        <f aca="false">IF(D66&gt;0,D66*(1+$B$7),IF(A67=$B$6,$B$5,0))</f>
        <v>3869.50952824821</v>
      </c>
      <c r="E67" s="12" t="n">
        <f aca="false">IF(E66&gt;0,E66*(1+$B$12),IF(A67=$B$11,$B$10,0))</f>
        <v>4624.44422044</v>
      </c>
      <c r="F67" s="12" t="n">
        <f aca="false">IF(F66&gt;0,F66*(1+$B$17),IF(A67=$B$16,$B$15,0))</f>
        <v>1111</v>
      </c>
      <c r="G67" s="12" t="n">
        <f aca="false">IF(G66&gt;0,G66*(1+$B$22),IF(A67=$B$21,$B$20,0))</f>
        <v>999</v>
      </c>
      <c r="H67" s="12" t="n">
        <f aca="false">H66*(1+$B$26)</f>
        <v>10017.1130436381</v>
      </c>
      <c r="I67" s="12" t="n">
        <f aca="false">MIN(((C67+D67+E67+F67+G67)*$B$28*POWER((1+$B$29),A66)),($B$30*$B$28)*12*$B$34*POWER((1+$B$31),A66))</f>
        <v>4656.7957413301</v>
      </c>
      <c r="J67" s="17" t="n">
        <f aca="false">MAX((MAX((C67-(801*$B$34)),0))+(D67*$B$8)+(E67*$B$13)+(F67*$B$18)+(G67*$B$23)-H67-I67-O66,0)</f>
        <v>5636.84914850304</v>
      </c>
      <c r="K67" s="18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18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2" t="n">
        <f aca="false">K67+L67</f>
        <v>0</v>
      </c>
      <c r="N67" s="12" t="n">
        <f aca="false">IF($B$34=2,IF(M67&gt;1944,M67*0.055,0),IF(M67&gt;972,M67*0.055,0))</f>
        <v>0</v>
      </c>
      <c r="O67" s="12" t="n">
        <f aca="false">M67*$B$33</f>
        <v>0</v>
      </c>
      <c r="P67" s="12" t="n">
        <f aca="false">P66*(1+$B$37)</f>
        <v>74150.3481564928</v>
      </c>
      <c r="Q67" s="12" t="n">
        <f aca="false">B67+C67+D67+E67+F67+G67-H67-I67-M67-N67-O67-P67</f>
        <v>158692.480201483</v>
      </c>
      <c r="R67" s="15"/>
      <c r="S67" s="15"/>
      <c r="T67" s="12"/>
      <c r="U67" s="12"/>
      <c r="V67" s="12"/>
      <c r="W67" s="12"/>
    </row>
    <row r="68" customFormat="false" ht="12.8" hidden="false" customHeight="false" outlineLevel="0" collapsed="false">
      <c r="A68" s="16" t="n">
        <v>27</v>
      </c>
      <c r="B68" s="12" t="n">
        <f aca="false">Q67</f>
        <v>158692.480201483</v>
      </c>
      <c r="C68" s="12" t="n">
        <f aca="false">IF((B68-(P68/2))*$B$3&gt;0,(B68-(P68/2))*$B$3,0)</f>
        <v>6698.31868580604</v>
      </c>
      <c r="D68" s="12" t="n">
        <f aca="false">IF(D67&gt;0,D67*(1+$B$7),IF(A68=$B$6,$B$5,0))</f>
        <v>3908.20462353069</v>
      </c>
      <c r="E68" s="12" t="n">
        <f aca="false">IF(E67&gt;0,E67*(1+$B$12),IF(A68=$B$11,$B$10,0))</f>
        <v>4670.6886626444</v>
      </c>
      <c r="F68" s="12" t="n">
        <f aca="false">IF(F67&gt;0,F67*(1+$B$17),IF(A68=$B$16,$B$15,0))</f>
        <v>1111</v>
      </c>
      <c r="G68" s="12" t="n">
        <f aca="false">IF(G67&gt;0,G67*(1+$B$22),IF(A68=$B$21,$B$20,0))</f>
        <v>999</v>
      </c>
      <c r="H68" s="12" t="n">
        <f aca="false">H67*(1+$B$26)</f>
        <v>10467.8831306018</v>
      </c>
      <c r="I68" s="12" t="n">
        <f aca="false">MIN(((C68+D68+E68+F68+G68)*$B$28*POWER((1+$B$29),A67)),($B$30*$B$28)*12*$B$34*POWER((1+$B$31),A67))</f>
        <v>3873.5941302983</v>
      </c>
      <c r="J68" s="17" t="n">
        <f aca="false">MAX((MAX((C68-(801*$B$34)),0))+(D68*$B$8)+(E68*$B$13)+(F68*$B$18)+(G68*$B$23)-H68-I68-O67,0)</f>
        <v>2244.73471108103</v>
      </c>
      <c r="K68" s="18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18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2" t="n">
        <f aca="false">K68+L68</f>
        <v>0</v>
      </c>
      <c r="N68" s="12" t="n">
        <f aca="false">IF($B$34=2,IF(M68&gt;1944,M68*0.055,0),IF(M68&gt;972,M68*0.055,0))</f>
        <v>0</v>
      </c>
      <c r="O68" s="12" t="n">
        <f aca="false">M68*$B$33</f>
        <v>0</v>
      </c>
      <c r="P68" s="12" t="n">
        <f aca="false">P67*(1+$B$37)</f>
        <v>76004.1068604051</v>
      </c>
      <c r="Q68" s="12" t="n">
        <f aca="false">B68+C68+D68+E68+F68+G68-H68-I68-M68-N68-O68-P68</f>
        <v>85734.1080521584</v>
      </c>
      <c r="R68" s="15"/>
      <c r="S68" s="15"/>
      <c r="T68" s="12"/>
      <c r="U68" s="12"/>
      <c r="V68" s="12"/>
      <c r="W68" s="12"/>
    </row>
    <row r="69" customFormat="false" ht="12.8" hidden="false" customHeight="false" outlineLevel="0" collapsed="false">
      <c r="A69" s="16" t="n">
        <v>28</v>
      </c>
      <c r="B69" s="12" t="n">
        <f aca="false">Q68</f>
        <v>85734.1080521584</v>
      </c>
      <c r="C69" s="12" t="n">
        <f aca="false">IF((B69-(P69/2))*$B$3&gt;0,(B69-(P69/2))*$B$3,0)</f>
        <v>2596.40118238415</v>
      </c>
      <c r="D69" s="12" t="n">
        <f aca="false">IF(D68&gt;0,D68*(1+$B$7),IF(A69=$B$6,$B$5,0))</f>
        <v>3947.28666976599</v>
      </c>
      <c r="E69" s="12" t="n">
        <f aca="false">IF(E68&gt;0,E68*(1+$B$12),IF(A69=$B$11,$B$10,0))</f>
        <v>4717.39554927084</v>
      </c>
      <c r="F69" s="12" t="n">
        <f aca="false">IF(F68&gt;0,F68*(1+$B$17),IF(A69=$B$16,$B$15,0))</f>
        <v>1111</v>
      </c>
      <c r="G69" s="12" t="n">
        <f aca="false">IF(G68&gt;0,G68*(1+$B$22),IF(A69=$B$21,$B$20,0))</f>
        <v>999</v>
      </c>
      <c r="H69" s="12" t="n">
        <f aca="false">H68*(1+$B$26)</f>
        <v>10938.9378714789</v>
      </c>
      <c r="I69" s="12" t="n">
        <f aca="false">MIN(((C69+D69+E69+F69+G69)*$B$28*POWER((1+$B$29),A68)),($B$30*$B$28)*12*$B$34*POWER((1+$B$31),A68))</f>
        <v>3008.65324271465</v>
      </c>
      <c r="J69" s="17" t="n">
        <f aca="false">MAX((MAX((C69-(801*$B$34)),0))+(D69*$B$8)+(E69*$B$13)+(F69*$B$18)+(G69*$B$23)-H69-I69-O68,0)</f>
        <v>0</v>
      </c>
      <c r="K69" s="18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18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2" t="n">
        <f aca="false">K69+L69</f>
        <v>0</v>
      </c>
      <c r="N69" s="12" t="n">
        <f aca="false">IF($B$34=2,IF(M69&gt;1944,M69*0.055,0),IF(M69&gt;972,M69*0.055,0))</f>
        <v>0</v>
      </c>
      <c r="O69" s="12" t="n">
        <f aca="false">M69*$B$33</f>
        <v>0</v>
      </c>
      <c r="P69" s="12" t="n">
        <f aca="false">P68*(1+$B$37)</f>
        <v>77904.2095319152</v>
      </c>
      <c r="Q69" s="12" t="n">
        <f aca="false">B69+C69+D69+E69+F69+G69-H69-I69-M69-N69-O69-P69</f>
        <v>7253.39080747066</v>
      </c>
      <c r="R69" s="15"/>
      <c r="S69" s="15"/>
      <c r="T69" s="12"/>
      <c r="U69" s="12"/>
      <c r="V69" s="12"/>
      <c r="W69" s="12"/>
    </row>
    <row r="70" customFormat="false" ht="12.8" hidden="false" customHeight="false" outlineLevel="0" collapsed="false">
      <c r="A70" s="16" t="n">
        <v>29</v>
      </c>
      <c r="B70" s="12" t="n">
        <f aca="false">Q69</f>
        <v>7253.39080747066</v>
      </c>
      <c r="C70" s="12" t="n">
        <f aca="false">IF((B70-(P70/2))*$B$3&gt;0,(B70-(P70/2))*$B$3,0)</f>
        <v>0</v>
      </c>
      <c r="D70" s="12" t="n">
        <f aca="false">IF(D69&gt;0,D69*(1+$B$7),IF(A70=$B$6,$B$5,0))</f>
        <v>3986.75953646365</v>
      </c>
      <c r="E70" s="12" t="n">
        <f aca="false">IF(E69&gt;0,E69*(1+$B$12),IF(A70=$B$11,$B$10,0))</f>
        <v>4764.56950476355</v>
      </c>
      <c r="F70" s="12" t="n">
        <f aca="false">IF(F69&gt;0,F69*(1+$B$17),IF(A70=$B$16,$B$15,0))</f>
        <v>1111</v>
      </c>
      <c r="G70" s="12" t="n">
        <f aca="false">IF(G69&gt;0,G69*(1+$B$22),IF(A70=$B$21,$B$20,0))</f>
        <v>999</v>
      </c>
      <c r="H70" s="12" t="n">
        <f aca="false">H69*(1+$B$26)</f>
        <v>11431.1900756955</v>
      </c>
      <c r="I70" s="12" t="n">
        <f aca="false">MIN(((C70+D70+E70+F70+G70)*$B$28*POWER((1+$B$29),A69)),($B$30*$B$28)*12*$B$34*POWER((1+$B$31),A69))</f>
        <v>2468.3678635175</v>
      </c>
      <c r="J70" s="17" t="n">
        <f aca="false">MAX((MAX((C70-(801*$B$34)),0))+(D70*$B$8)+(E70*$B$13)+(F70*$B$18)+(G70*$B$23)-H70-I70-O69,0)</f>
        <v>0</v>
      </c>
      <c r="K70" s="18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18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2" t="n">
        <f aca="false">K70+L70</f>
        <v>0</v>
      </c>
      <c r="N70" s="12" t="n">
        <f aca="false">IF($B$34=2,IF(M70&gt;1944,M70*0.055,0),IF(M70&gt;972,M70*0.055,0))</f>
        <v>0</v>
      </c>
      <c r="O70" s="12" t="n">
        <f aca="false">M70*$B$33</f>
        <v>0</v>
      </c>
      <c r="P70" s="12" t="n">
        <f aca="false">P69*(1+$B$37)</f>
        <v>79851.8147702131</v>
      </c>
      <c r="Q70" s="12" t="n">
        <f aca="false">B70+C70+D70+E70+F70+G70-H70-I70-M70-N70-O70-P70</f>
        <v>-75636.6528607282</v>
      </c>
      <c r="R70" s="15"/>
      <c r="S70" s="15"/>
      <c r="T70" s="12"/>
      <c r="U70" s="12"/>
      <c r="V70" s="12"/>
      <c r="W70" s="12"/>
    </row>
    <row r="71" customFormat="false" ht="12.8" hidden="false" customHeight="false" outlineLevel="0" collapsed="false">
      <c r="A71" s="16" t="n">
        <v>30</v>
      </c>
      <c r="B71" s="12" t="n">
        <f aca="false">Q70</f>
        <v>-75636.6528607282</v>
      </c>
      <c r="C71" s="12" t="n">
        <f aca="false">IF((B71-(P71/2))*$B$3&gt;0,(B71-(P71/2))*$B$3,0)</f>
        <v>0</v>
      </c>
      <c r="D71" s="12" t="n">
        <f aca="false">IF(D70&gt;0,D70*(1+$B$7),IF(A71=$B$6,$B$5,0))</f>
        <v>4026.62713182829</v>
      </c>
      <c r="E71" s="12" t="n">
        <f aca="false">IF(E70&gt;0,E70*(1+$B$12),IF(A71=$B$11,$B$10,0))</f>
        <v>4812.21519981119</v>
      </c>
      <c r="F71" s="12" t="n">
        <f aca="false">IF(F70&gt;0,F70*(1+$B$17),IF(A71=$B$16,$B$15,0))</f>
        <v>1111</v>
      </c>
      <c r="G71" s="12" t="n">
        <f aca="false">IF(G70&gt;0,G70*(1+$B$22),IF(A71=$B$21,$B$20,0))</f>
        <v>999</v>
      </c>
      <c r="H71" s="12" t="n">
        <f aca="false">H70*(1+$B$26)</f>
        <v>11945.5936291018</v>
      </c>
      <c r="I71" s="12" t="n">
        <f aca="false">MIN(((C71+D71+E71+F71+G71)*$B$28*POWER((1+$B$29),A70)),($B$30*$B$28)*12*$B$34*POWER((1+$B$31),A70))</f>
        <v>2513.13887610537</v>
      </c>
      <c r="J71" s="17" t="n">
        <f aca="false">MAX((MAX((C71-(801*$B$34)),0))+(D71*$B$8)+(E71*$B$13)+(F71*$B$18)+(G71*$B$23)-H71-I71-O70,0)</f>
        <v>0</v>
      </c>
      <c r="K71" s="18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18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2" t="n">
        <f aca="false">K71+L71</f>
        <v>0</v>
      </c>
      <c r="N71" s="12" t="n">
        <f aca="false">IF($B$34=2,IF(M71&gt;1944,M71*0.055,0),IF(M71&gt;972,M71*0.055,0))</f>
        <v>0</v>
      </c>
      <c r="O71" s="12" t="n">
        <f aca="false">M71*$B$33</f>
        <v>0</v>
      </c>
      <c r="P71" s="12" t="n">
        <f aca="false">P70*(1+$B$37)</f>
        <v>81848.1101394684</v>
      </c>
      <c r="Q71" s="12" t="n">
        <f aca="false">B71+C71+D71+E71+F71+G71-H71-I71-M71-N71-O71-P71</f>
        <v>-160994.653173764</v>
      </c>
      <c r="R71" s="15"/>
      <c r="S71" s="15"/>
      <c r="T71" s="12"/>
      <c r="U71" s="12"/>
      <c r="V71" s="12"/>
      <c r="W71" s="12"/>
    </row>
    <row r="72" customFormat="false" ht="12.8" hidden="false" customHeight="false" outlineLevel="0" collapsed="false">
      <c r="A72" s="16" t="n">
        <v>31</v>
      </c>
      <c r="B72" s="12" t="n">
        <f aca="false">Q71</f>
        <v>-160994.653173764</v>
      </c>
      <c r="C72" s="12" t="n">
        <f aca="false">IF((B72-(P72/2))*$B$3&gt;0,(B72-(P72/2))*$B$3,0)</f>
        <v>0</v>
      </c>
      <c r="D72" s="12" t="n">
        <f aca="false">IF(D71&gt;0,D71*(1+$B$7),IF(A72=$B$6,$B$5,0))</f>
        <v>4066.89340314657</v>
      </c>
      <c r="E72" s="12" t="n">
        <f aca="false">IF(E71&gt;0,E71*(1+$B$12),IF(A72=$B$11,$B$10,0))</f>
        <v>4860.3373518093</v>
      </c>
      <c r="F72" s="12" t="n">
        <f aca="false">IF(F71&gt;0,F71*(1+$B$17),IF(A72=$B$16,$B$15,0))</f>
        <v>1111</v>
      </c>
      <c r="G72" s="12" t="n">
        <f aca="false">IF(G71&gt;0,G71*(1+$B$22),IF(A72=$B$21,$B$20,0))</f>
        <v>999</v>
      </c>
      <c r="H72" s="12" t="n">
        <f aca="false">H71*(1+$B$26)</f>
        <v>12483.1453424114</v>
      </c>
      <c r="I72" s="12" t="n">
        <f aca="false">MIN(((C72+D72+E72+F72+G72)*$B$28*POWER((1+$B$29),A71)),($B$30*$B$28)*12*$B$34*POWER((1+$B$31),A71))</f>
        <v>2558.76135423156</v>
      </c>
      <c r="J72" s="17" t="n">
        <f aca="false">MAX((MAX((C72-(801*$B$34)),0))+(D72*$B$8)+(E72*$B$13)+(F72*$B$18)+(G72*$B$23)-H72-I72-O71,0)</f>
        <v>0</v>
      </c>
      <c r="K72" s="18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18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2" t="n">
        <f aca="false">K72+L72</f>
        <v>0</v>
      </c>
      <c r="N72" s="12" t="n">
        <f aca="false">IF($B$34=2,IF(M72&gt;1944,M72*0.055,0),IF(M72&gt;972,M72*0.055,0))</f>
        <v>0</v>
      </c>
      <c r="O72" s="12" t="n">
        <f aca="false">M72*$B$33</f>
        <v>0</v>
      </c>
      <c r="P72" s="12" t="n">
        <f aca="false">P71*(1+$B$37)</f>
        <v>83894.3128929551</v>
      </c>
      <c r="Q72" s="12" t="n">
        <f aca="false">B72+C72+D72+E72+F72+G72-H72-I72-M72-N72-O72-P72</f>
        <v>-248893.642008406</v>
      </c>
      <c r="R72" s="15"/>
      <c r="S72" s="15"/>
      <c r="T72" s="12"/>
      <c r="U72" s="12"/>
      <c r="V72" s="12"/>
      <c r="W72" s="12"/>
    </row>
    <row r="73" customFormat="false" ht="12.8" hidden="false" customHeight="false" outlineLevel="0" collapsed="false">
      <c r="A73" s="16" t="n">
        <v>32</v>
      </c>
      <c r="B73" s="12" t="n">
        <f aca="false">Q72</f>
        <v>-248893.642008406</v>
      </c>
      <c r="C73" s="12" t="n">
        <f aca="false">IF((B73-(P73/2))*$B$3&gt;0,(B73-(P73/2))*$B$3,0)</f>
        <v>0</v>
      </c>
      <c r="D73" s="12" t="n">
        <f aca="false">IF(D72&gt;0,D72*(1+$B$7),IF(A73=$B$6,$B$5,0))</f>
        <v>4107.56233717804</v>
      </c>
      <c r="E73" s="12" t="n">
        <f aca="false">IF(E72&gt;0,E72*(1+$B$12),IF(A73=$B$11,$B$10,0))</f>
        <v>4908.94072532739</v>
      </c>
      <c r="F73" s="12" t="n">
        <f aca="false">IF(F72&gt;0,F72*(1+$B$17),IF(A73=$B$16,$B$15,0))</f>
        <v>1111</v>
      </c>
      <c r="G73" s="12" t="n">
        <f aca="false">IF(G72&gt;0,G72*(1+$B$22),IF(A73=$B$21,$B$20,0))</f>
        <v>999</v>
      </c>
      <c r="H73" s="12" t="n">
        <f aca="false">H72*(1+$B$26)</f>
        <v>13044.8868828199</v>
      </c>
      <c r="I73" s="12" t="n">
        <f aca="false">MIN(((C73+D73+E73+F73+G73)*$B$28*POWER((1+$B$29),A72)),($B$30*$B$28)*12*$B$34*POWER((1+$B$31),A72))</f>
        <v>2605.25192803525</v>
      </c>
      <c r="J73" s="17" t="n">
        <f aca="false">MAX((MAX((C73-(801*$B$34)),0))+(D73*$B$8)+(E73*$B$13)+(F73*$B$18)+(G73*$B$23)-H73-I73-O72,0)</f>
        <v>0</v>
      </c>
      <c r="K73" s="18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18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2" t="n">
        <f aca="false">K73+L73</f>
        <v>0</v>
      </c>
      <c r="N73" s="12" t="n">
        <f aca="false">IF($B$34=2,IF(M73&gt;1944,M73*0.055,0),IF(M73&gt;972,M73*0.055,0))</f>
        <v>0</v>
      </c>
      <c r="O73" s="12" t="n">
        <f aca="false">M73*$B$33</f>
        <v>0</v>
      </c>
      <c r="P73" s="12" t="n">
        <f aca="false">P72*(1+$B$37)</f>
        <v>85991.670715279</v>
      </c>
      <c r="Q73" s="12" t="n">
        <f aca="false">B73+C73+D73+E73+F73+G73-H73-I73-M73-N73-O73-P73</f>
        <v>-339408.948472035</v>
      </c>
      <c r="R73" s="15"/>
      <c r="S73" s="15"/>
      <c r="T73" s="12"/>
      <c r="U73" s="12"/>
      <c r="V73" s="12"/>
      <c r="W73" s="12"/>
    </row>
    <row r="74" customFormat="false" ht="12.8" hidden="false" customHeight="false" outlineLevel="0" collapsed="false">
      <c r="A74" s="16" t="n">
        <v>33</v>
      </c>
      <c r="B74" s="12" t="n">
        <f aca="false">Q73</f>
        <v>-339408.948472035</v>
      </c>
      <c r="C74" s="12" t="n">
        <f aca="false">IF((B74-(P74/2))*$B$3&gt;0,(B74-(P74/2))*$B$3,0)</f>
        <v>0</v>
      </c>
      <c r="D74" s="12" t="n">
        <f aca="false">IF(D73&gt;0,D73*(1+$B$7),IF(A74=$B$6,$B$5,0))</f>
        <v>4148.63796054982</v>
      </c>
      <c r="E74" s="12" t="n">
        <f aca="false">IF(E73&gt;0,E73*(1+$B$12),IF(A74=$B$11,$B$10,0))</f>
        <v>4958.03013258067</v>
      </c>
      <c r="F74" s="12" t="n">
        <f aca="false">IF(F73&gt;0,F73*(1+$B$17),IF(A74=$B$16,$B$15,0))</f>
        <v>1111</v>
      </c>
      <c r="G74" s="12" t="n">
        <f aca="false">IF(G73&gt;0,G73*(1+$B$22),IF(A74=$B$21,$B$20,0))</f>
        <v>999</v>
      </c>
      <c r="H74" s="12" t="n">
        <f aca="false">H73*(1+$B$26)</f>
        <v>13631.9067925468</v>
      </c>
      <c r="I74" s="12" t="n">
        <f aca="false">MIN(((C74+D74+E74+F74+G74)*$B$28*POWER((1+$B$29),A73)),($B$30*$B$28)*12*$B$34*POWER((1+$B$31),A73))</f>
        <v>2652.62755707823</v>
      </c>
      <c r="J74" s="17" t="n">
        <f aca="false">MAX((MAX((C74-(801*$B$34)),0))+(D74*$B$8)+(E74*$B$13)+(F74*$B$18)+(G74*$B$23)-H74-I74-O73,0)</f>
        <v>0</v>
      </c>
      <c r="K74" s="18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18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2" t="n">
        <f aca="false">K74+L74</f>
        <v>0</v>
      </c>
      <c r="N74" s="12" t="n">
        <f aca="false">IF($B$34=2,IF(M74&gt;1944,M74*0.055,0),IF(M74&gt;972,M74*0.055,0))</f>
        <v>0</v>
      </c>
      <c r="O74" s="12" t="n">
        <f aca="false">M74*$B$33</f>
        <v>0</v>
      </c>
      <c r="P74" s="12" t="n">
        <f aca="false">P73*(1+$B$37)</f>
        <v>88141.462483161</v>
      </c>
      <c r="Q74" s="12" t="n">
        <f aca="false">B74+C74+D74+E74+F74+G74-H74-I74-M74-N74-O74-P74</f>
        <v>-432618.277211691</v>
      </c>
      <c r="R74" s="15"/>
      <c r="S74" s="15"/>
      <c r="T74" s="12"/>
      <c r="U74" s="12"/>
      <c r="V74" s="12"/>
      <c r="W74" s="12"/>
    </row>
    <row r="75" customFormat="false" ht="12.8" hidden="false" customHeight="false" outlineLevel="0" collapsed="false">
      <c r="A75" s="16" t="n">
        <v>34</v>
      </c>
      <c r="B75" s="12" t="n">
        <f aca="false">Q74</f>
        <v>-432618.277211691</v>
      </c>
      <c r="C75" s="12" t="n">
        <f aca="false">IF((B75-(P75/2))*$B$3&gt;0,(B75-(P75/2))*$B$3,0)</f>
        <v>0</v>
      </c>
      <c r="D75" s="12" t="n">
        <f aca="false">IF(D74&gt;0,D74*(1+$B$7),IF(A75=$B$6,$B$5,0))</f>
        <v>4190.12434015532</v>
      </c>
      <c r="E75" s="12" t="n">
        <f aca="false">IF(E74&gt;0,E74*(1+$B$12),IF(A75=$B$11,$B$10,0))</f>
        <v>5007.61043390647</v>
      </c>
      <c r="F75" s="12" t="n">
        <f aca="false">IF(F74&gt;0,F74*(1+$B$17),IF(A75=$B$16,$B$15,0))</f>
        <v>1111</v>
      </c>
      <c r="G75" s="12" t="n">
        <f aca="false">IF(G74&gt;0,G74*(1+$B$22),IF(A75=$B$21,$B$20,0))</f>
        <v>999</v>
      </c>
      <c r="H75" s="12" t="n">
        <f aca="false">H74*(1+$B$26)</f>
        <v>14245.3425982114</v>
      </c>
      <c r="I75" s="12" t="n">
        <f aca="false">MIN(((C75+D75+E75+F75+G75)*$B$28*POWER((1+$B$29),A74)),($B$30*$B$28)*12*$B$34*POWER((1+$B$31),A74))</f>
        <v>2700.90553691788</v>
      </c>
      <c r="J75" s="17" t="n">
        <f aca="false">MAX((MAX((C75-(801*$B$34)),0))+(D75*$B$8)+(E75*$B$13)+(F75*$B$18)+(G75*$B$23)-H75-I75-O74,0)</f>
        <v>0</v>
      </c>
      <c r="K75" s="18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18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2" t="n">
        <f aca="false">K75+L75</f>
        <v>0</v>
      </c>
      <c r="N75" s="12" t="n">
        <f aca="false">IF($B$34=2,IF(M75&gt;1944,M75*0.055,0),IF(M75&gt;972,M75*0.055,0))</f>
        <v>0</v>
      </c>
      <c r="O75" s="12" t="n">
        <f aca="false">M75*$B$33</f>
        <v>0</v>
      </c>
      <c r="P75" s="12" t="n">
        <f aca="false">P74*(1+$B$37)</f>
        <v>90344.99904524</v>
      </c>
      <c r="Q75" s="12" t="n">
        <f aca="false">B75+C75+D75+E75+F75+G75-H75-I75-M75-N75-O75-P75</f>
        <v>-528601.789617998</v>
      </c>
      <c r="R75" s="15"/>
      <c r="S75" s="15"/>
      <c r="T75" s="12"/>
      <c r="U75" s="12"/>
      <c r="V75" s="12"/>
      <c r="W75" s="12"/>
    </row>
    <row r="76" customFormat="false" ht="12.8" hidden="false" customHeight="false" outlineLevel="0" collapsed="false">
      <c r="A76" s="16" t="n">
        <v>35</v>
      </c>
      <c r="B76" s="12" t="n">
        <f aca="false">Q75</f>
        <v>-528601.789617998</v>
      </c>
      <c r="C76" s="12" t="n">
        <f aca="false">IF((B76-(P76/2))*$B$3&gt;0,(B76-(P76/2))*$B$3,0)</f>
        <v>0</v>
      </c>
      <c r="D76" s="12" t="n">
        <f aca="false">IF(D75&gt;0,D75*(1+$B$7),IF(A76=$B$6,$B$5,0))</f>
        <v>4232.02558355687</v>
      </c>
      <c r="E76" s="12" t="n">
        <f aca="false">IF(E75&gt;0,E75*(1+$B$12),IF(A76=$B$11,$B$10,0))</f>
        <v>5057.68653824554</v>
      </c>
      <c r="F76" s="12" t="n">
        <f aca="false">IF(F75&gt;0,F75*(1+$B$17),IF(A76=$B$16,$B$15,0))</f>
        <v>1111</v>
      </c>
      <c r="G76" s="12" t="n">
        <f aca="false">IF(G75&gt;0,G75*(1+$B$22),IF(A76=$B$21,$B$20,0))</f>
        <v>999</v>
      </c>
      <c r="H76" s="12" t="n">
        <f aca="false">H75*(1+$B$26)</f>
        <v>14886.3830151309</v>
      </c>
      <c r="I76" s="12" t="n">
        <f aca="false">MIN(((C76+D76+E76+F76+G76)*$B$28*POWER((1+$B$29),A75)),($B$30*$B$28)*12*$B$34*POWER((1+$B$31),A75))</f>
        <v>2750.10350581172</v>
      </c>
      <c r="J76" s="17" t="n">
        <f aca="false">MAX((MAX((C76-(801*$B$34)),0))+(D76*$B$8)+(E76*$B$13)+(F76*$B$18)+(G76*$B$23)-H76-I76-O75,0)</f>
        <v>0</v>
      </c>
      <c r="K76" s="18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18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2" t="n">
        <f aca="false">K76+L76</f>
        <v>0</v>
      </c>
      <c r="N76" s="12" t="n">
        <f aca="false">IF($B$34=2,IF(M76&gt;1944,M76*0.055,0),IF(M76&gt;972,M76*0.055,0))</f>
        <v>0</v>
      </c>
      <c r="O76" s="12" t="n">
        <f aca="false">M76*$B$33</f>
        <v>0</v>
      </c>
      <c r="P76" s="12" t="n">
        <f aca="false">P75*(1+$B$37)</f>
        <v>92603.624021371</v>
      </c>
      <c r="Q76" s="12" t="n">
        <f aca="false">B76+C76+D76+E76+F76+G76-H76-I76-M76-N76-O76-P76</f>
        <v>-627442.18803851</v>
      </c>
      <c r="R76" s="15"/>
      <c r="S76" s="15"/>
      <c r="T76" s="12"/>
      <c r="U76" s="12"/>
      <c r="V76" s="12"/>
      <c r="W76" s="12"/>
    </row>
    <row r="77" customFormat="false" ht="12.8" hidden="false" customHeight="false" outlineLevel="0" collapsed="false">
      <c r="A77" s="16" t="n">
        <v>36</v>
      </c>
      <c r="B77" s="12" t="n">
        <f aca="false">Q76</f>
        <v>-627442.18803851</v>
      </c>
      <c r="C77" s="12" t="n">
        <f aca="false">IF((B77-(P77/2))*$B$3&gt;0,(B77-(P77/2))*$B$3,0)</f>
        <v>0</v>
      </c>
      <c r="D77" s="12" t="n">
        <f aca="false">IF(D76&gt;0,D76*(1+$B$7),IF(A77=$B$6,$B$5,0))</f>
        <v>4274.34583939244</v>
      </c>
      <c r="E77" s="12" t="n">
        <f aca="false">IF(E76&gt;0,E76*(1+$B$12),IF(A77=$B$11,$B$10,0))</f>
        <v>5108.26340362799</v>
      </c>
      <c r="F77" s="12" t="n">
        <f aca="false">IF(F76&gt;0,F76*(1+$B$17),IF(A77=$B$16,$B$15,0))</f>
        <v>1111</v>
      </c>
      <c r="G77" s="12" t="n">
        <f aca="false">IF(G76&gt;0,G76*(1+$B$22),IF(A77=$B$21,$B$20,0))</f>
        <v>999</v>
      </c>
      <c r="H77" s="12" t="n">
        <f aca="false">H76*(1+$B$26)</f>
        <v>15556.2702508118</v>
      </c>
      <c r="I77" s="12" t="n">
        <f aca="false">MIN(((C77+D77+E77+F77+G77)*$B$28*POWER((1+$B$29),A76)),($B$30*$B$28)*12*$B$34*POWER((1+$B$31),A76))</f>
        <v>2800.23945155635</v>
      </c>
      <c r="J77" s="17" t="n">
        <f aca="false">MAX((MAX((C77-(801*$B$34)),0))+(D77*$B$8)+(E77*$B$13)+(F77*$B$18)+(G77*$B$23)-H77-I77-O76,0)</f>
        <v>0</v>
      </c>
      <c r="K77" s="18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18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2" t="n">
        <f aca="false">K77+L77</f>
        <v>0</v>
      </c>
      <c r="N77" s="12" t="n">
        <f aca="false">IF($B$34=2,IF(M77&gt;1944,M77*0.055,0),IF(M77&gt;972,M77*0.055,0))</f>
        <v>0</v>
      </c>
      <c r="O77" s="12" t="n">
        <f aca="false">M77*$B$33</f>
        <v>0</v>
      </c>
      <c r="P77" s="12" t="n">
        <f aca="false">P76*(1+$B$37)</f>
        <v>94918.7146219052</v>
      </c>
      <c r="Q77" s="12" t="n">
        <f aca="false">B77+C77+D77+E77+F77+G77-H77-I77-M77-N77-O77-P77</f>
        <v>-729224.803119763</v>
      </c>
      <c r="R77" s="15"/>
      <c r="S77" s="15"/>
      <c r="T77" s="12"/>
      <c r="U77" s="12"/>
      <c r="V77" s="12"/>
      <c r="W77" s="12"/>
    </row>
    <row r="78" customFormat="false" ht="12.8" hidden="false" customHeight="false" outlineLevel="0" collapsed="false">
      <c r="A78" s="16" t="n">
        <v>37</v>
      </c>
      <c r="B78" s="12" t="n">
        <f aca="false">Q77</f>
        <v>-729224.803119763</v>
      </c>
      <c r="C78" s="12" t="n">
        <f aca="false">IF((B78-(P78/2))*$B$3&gt;0,(B78-(P78/2))*$B$3,0)</f>
        <v>0</v>
      </c>
      <c r="D78" s="12" t="n">
        <f aca="false">IF(D77&gt;0,D77*(1+$B$7),IF(A78=$B$6,$B$5,0))</f>
        <v>4317.08929778636</v>
      </c>
      <c r="E78" s="12" t="n">
        <f aca="false">IF(E77&gt;0,E77*(1+$B$12),IF(A78=$B$11,$B$10,0))</f>
        <v>5159.34603766427</v>
      </c>
      <c r="F78" s="12" t="n">
        <f aca="false">IF(F77&gt;0,F77*(1+$B$17),IF(A78=$B$16,$B$15,0))</f>
        <v>1111</v>
      </c>
      <c r="G78" s="12" t="n">
        <f aca="false">IF(G77&gt;0,G77*(1+$B$22),IF(A78=$B$21,$B$20,0))</f>
        <v>999</v>
      </c>
      <c r="H78" s="12" t="n">
        <f aca="false">H77*(1+$B$26)</f>
        <v>16256.3024120983</v>
      </c>
      <c r="I78" s="12" t="n">
        <f aca="false">MIN(((C78+D78+E78+F78+G78)*$B$28*POWER((1+$B$29),A77)),($B$30*$B$28)*12*$B$34*POWER((1+$B$31),A77))</f>
        <v>2851.33171846322</v>
      </c>
      <c r="J78" s="17" t="n">
        <f aca="false">MAX((MAX((C78-(801*$B$34)),0))+(D78*$B$8)+(E78*$B$13)+(F78*$B$18)+(G78*$B$23)-H78-I78-O77,0)</f>
        <v>0</v>
      </c>
      <c r="K78" s="18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18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2" t="n">
        <f aca="false">K78+L78</f>
        <v>0</v>
      </c>
      <c r="N78" s="12" t="n">
        <f aca="false">IF($B$34=2,IF(M78&gt;1944,M78*0.055,0),IF(M78&gt;972,M78*0.055,0))</f>
        <v>0</v>
      </c>
      <c r="O78" s="12" t="n">
        <f aca="false">M78*$B$33</f>
        <v>0</v>
      </c>
      <c r="P78" s="12" t="n">
        <f aca="false">P77*(1+$B$37)</f>
        <v>97291.6824874529</v>
      </c>
      <c r="Q78" s="12" t="n">
        <f aca="false">B78+C78+D78+E78+F78+G78-H78-I78-M78-N78-O78-P78</f>
        <v>-834037.684402326</v>
      </c>
      <c r="R78" s="15"/>
      <c r="S78" s="15"/>
      <c r="T78" s="12"/>
      <c r="U78" s="12"/>
      <c r="V78" s="12"/>
      <c r="W78" s="12"/>
    </row>
    <row r="79" customFormat="false" ht="12.8" hidden="false" customHeight="false" outlineLevel="0" collapsed="false">
      <c r="A79" s="16" t="n">
        <v>38</v>
      </c>
      <c r="B79" s="12" t="n">
        <f aca="false">Q78</f>
        <v>-834037.684402326</v>
      </c>
      <c r="C79" s="12" t="n">
        <f aca="false">IF((B79-(P79/2))*$B$3&gt;0,(B79-(P79/2))*$B$3,0)</f>
        <v>0</v>
      </c>
      <c r="D79" s="12" t="n">
        <f aca="false">IF(D78&gt;0,D78*(1+$B$7),IF(A79=$B$6,$B$5,0))</f>
        <v>4360.26019076423</v>
      </c>
      <c r="E79" s="12" t="n">
        <f aca="false">IF(E78&gt;0,E78*(1+$B$12),IF(A79=$B$11,$B$10,0))</f>
        <v>5210.93949804092</v>
      </c>
      <c r="F79" s="12" t="n">
        <f aca="false">IF(F78&gt;0,F78*(1+$B$17),IF(A79=$B$16,$B$15,0))</f>
        <v>1111</v>
      </c>
      <c r="G79" s="12" t="n">
        <f aca="false">IF(G78&gt;0,G78*(1+$B$22),IF(A79=$B$21,$B$20,0))</f>
        <v>999</v>
      </c>
      <c r="H79" s="12" t="n">
        <f aca="false">H78*(1+$B$26)</f>
        <v>16987.8360206427</v>
      </c>
      <c r="I79" s="12" t="n">
        <f aca="false">MIN(((C79+D79+E79+F79+G79)*$B$28*POWER((1+$B$29),A78)),($B$30*$B$28)*12*$B$34*POWER((1+$B$31),A78))</f>
        <v>2903.39901447423</v>
      </c>
      <c r="J79" s="17" t="n">
        <f aca="false">MAX((MAX((C79-(801*$B$34)),0))+(D79*$B$8)+(E79*$B$13)+(F79*$B$18)+(G79*$B$23)-H79-I79-O78,0)</f>
        <v>0</v>
      </c>
      <c r="K79" s="18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18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2" t="n">
        <f aca="false">K79+L79</f>
        <v>0</v>
      </c>
      <c r="N79" s="12" t="n">
        <f aca="false">IF($B$34=2,IF(M79&gt;1944,M79*0.055,0),IF(M79&gt;972,M79*0.055,0))</f>
        <v>0</v>
      </c>
      <c r="O79" s="12" t="n">
        <f aca="false">M79*$B$33</f>
        <v>0</v>
      </c>
      <c r="P79" s="12" t="n">
        <f aca="false">P78*(1+$B$37)</f>
        <v>99723.9745496392</v>
      </c>
      <c r="Q79" s="12" t="n">
        <f aca="false">B79+C79+D79+E79+F79+G79-H79-I79-M79-N79-O79-P79</f>
        <v>-941971.694298277</v>
      </c>
      <c r="R79" s="15"/>
      <c r="S79" s="15"/>
      <c r="T79" s="12"/>
      <c r="U79" s="12"/>
      <c r="V79" s="12"/>
      <c r="W79" s="12"/>
    </row>
    <row r="80" customFormat="false" ht="12.8" hidden="false" customHeight="false" outlineLevel="0" collapsed="false">
      <c r="A80" s="16" t="n">
        <v>39</v>
      </c>
      <c r="B80" s="12" t="n">
        <f aca="false">Q79</f>
        <v>-941971.694298277</v>
      </c>
      <c r="C80" s="12" t="n">
        <f aca="false">IF((B80-(P80/2))*$B$3&gt;0,(B80-(P80/2))*$B$3,0)</f>
        <v>0</v>
      </c>
      <c r="D80" s="12" t="n">
        <f aca="false">IF(D79&gt;0,D79*(1+$B$7),IF(A80=$B$6,$B$5,0))</f>
        <v>4403.86279267187</v>
      </c>
      <c r="E80" s="12" t="n">
        <f aca="false">IF(E79&gt;0,E79*(1+$B$12),IF(A80=$B$11,$B$10,0))</f>
        <v>5263.04889302133</v>
      </c>
      <c r="F80" s="12" t="n">
        <f aca="false">IF(F79&gt;0,F79*(1+$B$17),IF(A80=$B$16,$B$15,0))</f>
        <v>1111</v>
      </c>
      <c r="G80" s="12" t="n">
        <f aca="false">IF(G79&gt;0,G79*(1+$B$22),IF(A80=$B$21,$B$20,0))</f>
        <v>999</v>
      </c>
      <c r="H80" s="12" t="n">
        <f aca="false">H79*(1+$B$26)</f>
        <v>17752.2886415716</v>
      </c>
      <c r="I80" s="12" t="n">
        <f aca="false">MIN(((C80+D80+E80+F80+G80)*$B$28*POWER((1+$B$29),A79)),($B$30*$B$28)*12*$B$34*POWER((1+$B$31),A79))</f>
        <v>2956.46041841975</v>
      </c>
      <c r="J80" s="17" t="n">
        <f aca="false">MAX((MAX((C80-(801*$B$34)),0))+(D80*$B$8)+(E80*$B$13)+(F80*$B$18)+(G80*$B$23)-H80-I80-O79,0)</f>
        <v>0</v>
      </c>
      <c r="K80" s="18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18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2" t="n">
        <f aca="false">K80+L80</f>
        <v>0</v>
      </c>
      <c r="N80" s="12" t="n">
        <f aca="false">IF($B$34=2,IF(M80&gt;1944,M80*0.055,0),IF(M80&gt;972,M80*0.055,0))</f>
        <v>0</v>
      </c>
      <c r="O80" s="12" t="n">
        <f aca="false">M80*$B$33</f>
        <v>0</v>
      </c>
      <c r="P80" s="12" t="n">
        <f aca="false">P79*(1+$B$37)</f>
        <v>102217.07391338</v>
      </c>
      <c r="Q80" s="12" t="n">
        <f aca="false">B80+C80+D80+E80+F80+G80-H80-I80-M80-N80-O80-P80</f>
        <v>-1053120.60558596</v>
      </c>
      <c r="R80" s="15"/>
      <c r="S80" s="15"/>
      <c r="T80" s="12"/>
      <c r="U80" s="12"/>
      <c r="V80" s="12"/>
      <c r="W80" s="12"/>
    </row>
    <row r="81" customFormat="false" ht="12.8" hidden="false" customHeight="false" outlineLevel="0" collapsed="false">
      <c r="A81" s="16" t="n">
        <v>40</v>
      </c>
      <c r="B81" s="12" t="n">
        <f aca="false">Q80</f>
        <v>-1053120.60558596</v>
      </c>
      <c r="C81" s="12" t="n">
        <f aca="false">IF((B81-(P81/2))*$B$3&gt;0,(B81-(P81/2))*$B$3,0)</f>
        <v>0</v>
      </c>
      <c r="D81" s="12" t="n">
        <f aca="false">IF(D80&gt;0,D80*(1+$B$7),IF(A81=$B$6,$B$5,0))</f>
        <v>4447.90142059859</v>
      </c>
      <c r="E81" s="12" t="n">
        <f aca="false">IF(E80&gt;0,E80*(1+$B$12),IF(A81=$B$11,$B$10,0))</f>
        <v>5315.67938195154</v>
      </c>
      <c r="F81" s="12" t="n">
        <f aca="false">IF(F80&gt;0,F80*(1+$B$17),IF(A81=$B$16,$B$15,0))</f>
        <v>1111</v>
      </c>
      <c r="G81" s="12" t="n">
        <f aca="false">IF(G80&gt;0,G80*(1+$B$22),IF(A81=$B$21,$B$20,0))</f>
        <v>999</v>
      </c>
      <c r="H81" s="12" t="n">
        <f aca="false">H80*(1+$B$26)</f>
        <v>18551.1416304424</v>
      </c>
      <c r="I81" s="12" t="n">
        <f aca="false">MIN(((C81+D81+E81+F81+G81)*$B$28*POWER((1+$B$29),A80)),($B$30*$B$28)*12*$B$34*POWER((1+$B$31),A80))</f>
        <v>3010.53538742213</v>
      </c>
      <c r="J81" s="17" t="n">
        <f aca="false">MAX((MAX((C81-(801*$B$34)),0))+(D81*$B$8)+(E81*$B$13)+(F81*$B$18)+(G81*$B$23)-H81-I81-O80,0)</f>
        <v>0</v>
      </c>
      <c r="K81" s="18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18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2" t="n">
        <f aca="false">K81+L81</f>
        <v>0</v>
      </c>
      <c r="N81" s="12" t="n">
        <f aca="false">IF($B$34=2,IF(M81&gt;1944,M81*0.055,0),IF(M81&gt;972,M81*0.055,0))</f>
        <v>0</v>
      </c>
      <c r="O81" s="12" t="n">
        <f aca="false">M81*$B$33</f>
        <v>0</v>
      </c>
      <c r="P81" s="12" t="n">
        <f aca="false">P80*(1+$B$37)</f>
        <v>104772.500761215</v>
      </c>
      <c r="Q81" s="12" t="n">
        <f aca="false">B81+C81+D81+E81+F81+G81-H81-I81-M81-N81-O81-P81</f>
        <v>-1167581.20256249</v>
      </c>
      <c r="R81" s="15"/>
      <c r="S81" s="15"/>
      <c r="T81" s="12"/>
      <c r="U81" s="12"/>
      <c r="V81" s="12"/>
      <c r="W81" s="12"/>
    </row>
    <row r="82" customFormat="false" ht="12.8" hidden="false" customHeight="false" outlineLevel="0" collapsed="false">
      <c r="A82" s="16" t="n">
        <v>41</v>
      </c>
      <c r="B82" s="12" t="n">
        <f aca="false">Q81</f>
        <v>-1167581.20256249</v>
      </c>
      <c r="C82" s="12" t="n">
        <f aca="false">IF((B82-(P82/2))*$B$3&gt;0,(B82-(P82/2))*$B$3,0)</f>
        <v>0</v>
      </c>
      <c r="D82" s="12" t="n">
        <f aca="false">IF(D81&gt;0,D81*(1+$B$7),IF(A82=$B$6,$B$5,0))</f>
        <v>4492.38043480458</v>
      </c>
      <c r="E82" s="12" t="n">
        <f aca="false">IF(E81&gt;0,E81*(1+$B$12),IF(A82=$B$11,$B$10,0))</f>
        <v>5368.83617577105</v>
      </c>
      <c r="F82" s="12" t="n">
        <f aca="false">IF(F81&gt;0,F81*(1+$B$17),IF(A82=$B$16,$B$15,0))</f>
        <v>1111</v>
      </c>
      <c r="G82" s="12" t="n">
        <f aca="false">IF(G81&gt;0,G81*(1+$B$22),IF(A82=$B$21,$B$20,0))</f>
        <v>999</v>
      </c>
      <c r="H82" s="12" t="n">
        <f aca="false">H81*(1+$B$26)</f>
        <v>19385.9430038123</v>
      </c>
      <c r="I82" s="12" t="n">
        <f aca="false">MIN(((C82+D82+E82+F82+G82)*$B$28*POWER((1+$B$29),A81)),($B$30*$B$28)*12*$B$34*POWER((1+$B$31),A81))</f>
        <v>3065.64376444737</v>
      </c>
      <c r="J82" s="17" t="n">
        <f aca="false">MAX((MAX((C82-(801*$B$34)),0))+(D82*$B$8)+(E82*$B$13)+(F82*$B$18)+(G82*$B$23)-H82-I82-O81,0)</f>
        <v>0</v>
      </c>
      <c r="K82" s="18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18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2" t="n">
        <f aca="false">K82+L82</f>
        <v>0</v>
      </c>
      <c r="N82" s="12" t="n">
        <f aca="false">IF($B$34=2,IF(M82&gt;1944,M82*0.055,0),IF(M82&gt;972,M82*0.055,0))</f>
        <v>0</v>
      </c>
      <c r="O82" s="12" t="n">
        <f aca="false">M82*$B$33</f>
        <v>0</v>
      </c>
      <c r="P82" s="12" t="n">
        <f aca="false">P81*(1+$B$37)</f>
        <v>107391.813280245</v>
      </c>
      <c r="Q82" s="12" t="n">
        <f aca="false">B82+C82+D82+E82+F82+G82-H82-I82-M82-N82-O82-P82</f>
        <v>-1285453.38600041</v>
      </c>
      <c r="R82" s="15"/>
      <c r="S82" s="15"/>
      <c r="T82" s="12"/>
      <c r="U82" s="12"/>
      <c r="V82" s="12"/>
      <c r="W82" s="12"/>
    </row>
    <row r="83" customFormat="false" ht="12.8" hidden="false" customHeight="false" outlineLevel="0" collapsed="false">
      <c r="A83" s="16" t="n">
        <v>42</v>
      </c>
      <c r="B83" s="12" t="n">
        <f aca="false">Q82</f>
        <v>-1285453.38600041</v>
      </c>
      <c r="C83" s="12" t="n">
        <f aca="false">IF((B83-(P83/2))*$B$3&gt;0,(B83-(P83/2))*$B$3,0)</f>
        <v>0</v>
      </c>
      <c r="D83" s="12" t="n">
        <f aca="false">IF(D82&gt;0,D82*(1+$B$7),IF(A83=$B$6,$B$5,0))</f>
        <v>4537.30423915262</v>
      </c>
      <c r="E83" s="12" t="n">
        <f aca="false">IF(E82&gt;0,E82*(1+$B$12),IF(A83=$B$11,$B$10,0))</f>
        <v>5422.52453752877</v>
      </c>
      <c r="F83" s="12" t="n">
        <f aca="false">IF(F82&gt;0,F82*(1+$B$17),IF(A83=$B$16,$B$15,0))</f>
        <v>1111</v>
      </c>
      <c r="G83" s="12" t="n">
        <f aca="false">IF(G82&gt;0,G82*(1+$B$22),IF(A83=$B$21,$B$20,0))</f>
        <v>999</v>
      </c>
      <c r="H83" s="12" t="n">
        <f aca="false">H82*(1+$B$26)</f>
        <v>20258.3104389838</v>
      </c>
      <c r="I83" s="12" t="n">
        <f aca="false">MIN(((C83+D83+E83+F83+G83)*$B$28*POWER((1+$B$29),A82)),($B$30*$B$28)*12*$B$34*POWER((1+$B$31),A82))</f>
        <v>3121.80578600821</v>
      </c>
      <c r="J83" s="17" t="n">
        <f aca="false">MAX((MAX((C83-(801*$B$34)),0))+(D83*$B$8)+(E83*$B$13)+(F83*$B$18)+(G83*$B$23)-H83-I83-O82,0)</f>
        <v>0</v>
      </c>
      <c r="K83" s="18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18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2" t="n">
        <f aca="false">K83+L83</f>
        <v>0</v>
      </c>
      <c r="N83" s="12" t="n">
        <f aca="false">IF($B$34=2,IF(M83&gt;1944,M83*0.055,0),IF(M83&gt;972,M83*0.055,0))</f>
        <v>0</v>
      </c>
      <c r="O83" s="12" t="n">
        <f aca="false">M83*$B$33</f>
        <v>0</v>
      </c>
      <c r="P83" s="12" t="n">
        <f aca="false">P82*(1+$B$37)</f>
        <v>110076.608612251</v>
      </c>
      <c r="Q83" s="12" t="n">
        <f aca="false">B83+C83+D83+E83+F83+G83-H83-I83-M83-N83-O83-P83</f>
        <v>-1406840.28206098</v>
      </c>
      <c r="R83" s="15"/>
      <c r="S83" s="15"/>
      <c r="T83" s="12"/>
      <c r="U83" s="12"/>
      <c r="V83" s="12"/>
      <c r="W83" s="12"/>
    </row>
    <row r="84" customFormat="false" ht="12.8" hidden="false" customHeight="false" outlineLevel="0" collapsed="false">
      <c r="A84" s="16" t="n">
        <v>43</v>
      </c>
      <c r="B84" s="12" t="n">
        <f aca="false">Q83</f>
        <v>-1406840.28206098</v>
      </c>
      <c r="C84" s="12" t="n">
        <f aca="false">IF((B84-(P84/2))*$B$3&gt;0,(B84-(P84/2))*$B$3,0)</f>
        <v>0</v>
      </c>
      <c r="D84" s="12" t="n">
        <f aca="false">IF(D83&gt;0,D83*(1+$B$7),IF(A84=$B$6,$B$5,0))</f>
        <v>4582.67728154415</v>
      </c>
      <c r="E84" s="12" t="n">
        <f aca="false">IF(E83&gt;0,E83*(1+$B$12),IF(A84=$B$11,$B$10,0))</f>
        <v>5476.74978290405</v>
      </c>
      <c r="F84" s="12" t="n">
        <f aca="false">IF(F83&gt;0,F83*(1+$B$17),IF(A84=$B$16,$B$15,0))</f>
        <v>1111</v>
      </c>
      <c r="G84" s="12" t="n">
        <f aca="false">IF(G83&gt;0,G83*(1+$B$22),IF(A84=$B$21,$B$20,0))</f>
        <v>999</v>
      </c>
      <c r="H84" s="12" t="n">
        <f aca="false">H83*(1+$B$26)</f>
        <v>21169.9344087381</v>
      </c>
      <c r="I84" s="12" t="n">
        <f aca="false">MIN(((C84+D84+E84+F84+G84)*$B$28*POWER((1+$B$29),A83)),($B$30*$B$28)*12*$B$34*POWER((1+$B$31),A83))</f>
        <v>3179.04209002137</v>
      </c>
      <c r="J84" s="17" t="n">
        <f aca="false">MAX((MAX((C84-(801*$B$34)),0))+(D84*$B$8)+(E84*$B$13)+(F84*$B$18)+(G84*$B$23)-H84-I84-O83,0)</f>
        <v>0</v>
      </c>
      <c r="K84" s="18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18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2" t="n">
        <f aca="false">K84+L84</f>
        <v>0</v>
      </c>
      <c r="N84" s="12" t="n">
        <f aca="false">IF($B$34=2,IF(M84&gt;1944,M84*0.055,0),IF(M84&gt;972,M84*0.055,0))</f>
        <v>0</v>
      </c>
      <c r="O84" s="12" t="n">
        <f aca="false">M84*$B$33</f>
        <v>0</v>
      </c>
      <c r="P84" s="12" t="n">
        <f aca="false">P83*(1+$B$37)</f>
        <v>112828.523827557</v>
      </c>
      <c r="Q84" s="12" t="n">
        <f aca="false">B84+C84+D84+E84+F84+G84-H84-I84-M84-N84-O84-P84</f>
        <v>-1531848.35532284</v>
      </c>
      <c r="R84" s="15"/>
      <c r="S84" s="15"/>
      <c r="T84" s="12"/>
      <c r="U84" s="12"/>
      <c r="V84" s="12"/>
      <c r="W84" s="12"/>
    </row>
    <row r="85" customFormat="false" ht="12.8" hidden="false" customHeight="false" outlineLevel="0" collapsed="false">
      <c r="A85" s="16" t="n">
        <v>44</v>
      </c>
      <c r="B85" s="12" t="n">
        <f aca="false">Q84</f>
        <v>-1531848.35532284</v>
      </c>
      <c r="C85" s="12" t="n">
        <f aca="false">IF((B85-(P85/2))*$B$3&gt;0,(B85-(P85/2))*$B$3,0)</f>
        <v>0</v>
      </c>
      <c r="D85" s="12" t="n">
        <f aca="false">IF(D84&gt;0,D84*(1+$B$7),IF(A85=$B$6,$B$5,0))</f>
        <v>4628.50405435959</v>
      </c>
      <c r="E85" s="12" t="n">
        <f aca="false">IF(E84&gt;0,E84*(1+$B$12),IF(A85=$B$11,$B$10,0))</f>
        <v>5531.51728073309</v>
      </c>
      <c r="F85" s="12" t="n">
        <f aca="false">IF(F84&gt;0,F84*(1+$B$17),IF(A85=$B$16,$B$15,0))</f>
        <v>1111</v>
      </c>
      <c r="G85" s="12" t="n">
        <f aca="false">IF(G84&gt;0,G84*(1+$B$22),IF(A85=$B$21,$B$20,0))</f>
        <v>999</v>
      </c>
      <c r="H85" s="12" t="n">
        <f aca="false">H84*(1+$B$26)</f>
        <v>22122.5814571313</v>
      </c>
      <c r="I85" s="12" t="n">
        <f aca="false">MIN(((C85+D85+E85+F85+G85)*$B$28*POWER((1+$B$29),A84)),($B$30*$B$28)*12*$B$34*POWER((1+$B$31),A84))</f>
        <v>3237.37372382234</v>
      </c>
      <c r="J85" s="17" t="n">
        <f aca="false">MAX((MAX((C85-(801*$B$34)),0))+(D85*$B$8)+(E85*$B$13)+(F85*$B$18)+(G85*$B$23)-H85-I85-O84,0)</f>
        <v>0</v>
      </c>
      <c r="K85" s="18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18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2" t="n">
        <f aca="false">K85+L85</f>
        <v>0</v>
      </c>
      <c r="N85" s="12" t="n">
        <f aca="false">IF($B$34=2,IF(M85&gt;1944,M85*0.055,0),IF(M85&gt;972,M85*0.055,0))</f>
        <v>0</v>
      </c>
      <c r="O85" s="12" t="n">
        <f aca="false">M85*$B$33</f>
        <v>0</v>
      </c>
      <c r="P85" s="12" t="n">
        <f aca="false">P84*(1+$B$37)</f>
        <v>115649.236923246</v>
      </c>
      <c r="Q85" s="12" t="n">
        <f aca="false">B85+C85+D85+E85+F85+G85-H85-I85-M85-N85-O85-P85</f>
        <v>-1660587.52609195</v>
      </c>
      <c r="R85" s="15"/>
      <c r="S85" s="15"/>
      <c r="T85" s="12"/>
      <c r="U85" s="12"/>
      <c r="V85" s="12"/>
      <c r="W85" s="12"/>
    </row>
    <row r="86" customFormat="false" ht="12.8" hidden="false" customHeight="false" outlineLevel="0" collapsed="false">
      <c r="A86" s="16" t="n">
        <v>45</v>
      </c>
      <c r="B86" s="12" t="n">
        <f aca="false">Q85</f>
        <v>-1660587.52609195</v>
      </c>
      <c r="C86" s="12" t="n">
        <f aca="false">IF((B86-(P86/2))*$B$3&gt;0,(B86-(P86/2))*$B$3,0)</f>
        <v>0</v>
      </c>
      <c r="D86" s="12" t="n">
        <f aca="false">IF(D85&gt;0,D85*(1+$B$7),IF(A86=$B$6,$B$5,0))</f>
        <v>4674.78909490318</v>
      </c>
      <c r="E86" s="12" t="n">
        <f aca="false">IF(E85&gt;0,E85*(1+$B$12),IF(A86=$B$11,$B$10,0))</f>
        <v>5586.83245354042</v>
      </c>
      <c r="F86" s="12" t="n">
        <f aca="false">IF(F85&gt;0,F85*(1+$B$17),IF(A86=$B$16,$B$15,0))</f>
        <v>1111</v>
      </c>
      <c r="G86" s="12" t="n">
        <f aca="false">IF(G85&gt;0,G85*(1+$B$22),IF(A86=$B$21,$B$20,0))</f>
        <v>999</v>
      </c>
      <c r="H86" s="12" t="n">
        <f aca="false">H85*(1+$B$26)</f>
        <v>23118.0976227022</v>
      </c>
      <c r="I86" s="12" t="n">
        <f aca="false">MIN(((C86+D86+E86+F86+G86)*$B$28*POWER((1+$B$29),A85)),($B$30*$B$28)*12*$B$34*POWER((1+$B$31),A85))</f>
        <v>3296.82215234062</v>
      </c>
      <c r="J86" s="17" t="n">
        <f aca="false">MAX((MAX((C86-(801*$B$34)),0))+(D86*$B$8)+(E86*$B$13)+(F86*$B$18)+(G86*$B$23)-H86-I86-O85,0)</f>
        <v>0</v>
      </c>
      <c r="K86" s="18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18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2" t="n">
        <f aca="false">K86+L86</f>
        <v>0</v>
      </c>
      <c r="N86" s="12" t="n">
        <f aca="false">IF($B$34=2,IF(M86&gt;1944,M86*0.055,0),IF(M86&gt;972,M86*0.055,0))</f>
        <v>0</v>
      </c>
      <c r="O86" s="12" t="n">
        <f aca="false">M86*$B$33</f>
        <v>0</v>
      </c>
      <c r="P86" s="12" t="n">
        <f aca="false">P85*(1+$B$37)</f>
        <v>118540.467846327</v>
      </c>
      <c r="Q86" s="12" t="n">
        <f aca="false">B86+C86+D86+E86+F86+G86-H86-I86-M86-N86-O86-P86</f>
        <v>-1793171.29216488</v>
      </c>
      <c r="R86" s="15"/>
      <c r="S86" s="15"/>
      <c r="T86" s="12"/>
      <c r="U86" s="12"/>
      <c r="V86" s="12"/>
      <c r="W86" s="12"/>
    </row>
    <row r="87" customFormat="false" ht="13.2" hidden="false" customHeight="false" outlineLevel="0" collapsed="false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customFormat="false" ht="13.2" hidden="false" customHeight="false" outlineLevel="0" collapsed="false">
      <c r="A88" s="16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customFormat="false" ht="13.2" hidden="false" customHeight="false" outlineLevel="0" collapsed="false">
      <c r="A89" s="9" t="s">
        <v>18</v>
      </c>
      <c r="B89" s="15" t="s">
        <v>19</v>
      </c>
      <c r="C89" s="15" t="s">
        <v>20</v>
      </c>
      <c r="D89" s="15" t="s">
        <v>21</v>
      </c>
      <c r="E89" s="15" t="s">
        <v>22</v>
      </c>
      <c r="F89" s="15" t="s">
        <v>23</v>
      </c>
      <c r="G89" s="15" t="s">
        <v>24</v>
      </c>
      <c r="H89" s="15" t="s">
        <v>25</v>
      </c>
      <c r="I89" s="15" t="s">
        <v>26</v>
      </c>
      <c r="J89" s="15" t="s">
        <v>27</v>
      </c>
      <c r="K89" s="15" t="s">
        <v>28</v>
      </c>
      <c r="L89" s="15" t="s">
        <v>29</v>
      </c>
      <c r="M89" s="15" t="s">
        <v>30</v>
      </c>
      <c r="N89" s="15" t="s">
        <v>31</v>
      </c>
      <c r="O89" s="15" t="s">
        <v>32</v>
      </c>
      <c r="P89" s="15" t="s">
        <v>33</v>
      </c>
      <c r="Q89" s="15" t="s">
        <v>34</v>
      </c>
      <c r="R89" s="15"/>
      <c r="S89" s="15"/>
    </row>
    <row r="90" customFormat="false" ht="12.8" hidden="false" customHeight="false" outlineLevel="0" collapsed="false">
      <c r="A90" s="16" t="n">
        <v>1</v>
      </c>
      <c r="B90" s="12" t="n">
        <f aca="false">$C$2</f>
        <v>999999</v>
      </c>
      <c r="C90" s="12" t="n">
        <f aca="false">IF((B90-(P90/2))*$C$3&gt;0,(B90-(P90/2))*$C$3,0)</f>
        <v>43630.5924</v>
      </c>
      <c r="D90" s="12" t="n">
        <f aca="false">IF($A90&gt;=C6,C5,0)</f>
        <v>2222</v>
      </c>
      <c r="E90" s="12" t="n">
        <f aca="false">IF($A90&gt;=C11,C10,0)</f>
        <v>0</v>
      </c>
      <c r="F90" s="12" t="n">
        <f aca="false">IF($A90&gt;=C16,C15,0)</f>
        <v>0</v>
      </c>
      <c r="G90" s="12" t="n">
        <f aca="false">IF($A90&gt;=C21,C20,0)</f>
        <v>0</v>
      </c>
      <c r="H90" s="12" t="n">
        <f aca="false">$C$25</f>
        <v>4444</v>
      </c>
      <c r="I90" s="12" t="n">
        <f aca="false">MIN(((C90+D90+E90+F90+G90)*$C$28),($C$30*$C$28)*12*$C$34)</f>
        <v>0</v>
      </c>
      <c r="J90" s="17" t="n">
        <f aca="false">MAX((MAX((C90-(801*$C$34)),0))+(D90*$C$8)+(E90*$C$13)+(F90*$C$18)+(G90*$C$23)-H90-I90,0)</f>
        <v>40607.5924</v>
      </c>
      <c r="K90" s="18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18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2" t="n">
        <f aca="false">K90+L90</f>
        <v>8664</v>
      </c>
      <c r="N90" s="12" t="n">
        <f aca="false">IF($B$34=2,IF(M90&gt;1944,M90*0.055,0),IF(M90&gt;972,M90*0.055,0))</f>
        <v>476.52</v>
      </c>
      <c r="O90" s="12" t="n">
        <f aca="false">M90*$C$33</f>
        <v>0</v>
      </c>
      <c r="P90" s="12" t="n">
        <f aca="false">C36*12</f>
        <v>34656</v>
      </c>
      <c r="Q90" s="12" t="n">
        <f aca="false">B90+C90+D90+E90+F90+G90-H90-I90-M90-N90-O90-P90</f>
        <v>997611.0724</v>
      </c>
      <c r="R90" s="12"/>
      <c r="S90" s="12"/>
      <c r="T90" s="12"/>
      <c r="U90" s="12"/>
      <c r="V90" s="12"/>
      <c r="W90" s="12"/>
      <c r="X90" s="12"/>
    </row>
    <row r="91" customFormat="false" ht="12.8" hidden="false" customHeight="false" outlineLevel="0" collapsed="false">
      <c r="A91" s="16" t="n">
        <v>2</v>
      </c>
      <c r="B91" s="12" t="n">
        <f aca="false">Q90</f>
        <v>997611.0724</v>
      </c>
      <c r="C91" s="12" t="n">
        <f aca="false">IF((B91-(P91/2))*$C$3&gt;0,(B91-(P91/2))*$C$3,0)</f>
        <v>43497.64070256</v>
      </c>
      <c r="D91" s="12" t="n">
        <f aca="false">IF(D90&gt;0,D90*(1+$C$7),IF(A91=$C$6,$C$5,0))</f>
        <v>2233.11</v>
      </c>
      <c r="E91" s="12" t="n">
        <f aca="false">IF(E90&gt;0,E90*(1+$C$12),IF(A91=$C$11,$C$10,0))</f>
        <v>0</v>
      </c>
      <c r="F91" s="12" t="n">
        <f aca="false">IF(F90&gt;0,F90*(1+$C$17),IF(A91=$C$16,$C$15,0))</f>
        <v>0</v>
      </c>
      <c r="G91" s="12" t="n">
        <f aca="false">IF(G90&gt;0,G90*(1+$C$22),IF(A91=$C$21,$C$20,0))</f>
        <v>0</v>
      </c>
      <c r="H91" s="12" t="n">
        <f aca="false">H90*(1+$C$26)</f>
        <v>4666.2</v>
      </c>
      <c r="I91" s="12" t="n">
        <f aca="false">MIN(((C91+D91+E91+F91+G91)*$C$28*POWER((1+$C$29),A90)),($C$30*$C$28)*12*$C$34*POWER((1+$C$31),A90))</f>
        <v>0</v>
      </c>
      <c r="J91" s="17" t="n">
        <f aca="false">MAX((MAX((C91-(801*$C$34)),0))+(D91*$C$8)+(E91*$C$13)+(F91*$C$18)+(G91*$C$23)-H91-I91-O90,0)</f>
        <v>40263.55070256</v>
      </c>
      <c r="K91" s="18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18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2" t="n">
        <f aca="false">K91+L91</f>
        <v>8544</v>
      </c>
      <c r="N91" s="12" t="n">
        <f aca="false">IF($B$34=2,IF(M91&gt;1944,M91*0.055,0),IF(M91&gt;972,M91*0.055,0))</f>
        <v>469.92</v>
      </c>
      <c r="O91" s="12" t="n">
        <f aca="false">M91*$C$33</f>
        <v>0</v>
      </c>
      <c r="P91" s="12" t="n">
        <f aca="false">P90*(1+$C$37)</f>
        <v>35868.96</v>
      </c>
      <c r="Q91" s="12" t="n">
        <f aca="false">B91+C91+D91+E91+F91+G91-H91-I91-M91-N91-O91-P91</f>
        <v>993792.74310256</v>
      </c>
      <c r="R91" s="12"/>
      <c r="S91" s="12"/>
      <c r="T91" s="12"/>
      <c r="U91" s="12"/>
      <c r="V91" s="12"/>
      <c r="W91" s="12"/>
      <c r="X91" s="12"/>
    </row>
    <row r="92" customFormat="false" ht="12.8" hidden="false" customHeight="false" outlineLevel="0" collapsed="false">
      <c r="A92" s="16" t="n">
        <v>3</v>
      </c>
      <c r="B92" s="12" t="n">
        <f aca="false">Q91</f>
        <v>993792.74310256</v>
      </c>
      <c r="C92" s="12" t="n">
        <f aca="false">IF((B92-(P92/2))*$C$3&gt;0,(B92-(P92/2))*$C$3,0)</f>
        <v>43300.2366998337</v>
      </c>
      <c r="D92" s="12" t="n">
        <f aca="false">IF(D91&gt;0,D91*(1+$C$7),IF(A92=$C$6,$C$5,0))</f>
        <v>2244.27555</v>
      </c>
      <c r="E92" s="12" t="n">
        <f aca="false">IF(E91&gt;0,E91*(1+$C$12),IF(A92=$C$11,$C$10,0))</f>
        <v>0</v>
      </c>
      <c r="F92" s="12" t="n">
        <f aca="false">IF(F91&gt;0,F91*(1+$C$17),IF(A92=$C$16,$C$15,0))</f>
        <v>0</v>
      </c>
      <c r="G92" s="12" t="n">
        <f aca="false">IF(G91&gt;0,G91*(1+$C$22),IF(A92=$C$21,$C$20,0))</f>
        <v>0</v>
      </c>
      <c r="H92" s="12" t="n">
        <f aca="false">H91*(1+$C$26)</f>
        <v>4899.51</v>
      </c>
      <c r="I92" s="12" t="n">
        <f aca="false">MIN(((C92+D92+E92+F92+G92)*$C$28*POWER((1+$C$29),A91)),($C$30*$C$28)*12*$C$34*POWER((1+$C$31),A91))</f>
        <v>0</v>
      </c>
      <c r="J92" s="17" t="n">
        <f aca="false">MAX((MAX((C92-(801*$C$34)),0))+(D92*$C$8)+(E92*$C$13)+(F92*$C$18)+(G92*$C$23)-H92-I92-O91,0)</f>
        <v>39844.0022498337</v>
      </c>
      <c r="K92" s="18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18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2" t="n">
        <f aca="false">K92+L92</f>
        <v>8398</v>
      </c>
      <c r="N92" s="12" t="n">
        <f aca="false">IF($B$34=2,IF(M92&gt;1944,M92*0.055,0),IF(M92&gt;972,M92*0.055,0))</f>
        <v>461.89</v>
      </c>
      <c r="O92" s="12" t="n">
        <f aca="false">M92*$C$33</f>
        <v>0</v>
      </c>
      <c r="P92" s="12" t="n">
        <f aca="false">P91*(1+$C$37)</f>
        <v>37124.3736</v>
      </c>
      <c r="Q92" s="12" t="n">
        <f aca="false">B92+C92+D92+E92+F92+G92-H92-I92-M92-N92-O92-P92</f>
        <v>988453.481752394</v>
      </c>
      <c r="R92" s="12"/>
      <c r="S92" s="12"/>
      <c r="T92" s="12"/>
      <c r="U92" s="12"/>
      <c r="V92" s="12"/>
      <c r="W92" s="12"/>
      <c r="X92" s="12"/>
    </row>
    <row r="93" customFormat="false" ht="12.8" hidden="false" customHeight="false" outlineLevel="0" collapsed="false">
      <c r="A93" s="16" t="n">
        <v>4</v>
      </c>
      <c r="B93" s="12" t="n">
        <f aca="false">Q92</f>
        <v>988453.481752394</v>
      </c>
      <c r="C93" s="12" t="n">
        <f aca="false">IF((B93-(P93/2))*$C$3&gt;0,(B93-(P93/2))*$C$3,0)</f>
        <v>43034.3278575991</v>
      </c>
      <c r="D93" s="12" t="n">
        <f aca="false">IF(D92&gt;0,D92*(1+$C$7),IF(A93=$C$6,$C$5,0))</f>
        <v>2255.49692775</v>
      </c>
      <c r="E93" s="12" t="n">
        <f aca="false">IF(E92&gt;0,E92*(1+$C$12),IF(A93=$C$11,$C$10,0))</f>
        <v>0</v>
      </c>
      <c r="F93" s="12" t="n">
        <f aca="false">IF(F92&gt;0,F92*(1+$C$17),IF(A93=$C$16,$C$15,0))</f>
        <v>0</v>
      </c>
      <c r="G93" s="12" t="n">
        <f aca="false">IF(G92&gt;0,G92*(1+$C$22),IF(A93=$C$21,$C$20,0))</f>
        <v>0</v>
      </c>
      <c r="H93" s="12" t="n">
        <f aca="false">H92*(1+$C$26)</f>
        <v>5144.4855</v>
      </c>
      <c r="I93" s="12" t="n">
        <f aca="false">MIN(((C93+D93+E93+F93+G93)*$C$28*POWER((1+$C$29),A92)),($C$30*$C$28)*12*$C$34*POWER((1+$C$31),A92))</f>
        <v>0</v>
      </c>
      <c r="J93" s="17" t="n">
        <f aca="false">MAX((MAX((C93-(801*$C$34)),0))+(D93*$C$8)+(E93*$C$13)+(F93*$C$18)+(G93*$C$23)-H93-I93-O92,0)</f>
        <v>39344.3392853491</v>
      </c>
      <c r="K93" s="18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18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2" t="n">
        <f aca="false">K93+L93</f>
        <v>8225</v>
      </c>
      <c r="N93" s="12" t="n">
        <f aca="false">IF($B$34=2,IF(M93&gt;1944,M93*0.055,0),IF(M93&gt;972,M93*0.055,0))</f>
        <v>452.375</v>
      </c>
      <c r="O93" s="12" t="n">
        <f aca="false">M93*$C$33</f>
        <v>0</v>
      </c>
      <c r="P93" s="12" t="n">
        <f aca="false">P92*(1+$C$37)</f>
        <v>38423.726676</v>
      </c>
      <c r="Q93" s="12" t="n">
        <f aca="false">B93+C93+D93+E93+F93+G93-H93-I93-M93-N93-O93-P93</f>
        <v>981497.719361743</v>
      </c>
      <c r="R93" s="12"/>
      <c r="S93" s="12"/>
      <c r="T93" s="12"/>
      <c r="U93" s="12"/>
      <c r="V93" s="12"/>
      <c r="W93" s="12"/>
      <c r="X93" s="12"/>
    </row>
    <row r="94" customFormat="false" ht="12.8" hidden="false" customHeight="false" outlineLevel="0" collapsed="false">
      <c r="A94" s="16" t="n">
        <v>5</v>
      </c>
      <c r="B94" s="12" t="n">
        <f aca="false">Q93</f>
        <v>981497.719361743</v>
      </c>
      <c r="C94" s="12" t="n">
        <f aca="false">IF((B94-(P94/2))*$C$3&gt;0,(B94-(P94/2))*$C$3,0)</f>
        <v>42695.6367718269</v>
      </c>
      <c r="D94" s="12" t="n">
        <f aca="false">IF(D93&gt;0,D93*(1+$C$7),IF(A94=$C$6,$C$5,0))</f>
        <v>2266.77441238875</v>
      </c>
      <c r="E94" s="12" t="n">
        <f aca="false">IF(E93&gt;0,E93*(1+$C$12),IF(A94=$C$11,$C$10,0))</f>
        <v>0</v>
      </c>
      <c r="F94" s="12" t="n">
        <f aca="false">IF(F93&gt;0,F93*(1+$C$17),IF(A94=$C$16,$C$15,0))</f>
        <v>777</v>
      </c>
      <c r="G94" s="12" t="n">
        <f aca="false">IF(G93&gt;0,G93*(1+$C$22),IF(A94=$C$21,$C$20,0))</f>
        <v>0</v>
      </c>
      <c r="H94" s="12" t="n">
        <f aca="false">H93*(1+$C$26)</f>
        <v>5401.709775</v>
      </c>
      <c r="I94" s="12" t="n">
        <f aca="false">MIN(((C94+D94+E94+F94+G94)*$C$28*POWER((1+$C$29),A93)),($C$30*$C$28)*12*$C$34*POWER((1+$C$31),A93))</f>
        <v>0</v>
      </c>
      <c r="J94" s="17" t="n">
        <f aca="false">MAX((MAX((C94-(801*$C$34)),0))+(D94*$C$8)+(E94*$C$13)+(F94*$C$18)+(G94*$C$23)-H94-I94-O93,0)</f>
        <v>39466.7714092157</v>
      </c>
      <c r="K94" s="18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18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2" t="n">
        <f aca="false">K94+L94</f>
        <v>8267</v>
      </c>
      <c r="N94" s="12" t="n">
        <f aca="false">IF($B$34=2,IF(M94&gt;1944,M94*0.055,0),IF(M94&gt;972,M94*0.055,0))</f>
        <v>454.685</v>
      </c>
      <c r="O94" s="12" t="n">
        <f aca="false">M94*$C$33</f>
        <v>0</v>
      </c>
      <c r="P94" s="12" t="n">
        <f aca="false">P93*(1+$C$37)</f>
        <v>39768.55710966</v>
      </c>
      <c r="Q94" s="12" t="n">
        <f aca="false">B94+C94+D94+E94+F94+G94-H94-I94-M94-N94-O94-P94</f>
        <v>973345.178661298</v>
      </c>
      <c r="R94" s="12"/>
      <c r="S94" s="12"/>
      <c r="T94" s="12"/>
      <c r="U94" s="12"/>
      <c r="V94" s="12"/>
      <c r="W94" s="12"/>
      <c r="X94" s="12"/>
    </row>
    <row r="95" customFormat="false" ht="12.8" hidden="false" customHeight="false" outlineLevel="0" collapsed="false">
      <c r="A95" s="16" t="n">
        <v>6</v>
      </c>
      <c r="B95" s="12" t="n">
        <f aca="false">Q94</f>
        <v>973345.178661298</v>
      </c>
      <c r="C95" s="12" t="n">
        <f aca="false">IF((B95-(P95/2))*$C$3&gt;0,(B95-(P95/2))*$C$3,0)</f>
        <v>42302.763795853</v>
      </c>
      <c r="D95" s="12" t="n">
        <f aca="false">IF(D94&gt;0,D94*(1+$C$7),IF(A95=$C$6,$C$5,0))</f>
        <v>2278.10828445069</v>
      </c>
      <c r="E95" s="12" t="n">
        <f aca="false">IF(E94&gt;0,E94*(1+$C$12),IF(A95=$C$11,$C$10,0))</f>
        <v>0</v>
      </c>
      <c r="F95" s="12" t="n">
        <f aca="false">IF(F94&gt;0,F94*(1+$C$17),IF(A95=$C$16,$C$15,0))</f>
        <v>777</v>
      </c>
      <c r="G95" s="12" t="n">
        <f aca="false">IF(G94&gt;0,G94*(1+$C$22),IF(A95=$C$21,$C$20,0))</f>
        <v>0</v>
      </c>
      <c r="H95" s="12" t="n">
        <f aca="false">H94*(1+$C$26)</f>
        <v>5671.79526375</v>
      </c>
      <c r="I95" s="12" t="n">
        <f aca="false">MIN(((C95+D95+E95+F95+G95)*$C$28*POWER((1+$C$29),A94)),($C$30*$C$28)*12*$C$34*POWER((1+$C$31),A94))</f>
        <v>0</v>
      </c>
      <c r="J95" s="17" t="n">
        <f aca="false">MAX((MAX((C95-(801*$C$34)),0))+(D95*$C$8)+(E95*$C$13)+(F95*$C$18)+(G95*$C$23)-H95-I95-O94,0)</f>
        <v>38815.1468165537</v>
      </c>
      <c r="K95" s="18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18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2" t="n">
        <f aca="false">K95+L95</f>
        <v>8043</v>
      </c>
      <c r="N95" s="12" t="n">
        <f aca="false">IF($B$34=2,IF(M95&gt;1944,M95*0.055,0),IF(M95&gt;972,M95*0.055,0))</f>
        <v>442.365</v>
      </c>
      <c r="O95" s="12" t="n">
        <f aca="false">M95*$C$33</f>
        <v>0</v>
      </c>
      <c r="P95" s="12" t="n">
        <f aca="false">P94*(1+$C$37)</f>
        <v>41160.4566084981</v>
      </c>
      <c r="Q95" s="12" t="n">
        <f aca="false">B95+C95+D95+E95+F95+G95-H95-I95-M95-N95-O95-P95</f>
        <v>963385.433869354</v>
      </c>
      <c r="R95" s="12"/>
      <c r="S95" s="12"/>
      <c r="T95" s="12"/>
      <c r="U95" s="12"/>
      <c r="V95" s="12"/>
      <c r="W95" s="12"/>
      <c r="X95" s="12"/>
    </row>
    <row r="96" customFormat="false" ht="12.8" hidden="false" customHeight="false" outlineLevel="0" collapsed="false">
      <c r="A96" s="16" t="n">
        <v>7</v>
      </c>
      <c r="B96" s="12" t="n">
        <f aca="false">Q95</f>
        <v>963385.433869354</v>
      </c>
      <c r="C96" s="12" t="n">
        <f aca="false">IF((B96-(P96/2))*$C$3&gt;0,(B96-(P96/2))*$C$3,0)</f>
        <v>41828.5694523058</v>
      </c>
      <c r="D96" s="12" t="n">
        <f aca="false">IF(D95&gt;0,D95*(1+$C$7),IF(A96=$C$6,$C$5,0))</f>
        <v>2289.49882587295</v>
      </c>
      <c r="E96" s="12" t="n">
        <f aca="false">IF(E95&gt;0,E95*(1+$C$12),IF(A96=$C$11,$C$10,0))</f>
        <v>0</v>
      </c>
      <c r="F96" s="12" t="n">
        <f aca="false">IF(F95&gt;0,F95*(1+$C$17),IF(A96=$C$16,$C$15,0))</f>
        <v>777</v>
      </c>
      <c r="G96" s="12" t="n">
        <f aca="false">IF(G95&gt;0,G95*(1+$C$22),IF(A96=$C$21,$C$20,0))</f>
        <v>0</v>
      </c>
      <c r="H96" s="12" t="n">
        <f aca="false">H95*(1+$C$26)</f>
        <v>5955.3850269375</v>
      </c>
      <c r="I96" s="12" t="n">
        <f aca="false">MIN(((C96+D96+E96+F96+G96)*$C$28*POWER((1+$C$29),A95)),($C$30*$C$28)*12*$C$34*POWER((1+$C$31),A95))</f>
        <v>0</v>
      </c>
      <c r="J96" s="17" t="n">
        <f aca="false">MAX((MAX((C96-(801*$C$34)),0))+(D96*$C$8)+(E96*$C$13)+(F96*$C$18)+(G96*$C$23)-H96-I96-O95,0)</f>
        <v>38068.7532512413</v>
      </c>
      <c r="K96" s="18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18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2" t="n">
        <f aca="false">K96+L96</f>
        <v>7789</v>
      </c>
      <c r="N96" s="12" t="n">
        <f aca="false">IF($B$34=2,IF(M96&gt;1944,M96*0.055,0),IF(M96&gt;972,M96*0.055,0))</f>
        <v>428.395</v>
      </c>
      <c r="O96" s="12" t="n">
        <f aca="false">M96*$C$33</f>
        <v>0</v>
      </c>
      <c r="P96" s="12" t="n">
        <f aca="false">P95*(1+$C$37)</f>
        <v>42601.0725897955</v>
      </c>
      <c r="Q96" s="12" t="n">
        <f aca="false">B96+C96+D96+E96+F96+G96-H96-I96-M96-N96-O96-P96</f>
        <v>951506.6495308</v>
      </c>
      <c r="R96" s="12"/>
      <c r="S96" s="12"/>
      <c r="T96" s="12"/>
      <c r="U96" s="12"/>
      <c r="V96" s="12"/>
      <c r="W96" s="12"/>
      <c r="X96" s="12"/>
    </row>
    <row r="97" customFormat="false" ht="12.8" hidden="false" customHeight="false" outlineLevel="0" collapsed="false">
      <c r="A97" s="16" t="n">
        <v>8</v>
      </c>
      <c r="B97" s="12" t="n">
        <f aca="false">Q96</f>
        <v>951506.6495308</v>
      </c>
      <c r="C97" s="12" t="n">
        <f aca="false">IF((B97-(P97/2))*$C$3&gt;0,(B97-(P97/2))*$C$3,0)</f>
        <v>41268.0503942718</v>
      </c>
      <c r="D97" s="12" t="n">
        <f aca="false">IF(D96&gt;0,D96*(1+$C$7),IF(A97=$C$6,$C$5,0))</f>
        <v>2300.94632000231</v>
      </c>
      <c r="E97" s="12" t="n">
        <f aca="false">IF(E96&gt;0,E96*(1+$C$12),IF(A97=$C$11,$C$10,0))</f>
        <v>0</v>
      </c>
      <c r="F97" s="12" t="n">
        <f aca="false">IF(F96&gt;0,F96*(1+$C$17),IF(A97=$C$16,$C$15,0))</f>
        <v>777</v>
      </c>
      <c r="G97" s="12" t="n">
        <f aca="false">IF(G96&gt;0,G96*(1+$C$22),IF(A97=$C$21,$C$20,0))</f>
        <v>0</v>
      </c>
      <c r="H97" s="12" t="n">
        <f aca="false">H96*(1+$C$26)</f>
        <v>6253.15427828438</v>
      </c>
      <c r="I97" s="12" t="n">
        <f aca="false">MIN(((C97+D97+E97+F97+G97)*$C$28*POWER((1+$C$29),A96)),($C$30*$C$28)*12*$C$34*POWER((1+$C$31),A96))</f>
        <v>0</v>
      </c>
      <c r="J97" s="17" t="n">
        <f aca="false">MAX((MAX((C97-(801*$C$34)),0))+(D97*$C$8)+(E97*$C$13)+(F97*$C$18)+(G97*$C$23)-H97-I97-O96,0)</f>
        <v>37221.9124359897</v>
      </c>
      <c r="K97" s="18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18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2" t="n">
        <f aca="false">K97+L97</f>
        <v>7503</v>
      </c>
      <c r="N97" s="12" t="n">
        <f aca="false">IF($B$34=2,IF(M97&gt;1944,M97*0.055,0),IF(M97&gt;972,M97*0.055,0))</f>
        <v>412.665</v>
      </c>
      <c r="O97" s="12" t="n">
        <f aca="false">M97*$C$33</f>
        <v>0</v>
      </c>
      <c r="P97" s="12" t="n">
        <f aca="false">P96*(1+$C$37)</f>
        <v>44092.1101304384</v>
      </c>
      <c r="Q97" s="12" t="n">
        <f aca="false">B97+C97+D97+E97+F97+G97-H97-I97-M97-N97-O97-P97</f>
        <v>937591.716836351</v>
      </c>
      <c r="R97" s="12"/>
      <c r="S97" s="12"/>
      <c r="T97" s="12"/>
      <c r="U97" s="12"/>
      <c r="V97" s="12"/>
      <c r="W97" s="12"/>
      <c r="X97" s="12"/>
    </row>
    <row r="98" customFormat="false" ht="12.8" hidden="false" customHeight="false" outlineLevel="0" collapsed="false">
      <c r="A98" s="16" t="n">
        <v>9</v>
      </c>
      <c r="B98" s="12" t="n">
        <f aca="false">Q97</f>
        <v>937591.716836351</v>
      </c>
      <c r="C98" s="12" t="n">
        <f aca="false">IF((B98-(P98/2))*$C$3&gt;0,(B98-(P98/2))*$C$3,0)</f>
        <v>40615.9678130669</v>
      </c>
      <c r="D98" s="12" t="n">
        <f aca="false">IF(D97&gt;0,D97*(1+$C$7),IF(A98=$C$6,$C$5,0))</f>
        <v>2312.45105160232</v>
      </c>
      <c r="E98" s="12" t="n">
        <f aca="false">IF(E97&gt;0,E97*(1+$C$12),IF(A98=$C$11,$C$10,0))</f>
        <v>0</v>
      </c>
      <c r="F98" s="12" t="n">
        <f aca="false">IF(F97&gt;0,F97*(1+$C$17),IF(A98=$C$16,$C$15,0))</f>
        <v>777</v>
      </c>
      <c r="G98" s="12" t="n">
        <f aca="false">IF(G97&gt;0,G97*(1+$C$22),IF(A98=$C$21,$C$20,0))</f>
        <v>0</v>
      </c>
      <c r="H98" s="12" t="n">
        <f aca="false">H97*(1+$C$26)</f>
        <v>6565.8119921986</v>
      </c>
      <c r="I98" s="12" t="n">
        <f aca="false">MIN(((C98+D98+E98+F98+G98)*$C$28*POWER((1+$C$29),A97)),($C$30*$C$28)*12*$C$34*POWER((1+$C$31),A97))</f>
        <v>0</v>
      </c>
      <c r="J98" s="17" t="n">
        <f aca="false">MAX((MAX((C98-(801*$C$34)),0))+(D98*$C$8)+(E98*$C$13)+(F98*$C$18)+(G98*$C$23)-H98-I98-O97,0)</f>
        <v>36268.6768724706</v>
      </c>
      <c r="K98" s="18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18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2" t="n">
        <f aca="false">K98+L98</f>
        <v>7184</v>
      </c>
      <c r="N98" s="12" t="n">
        <f aca="false">IF($B$34=2,IF(M98&gt;1944,M98*0.055,0),IF(M98&gt;972,M98*0.055,0))</f>
        <v>395.12</v>
      </c>
      <c r="O98" s="12" t="n">
        <f aca="false">M98*$C$33</f>
        <v>0</v>
      </c>
      <c r="P98" s="12" t="n">
        <f aca="false">P97*(1+$C$37)</f>
        <v>45635.3339850037</v>
      </c>
      <c r="Q98" s="12" t="n">
        <f aca="false">B98+C98+D98+E98+F98+G98-H98-I98-M98-N98-O98-P98</f>
        <v>921516.869723818</v>
      </c>
      <c r="R98" s="12"/>
      <c r="S98" s="12"/>
      <c r="T98" s="12"/>
      <c r="U98" s="12"/>
      <c r="V98" s="12"/>
      <c r="W98" s="12"/>
      <c r="X98" s="12"/>
    </row>
    <row r="99" customFormat="false" ht="12.8" hidden="false" customHeight="false" outlineLevel="0" collapsed="false">
      <c r="A99" s="16" t="n">
        <v>10</v>
      </c>
      <c r="B99" s="12" t="n">
        <f aca="false">Q98</f>
        <v>921516.869723818</v>
      </c>
      <c r="C99" s="12" t="n">
        <f aca="false">IF((B99-(P99/2))*$C$3&gt;0,(B99-(P99/2))*$C$3,0)</f>
        <v>39866.7859467641</v>
      </c>
      <c r="D99" s="12" t="n">
        <f aca="false">IF(D98&gt;0,D98*(1+$C$7),IF(A99=$C$6,$C$5,0))</f>
        <v>2324.01330686033</v>
      </c>
      <c r="E99" s="12" t="n">
        <f aca="false">IF(E98&gt;0,E98*(1+$C$12),IF(A99=$C$11,$C$10,0))</f>
        <v>0</v>
      </c>
      <c r="F99" s="12" t="n">
        <f aca="false">IF(F98&gt;0,F98*(1+$C$17),IF(A99=$C$16,$C$15,0))</f>
        <v>777</v>
      </c>
      <c r="G99" s="12" t="n">
        <f aca="false">IF(G98&gt;0,G98*(1+$C$22),IF(A99=$C$21,$C$20,0))</f>
        <v>2222</v>
      </c>
      <c r="H99" s="12" t="n">
        <f aca="false">H98*(1+$C$26)</f>
        <v>6894.10259180853</v>
      </c>
      <c r="I99" s="12" t="n">
        <f aca="false">MIN(((C99+D99+E99+F99+G99)*$C$28*POWER((1+$C$29),A98)),($C$30*$C$28)*12*$C$34*POWER((1+$C$31),A98))</f>
        <v>0</v>
      </c>
      <c r="J99" s="17" t="n">
        <f aca="false">MAX((MAX((C99-(801*$C$34)),0))+(D99*$C$8)+(E99*$C$13)+(F99*$C$18)+(G99*$C$23)-H99-I99-O98,0)</f>
        <v>37224.7866618159</v>
      </c>
      <c r="K99" s="18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18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2" t="n">
        <f aca="false">K99+L99</f>
        <v>7504</v>
      </c>
      <c r="N99" s="12" t="n">
        <f aca="false">IF($B$34=2,IF(M99&gt;1944,M99*0.055,0),IF(M99&gt;972,M99*0.055,0))</f>
        <v>412.72</v>
      </c>
      <c r="O99" s="12" t="n">
        <f aca="false">M99*$C$33</f>
        <v>0</v>
      </c>
      <c r="P99" s="12" t="n">
        <f aca="false">P98*(1+$C$37)</f>
        <v>47232.5706744788</v>
      </c>
      <c r="Q99" s="12" t="n">
        <f aca="false">B99+C99+D99+E99+F99+G99-H99-I99-M99-N99-O99-P99</f>
        <v>904663.275711155</v>
      </c>
      <c r="R99" s="12"/>
      <c r="S99" s="12"/>
      <c r="T99" s="12"/>
      <c r="U99" s="12"/>
      <c r="V99" s="12"/>
      <c r="W99" s="12"/>
      <c r="X99" s="12"/>
    </row>
    <row r="100" customFormat="false" ht="12.8" hidden="false" customHeight="false" outlineLevel="0" collapsed="false">
      <c r="A100" s="16" t="n">
        <v>11</v>
      </c>
      <c r="B100" s="12" t="n">
        <f aca="false">Q99</f>
        <v>904663.275711155</v>
      </c>
      <c r="C100" s="12" t="n">
        <f aca="false">IF((B100-(P100/2))*$C$3&gt;0,(B100-(P100/2))*$C$3,0)</f>
        <v>39081.7866651878</v>
      </c>
      <c r="D100" s="12" t="n">
        <f aca="false">IF(D99&gt;0,D99*(1+$C$7),IF(A100=$C$6,$C$5,0))</f>
        <v>2335.63337339463</v>
      </c>
      <c r="E100" s="12" t="n">
        <f aca="false">IF(E99&gt;0,E99*(1+$C$12),IF(A100=$C$11,$C$10,0))</f>
        <v>0</v>
      </c>
      <c r="F100" s="12" t="n">
        <f aca="false">IF(F99&gt;0,F99*(1+$C$17),IF(A100=$C$16,$C$15,0))</f>
        <v>777</v>
      </c>
      <c r="G100" s="12" t="n">
        <f aca="false">IF(G99&gt;0,G99*(1+$C$22),IF(A100=$C$21,$C$20,0))</f>
        <v>2222</v>
      </c>
      <c r="H100" s="12" t="n">
        <f aca="false">H99*(1+$C$26)</f>
        <v>7238.80772139895</v>
      </c>
      <c r="I100" s="12" t="n">
        <f aca="false">MIN(((C100+D100+E100+F100+G100)*$C$28*POWER((1+$C$29),A99)),($C$30*$C$28)*12*$C$34*POWER((1+$C$31),A99))</f>
        <v>0</v>
      </c>
      <c r="J100" s="17" t="n">
        <f aca="false">MAX((MAX((C100-(801*$C$34)),0))+(D100*$C$8)+(E100*$C$13)+(F100*$C$18)+(G100*$C$23)-H100-I100-O99,0)</f>
        <v>36106.7023171835</v>
      </c>
      <c r="K100" s="18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18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2" t="n">
        <f aca="false">K100+L100</f>
        <v>7131</v>
      </c>
      <c r="N100" s="12" t="n">
        <f aca="false">IF($B$34=2,IF(M100&gt;1944,M100*0.055,0),IF(M100&gt;972,M100*0.055,0))</f>
        <v>392.205</v>
      </c>
      <c r="O100" s="12" t="n">
        <f aca="false">M100*$C$33</f>
        <v>0</v>
      </c>
      <c r="P100" s="12" t="n">
        <f aca="false">P99*(1+$C$37)</f>
        <v>48885.7106480856</v>
      </c>
      <c r="Q100" s="12" t="n">
        <f aca="false">B100+C100+D100+E100+F100+G100-H100-I100-M100-N100-O100-P100</f>
        <v>885431.972380253</v>
      </c>
      <c r="R100" s="12"/>
      <c r="S100" s="12"/>
      <c r="T100" s="12"/>
      <c r="U100" s="12"/>
      <c r="V100" s="12"/>
      <c r="W100" s="12"/>
      <c r="X100" s="12"/>
    </row>
    <row r="101" customFormat="false" ht="12.8" hidden="false" customHeight="false" outlineLevel="0" collapsed="false">
      <c r="A101" s="16" t="n">
        <v>12</v>
      </c>
      <c r="B101" s="12" t="n">
        <f aca="false">Q100</f>
        <v>885431.972380253</v>
      </c>
      <c r="C101" s="12" t="n">
        <f aca="false">IF((B101-(P101/2))*$C$3&gt;0,(B101-(P101/2))*$C$3,0)</f>
        <v>38189.9326001222</v>
      </c>
      <c r="D101" s="12" t="n">
        <f aca="false">IF(D100&gt;0,D100*(1+$C$7),IF(A101=$C$6,$C$5,0))</f>
        <v>2347.31154026161</v>
      </c>
      <c r="E101" s="12" t="n">
        <f aca="false">IF(E100&gt;0,E100*(1+$C$12),IF(A101=$C$11,$C$10,0))</f>
        <v>0</v>
      </c>
      <c r="F101" s="12" t="n">
        <f aca="false">IF(F100&gt;0,F100*(1+$C$17),IF(A101=$C$16,$C$15,0))</f>
        <v>777</v>
      </c>
      <c r="G101" s="12" t="n">
        <f aca="false">IF(G100&gt;0,G100*(1+$C$22),IF(A101=$C$21,$C$20,0))</f>
        <v>2222</v>
      </c>
      <c r="H101" s="12" t="n">
        <f aca="false">H100*(1+$C$26)</f>
        <v>7600.7481074689</v>
      </c>
      <c r="I101" s="12" t="n">
        <f aca="false">MIN(((C101+D101+E101+F101+G101)*$C$28*POWER((1+$C$29),A100)),($C$30*$C$28)*12*$C$34*POWER((1+$C$31),A100))</f>
        <v>0</v>
      </c>
      <c r="J101" s="17" t="n">
        <f aca="false">MAX((MAX((C101-(801*$C$34)),0))+(D101*$C$8)+(E101*$C$13)+(F101*$C$18)+(G101*$C$23)-H101-I101-O100,0)</f>
        <v>34864.5860329149</v>
      </c>
      <c r="K101" s="18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18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2" t="n">
        <f aca="false">K101+L101</f>
        <v>6723</v>
      </c>
      <c r="N101" s="12" t="n">
        <f aca="false">IF($B$34=2,IF(M101&gt;1944,M101*0.055,0),IF(M101&gt;972,M101*0.055,0))</f>
        <v>369.765</v>
      </c>
      <c r="O101" s="12" t="n">
        <f aca="false">M101*$C$33</f>
        <v>0</v>
      </c>
      <c r="P101" s="12" t="n">
        <f aca="false">P100*(1+$C$37)</f>
        <v>50596.7105207686</v>
      </c>
      <c r="Q101" s="12" t="n">
        <f aca="false">B101+C101+D101+E101+F101+G101-H101-I101-M101-N101-O101-P101</f>
        <v>863677.992892399</v>
      </c>
      <c r="R101" s="12"/>
      <c r="S101" s="12"/>
      <c r="T101" s="12"/>
      <c r="U101" s="12"/>
      <c r="V101" s="12"/>
      <c r="W101" s="12"/>
      <c r="X101" s="12"/>
    </row>
    <row r="102" customFormat="false" ht="12.8" hidden="false" customHeight="false" outlineLevel="0" collapsed="false">
      <c r="A102" s="16" t="n">
        <v>13</v>
      </c>
      <c r="B102" s="12" t="n">
        <f aca="false">Q101</f>
        <v>863677.992892399</v>
      </c>
      <c r="C102" s="12" t="n">
        <f aca="false">IF((B102-(P102/2))*$C$3&gt;0,(B102-(P102/2))*$C$3,0)</f>
        <v>37184.7422667868</v>
      </c>
      <c r="D102" s="12" t="n">
        <f aca="false">IF(D101&gt;0,D101*(1+$C$7),IF(A102=$C$6,$C$5,0))</f>
        <v>2359.04809796291</v>
      </c>
      <c r="E102" s="12" t="n">
        <f aca="false">IF(E101&gt;0,E101*(1+$C$12),IF(A102=$C$11,$C$10,0))</f>
        <v>0</v>
      </c>
      <c r="F102" s="12" t="n">
        <f aca="false">IF(F101&gt;0,F101*(1+$C$17),IF(A102=$C$16,$C$15,0))</f>
        <v>777</v>
      </c>
      <c r="G102" s="12" t="n">
        <f aca="false">IF(G101&gt;0,G101*(1+$C$22),IF(A102=$C$21,$C$20,0))</f>
        <v>2222</v>
      </c>
      <c r="H102" s="12" t="n">
        <f aca="false">H101*(1+$C$26)</f>
        <v>7980.78551284235</v>
      </c>
      <c r="I102" s="12" t="n">
        <f aca="false">MIN(((C102+D102+E102+F102+G102)*$C$28*POWER((1+$C$29),A101)),($C$30*$C$28)*12*$C$34*POWER((1+$C$31),A101))</f>
        <v>0</v>
      </c>
      <c r="J102" s="17" t="n">
        <f aca="false">MAX((MAX((C102-(801*$C$34)),0))+(D102*$C$8)+(E102*$C$13)+(F102*$C$18)+(G102*$C$23)-H102-I102-O101,0)</f>
        <v>33491.0948519074</v>
      </c>
      <c r="K102" s="18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18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2" t="n">
        <f aca="false">K102+L102</f>
        <v>6279</v>
      </c>
      <c r="N102" s="12" t="n">
        <f aca="false">IF($B$34=2,IF(M102&gt;1944,M102*0.055,0),IF(M102&gt;972,M102*0.055,0))</f>
        <v>345.345</v>
      </c>
      <c r="O102" s="12" t="n">
        <f aca="false">M102*$C$33</f>
        <v>0</v>
      </c>
      <c r="P102" s="12" t="n">
        <f aca="false">P101*(1+$C$37)</f>
        <v>52367.5953889955</v>
      </c>
      <c r="Q102" s="12" t="n">
        <f aca="false">B102+C102+D102+E102+F102+G102-H102-I102-M102-N102-O102-P102</f>
        <v>839248.057355311</v>
      </c>
      <c r="R102" s="12"/>
      <c r="S102" s="12"/>
      <c r="T102" s="12"/>
      <c r="U102" s="12"/>
      <c r="V102" s="12"/>
      <c r="W102" s="12"/>
      <c r="X102" s="12"/>
    </row>
    <row r="103" customFormat="false" ht="12.8" hidden="false" customHeight="false" outlineLevel="0" collapsed="false">
      <c r="A103" s="16" t="n">
        <v>14</v>
      </c>
      <c r="B103" s="12" t="n">
        <f aca="false">Q102</f>
        <v>839248.057355311</v>
      </c>
      <c r="C103" s="12" t="n">
        <f aca="false">IF((B103-(P103/2))*$C$3&gt;0,(B103-(P103/2))*$C$3,0)</f>
        <v>36059.3635073229</v>
      </c>
      <c r="D103" s="12" t="n">
        <f aca="false">IF(D102&gt;0,D102*(1+$C$7),IF(A103=$C$6,$C$5,0))</f>
        <v>2370.84333845273</v>
      </c>
      <c r="E103" s="12" t="n">
        <f aca="false">IF(E102&gt;0,E102*(1+$C$12),IF(A103=$C$11,$C$10,0))</f>
        <v>0</v>
      </c>
      <c r="F103" s="12" t="n">
        <f aca="false">IF(F102&gt;0,F102*(1+$C$17),IF(A103=$C$16,$C$15,0))</f>
        <v>777</v>
      </c>
      <c r="G103" s="12" t="n">
        <f aca="false">IF(G102&gt;0,G102*(1+$C$22),IF(A103=$C$21,$C$20,0))</f>
        <v>2222</v>
      </c>
      <c r="H103" s="12" t="n">
        <f aca="false">H102*(1+$C$26)</f>
        <v>8379.82478848446</v>
      </c>
      <c r="I103" s="12" t="n">
        <f aca="false">MIN(((C103+D103+E103+F103+G103)*$C$28*POWER((1+$C$29),A102)),($C$30*$C$28)*12*$C$34*POWER((1+$C$31),A102))</f>
        <v>0</v>
      </c>
      <c r="J103" s="17" t="n">
        <f aca="false">MAX((MAX((C103-(801*$C$34)),0))+(D103*$C$8)+(E103*$C$13)+(F103*$C$18)+(G103*$C$23)-H103-I103-O102,0)</f>
        <v>31978.4720572911</v>
      </c>
      <c r="K103" s="18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18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2" t="n">
        <f aca="false">K103+L103</f>
        <v>5800</v>
      </c>
      <c r="N103" s="12" t="n">
        <f aca="false">IF($B$34=2,IF(M103&gt;1944,M103*0.055,0),IF(M103&gt;972,M103*0.055,0))</f>
        <v>319</v>
      </c>
      <c r="O103" s="12" t="n">
        <f aca="false">M103*$C$33</f>
        <v>0</v>
      </c>
      <c r="P103" s="12" t="n">
        <f aca="false">P102*(1+$C$37)</f>
        <v>54200.4612276103</v>
      </c>
      <c r="Q103" s="12" t="n">
        <f aca="false">B103+C103+D103+E103+F103+G103-H103-I103-M103-N103-O103-P103</f>
        <v>811977.978184992</v>
      </c>
      <c r="R103" s="12"/>
      <c r="S103" s="12"/>
      <c r="T103" s="12"/>
      <c r="U103" s="12"/>
      <c r="V103" s="12"/>
      <c r="W103" s="12"/>
      <c r="X103" s="12"/>
    </row>
    <row r="104" customFormat="false" ht="12.8" hidden="false" customHeight="false" outlineLevel="0" collapsed="false">
      <c r="A104" s="16" t="n">
        <v>15</v>
      </c>
      <c r="B104" s="12" t="n">
        <f aca="false">Q103</f>
        <v>811977.978184992</v>
      </c>
      <c r="C104" s="12" t="n">
        <f aca="false">IF((B104-(P104/2))*$C$3&gt;0,(B104-(P104/2))*$C$3,0)</f>
        <v>34806.4582337868</v>
      </c>
      <c r="D104" s="12" t="n">
        <f aca="false">IF(D103&gt;0,D103*(1+$C$7),IF(A104=$C$6,$C$5,0))</f>
        <v>2382.69755514499</v>
      </c>
      <c r="E104" s="12" t="n">
        <f aca="false">IF(E103&gt;0,E103*(1+$C$12),IF(A104=$C$11,$C$10,0))</f>
        <v>0</v>
      </c>
      <c r="F104" s="12" t="n">
        <f aca="false">IF(F103&gt;0,F103*(1+$C$17),IF(A104=$C$16,$C$15,0))</f>
        <v>777</v>
      </c>
      <c r="G104" s="12" t="n">
        <f aca="false">IF(G103&gt;0,G103*(1+$C$22),IF(A104=$C$21,$C$20,0))</f>
        <v>2222</v>
      </c>
      <c r="H104" s="12" t="n">
        <f aca="false">H103*(1+$C$26)</f>
        <v>8798.81602790869</v>
      </c>
      <c r="I104" s="12" t="n">
        <f aca="false">MIN(((C104+D104+E104+F104+G104)*$C$28*POWER((1+$C$29),A103)),($C$30*$C$28)*12*$C$34*POWER((1+$C$31),A103))</f>
        <v>0</v>
      </c>
      <c r="J104" s="17" t="n">
        <f aca="false">MAX((MAX((C104-(801*$C$34)),0))+(D104*$C$8)+(E104*$C$13)+(F104*$C$18)+(G104*$C$23)-H104-I104-O103,0)</f>
        <v>30318.4297610231</v>
      </c>
      <c r="K104" s="18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18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2" t="n">
        <f aca="false">K104+L104</f>
        <v>5285</v>
      </c>
      <c r="N104" s="12" t="n">
        <f aca="false">IF($B$34=2,IF(M104&gt;1944,M104*0.055,0),IF(M104&gt;972,M104*0.055,0))</f>
        <v>290.675</v>
      </c>
      <c r="O104" s="12" t="n">
        <f aca="false">M104*$C$33</f>
        <v>0</v>
      </c>
      <c r="P104" s="12" t="n">
        <f aca="false">P103*(1+$C$37)</f>
        <v>56097.4773705767</v>
      </c>
      <c r="Q104" s="12" t="n">
        <f aca="false">B104+C104+D104+E104+F104+G104-H104-I104-M104-N104-O104-P104</f>
        <v>781694.165575438</v>
      </c>
      <c r="R104" s="12"/>
      <c r="S104" s="12"/>
      <c r="T104" s="12"/>
      <c r="U104" s="12"/>
      <c r="V104" s="12"/>
      <c r="W104" s="12"/>
      <c r="X104" s="12"/>
    </row>
    <row r="105" customFormat="false" ht="12.8" hidden="false" customHeight="false" outlineLevel="0" collapsed="false">
      <c r="A105" s="16" t="n">
        <v>16</v>
      </c>
      <c r="B105" s="12" t="n">
        <f aca="false">Q104</f>
        <v>781694.165575438</v>
      </c>
      <c r="C105" s="12" t="n">
        <f aca="false">IF((B105-(P105/2))*$C$3&gt;0,(B105-(P105/2))*$C$3,0)</f>
        <v>33418.2692140057</v>
      </c>
      <c r="D105" s="12" t="n">
        <f aca="false">IF(D104&gt;0,D104*(1+$C$7),IF(A105=$C$6,$C$5,0))</f>
        <v>2394.61104292072</v>
      </c>
      <c r="E105" s="12" t="n">
        <f aca="false">IF(E104&gt;0,E104*(1+$C$12),IF(A105=$C$11,$C$10,0))</f>
        <v>0</v>
      </c>
      <c r="F105" s="12" t="n">
        <f aca="false">IF(F104&gt;0,F104*(1+$C$17),IF(A105=$C$16,$C$15,0))</f>
        <v>777</v>
      </c>
      <c r="G105" s="12" t="n">
        <f aca="false">IF(G104&gt;0,G104*(1+$C$22),IF(A105=$C$21,$C$20,0))</f>
        <v>2222</v>
      </c>
      <c r="H105" s="12" t="n">
        <f aca="false">H104*(1+$C$26)</f>
        <v>9238.75682930412</v>
      </c>
      <c r="I105" s="12" t="n">
        <f aca="false">MIN(((C105+D105+E105+F105+G105)*$C$28*POWER((1+$C$29),A104)),($C$30*$C$28)*12*$C$34*POWER((1+$C$31),A104))</f>
        <v>0</v>
      </c>
      <c r="J105" s="17" t="n">
        <f aca="false">MAX((MAX((C105-(801*$C$34)),0))+(D105*$C$8)+(E105*$C$13)+(F105*$C$18)+(G105*$C$23)-H105-I105-O104,0)</f>
        <v>28502.2134276223</v>
      </c>
      <c r="K105" s="18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18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2" t="n">
        <f aca="false">K105+L105</f>
        <v>4735</v>
      </c>
      <c r="N105" s="12" t="n">
        <f aca="false">IF($B$34=2,IF(M105&gt;1944,M105*0.055,0),IF(M105&gt;972,M105*0.055,0))</f>
        <v>260.425</v>
      </c>
      <c r="O105" s="12" t="n">
        <f aca="false">M105*$C$33</f>
        <v>0</v>
      </c>
      <c r="P105" s="12" t="n">
        <f aca="false">P104*(1+$C$37)</f>
        <v>58060.8890785468</v>
      </c>
      <c r="Q105" s="12" t="n">
        <f aca="false">B105+C105+D105+E105+F105+G105-H105-I105-M105-N105-O105-P105</f>
        <v>748210.974924514</v>
      </c>
      <c r="R105" s="12"/>
      <c r="S105" s="12"/>
      <c r="T105" s="12"/>
      <c r="U105" s="12"/>
      <c r="V105" s="12"/>
      <c r="W105" s="12"/>
      <c r="X105" s="12"/>
    </row>
    <row r="106" customFormat="false" ht="12.8" hidden="false" customHeight="false" outlineLevel="0" collapsed="false">
      <c r="A106" s="16" t="n">
        <v>17</v>
      </c>
      <c r="B106" s="12" t="n">
        <f aca="false">Q105</f>
        <v>748210.974924514</v>
      </c>
      <c r="C106" s="12" t="n">
        <f aca="false">IF((B106-(P106/2))*$C$3&gt;0,(B106-(P106/2))*$C$3,0)</f>
        <v>31886.5022382906</v>
      </c>
      <c r="D106" s="12" t="n">
        <f aca="false">IF(D105&gt;0,D105*(1+$C$7),IF(A106=$C$6,$C$5,0))</f>
        <v>2406.58409813532</v>
      </c>
      <c r="E106" s="12" t="n">
        <f aca="false">IF(E105&gt;0,E105*(1+$C$12),IF(A106=$C$11,$C$10,0))</f>
        <v>0</v>
      </c>
      <c r="F106" s="12" t="n">
        <f aca="false">IF(F105&gt;0,F105*(1+$C$17),IF(A106=$C$16,$C$15,0))</f>
        <v>777</v>
      </c>
      <c r="G106" s="12" t="n">
        <f aca="false">IF(G105&gt;0,G105*(1+$C$22),IF(A106=$C$21,$C$20,0))</f>
        <v>2222</v>
      </c>
      <c r="H106" s="12" t="n">
        <f aca="false">H105*(1+$C$26)</f>
        <v>9700.69467076933</v>
      </c>
      <c r="I106" s="12" t="n">
        <f aca="false">MIN(((C106+D106+E106+F106+G106)*$C$28*POWER((1+$C$29),A105)),($C$30*$C$28)*12*$C$34*POWER((1+$C$31),A105))</f>
        <v>0</v>
      </c>
      <c r="J106" s="17" t="n">
        <f aca="false">MAX((MAX((C106-(801*$C$34)),0))+(D106*$C$8)+(E106*$C$13)+(F106*$C$18)+(G106*$C$23)-H106-I106-O105,0)</f>
        <v>26520.4816656566</v>
      </c>
      <c r="K106" s="18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18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2" t="n">
        <f aca="false">K106+L106</f>
        <v>4151</v>
      </c>
      <c r="N106" s="12" t="n">
        <f aca="false">IF($B$34=2,IF(M106&gt;1944,M106*0.055,0),IF(M106&gt;972,M106*0.055,0))</f>
        <v>228.305</v>
      </c>
      <c r="O106" s="12" t="n">
        <f aca="false">M106*$C$33</f>
        <v>0</v>
      </c>
      <c r="P106" s="12" t="n">
        <f aca="false">P105*(1+$C$37)</f>
        <v>60093.020196296</v>
      </c>
      <c r="Q106" s="12" t="n">
        <f aca="false">B106+C106+D106+E106+F106+G106-H106-I106-M106-N106-O106-P106</f>
        <v>711330.041393874</v>
      </c>
      <c r="R106" s="12"/>
      <c r="S106" s="12"/>
      <c r="T106" s="12"/>
      <c r="U106" s="12"/>
      <c r="V106" s="12"/>
      <c r="W106" s="12"/>
      <c r="X106" s="12"/>
    </row>
    <row r="107" customFormat="false" ht="12.8" hidden="false" customHeight="false" outlineLevel="0" collapsed="false">
      <c r="A107" s="16" t="n">
        <v>18</v>
      </c>
      <c r="B107" s="12" t="n">
        <f aca="false">Q106</f>
        <v>711330.041393874</v>
      </c>
      <c r="C107" s="12" t="n">
        <f aca="false">IF((B107-(P107/2))*$C$3&gt;0,(B107-(P107/2))*$C$3,0)</f>
        <v>30202.2965128377</v>
      </c>
      <c r="D107" s="12" t="n">
        <f aca="false">IF(D106&gt;0,D106*(1+$C$7),IF(A107=$C$6,$C$5,0))</f>
        <v>2418.617018626</v>
      </c>
      <c r="E107" s="12" t="n">
        <f aca="false">IF(E106&gt;0,E106*(1+$C$12),IF(A107=$C$11,$C$10,0))</f>
        <v>0</v>
      </c>
      <c r="F107" s="12" t="n">
        <f aca="false">IF(F106&gt;0,F106*(1+$C$17),IF(A107=$C$16,$C$15,0))</f>
        <v>777</v>
      </c>
      <c r="G107" s="12" t="n">
        <f aca="false">IF(G106&gt;0,G106*(1+$C$22),IF(A107=$C$21,$C$20,0))</f>
        <v>2222</v>
      </c>
      <c r="H107" s="12" t="n">
        <f aca="false">H106*(1+$C$26)</f>
        <v>10185.7294043078</v>
      </c>
      <c r="I107" s="12" t="n">
        <f aca="false">MIN(((C107+D107+E107+F107+G107)*$C$28*POWER((1+$C$29),A106)),($C$30*$C$28)*12*$C$34*POWER((1+$C$31),A106))</f>
        <v>0</v>
      </c>
      <c r="J107" s="17" t="n">
        <f aca="false">MAX((MAX((C107-(801*$C$34)),0))+(D107*$C$8)+(E107*$C$13)+(F107*$C$18)+(G107*$C$23)-H107-I107-O106,0)</f>
        <v>24363.2741271559</v>
      </c>
      <c r="K107" s="18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18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2" t="n">
        <f aca="false">K107+L107</f>
        <v>3534</v>
      </c>
      <c r="N107" s="12" t="n">
        <f aca="false">IF($B$34=2,IF(M107&gt;1944,M107*0.055,0),IF(M107&gt;972,M107*0.055,0))</f>
        <v>194.37</v>
      </c>
      <c r="O107" s="12" t="n">
        <f aca="false">M107*$C$33</f>
        <v>0</v>
      </c>
      <c r="P107" s="12" t="n">
        <f aca="false">P106*(1+$C$37)</f>
        <v>62196.2759031663</v>
      </c>
      <c r="Q107" s="12" t="n">
        <f aca="false">B107+C107+D107+E107+F107+G107-H107-I107-M107-N107-O107-P107</f>
        <v>670839.579617864</v>
      </c>
      <c r="R107" s="12"/>
      <c r="S107" s="12"/>
      <c r="T107" s="12"/>
      <c r="U107" s="12"/>
      <c r="V107" s="12"/>
      <c r="W107" s="12"/>
      <c r="X107" s="12"/>
    </row>
    <row r="108" customFormat="false" ht="12.8" hidden="false" customHeight="false" outlineLevel="0" collapsed="false">
      <c r="A108" s="16" t="n">
        <v>19</v>
      </c>
      <c r="B108" s="12" t="n">
        <f aca="false">Q107</f>
        <v>670839.579617864</v>
      </c>
      <c r="C108" s="12" t="n">
        <f aca="false">IF((B108-(P108/2))*$C$3&gt;0,(B108-(P108/2))*$C$3,0)</f>
        <v>28356.1935036061</v>
      </c>
      <c r="D108" s="12" t="n">
        <f aca="false">IF(D107&gt;0,D107*(1+$C$7),IF(A108=$C$6,$C$5,0))</f>
        <v>2430.71010371913</v>
      </c>
      <c r="E108" s="12" t="n">
        <f aca="false">IF(E107&gt;0,E107*(1+$C$12),IF(A108=$C$11,$C$10,0))</f>
        <v>0</v>
      </c>
      <c r="F108" s="12" t="n">
        <f aca="false">IF(F107&gt;0,F107*(1+$C$17),IF(A108=$C$16,$C$15,0))</f>
        <v>777</v>
      </c>
      <c r="G108" s="12" t="n">
        <f aca="false">IF(G107&gt;0,G107*(1+$C$22),IF(A108=$C$21,$C$20,0))</f>
        <v>2222</v>
      </c>
      <c r="H108" s="12" t="n">
        <f aca="false">H107*(1+$C$26)</f>
        <v>10695.0158745232</v>
      </c>
      <c r="I108" s="12" t="n">
        <f aca="false">MIN(((C108+D108+E108+F108+G108)*$C$28*POWER((1+$C$29),A107)),($C$30*$C$28)*12*$C$34*POWER((1+$C$31),A107))</f>
        <v>0</v>
      </c>
      <c r="J108" s="17" t="n">
        <f aca="false">MAX((MAX((C108-(801*$C$34)),0))+(D108*$C$8)+(E108*$C$13)+(F108*$C$18)+(G108*$C$23)-H108-I108-O107,0)</f>
        <v>22019.977732802</v>
      </c>
      <c r="K108" s="18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18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2" t="n">
        <f aca="false">K108+L108</f>
        <v>2886</v>
      </c>
      <c r="N108" s="12" t="n">
        <f aca="false">IF($B$34=2,IF(M108&gt;1944,M108*0.055,0),IF(M108&gt;972,M108*0.055,0))</f>
        <v>158.73</v>
      </c>
      <c r="O108" s="12" t="n">
        <f aca="false">M108*$C$33</f>
        <v>0</v>
      </c>
      <c r="P108" s="12" t="n">
        <f aca="false">P107*(1+$C$37)</f>
        <v>64373.1455597772</v>
      </c>
      <c r="Q108" s="12" t="n">
        <f aca="false">B108+C108+D108+E108+F108+G108-H108-I108-M108-N108-O108-P108</f>
        <v>626512.591790889</v>
      </c>
      <c r="R108" s="12"/>
      <c r="S108" s="12"/>
      <c r="T108" s="12"/>
      <c r="U108" s="12"/>
      <c r="V108" s="12"/>
      <c r="W108" s="12"/>
      <c r="X108" s="12"/>
    </row>
    <row r="109" customFormat="false" ht="12.8" hidden="false" customHeight="false" outlineLevel="0" collapsed="false">
      <c r="A109" s="16" t="n">
        <v>20</v>
      </c>
      <c r="B109" s="12" t="n">
        <f aca="false">Q108</f>
        <v>626512.591790889</v>
      </c>
      <c r="C109" s="12" t="n">
        <f aca="false">IF((B109-(P109/2))*$C$3&gt;0,(B109-(P109/2))*$C$3,0)</f>
        <v>26338.0573099885</v>
      </c>
      <c r="D109" s="12" t="n">
        <f aca="false">IF(D108&gt;0,D108*(1+$C$7),IF(A109=$C$6,$C$5,0))</f>
        <v>2442.86365423772</v>
      </c>
      <c r="E109" s="12" t="n">
        <f aca="false">IF(E108&gt;0,E108*(1+$C$12),IF(A109=$C$11,$C$10,0))</f>
        <v>0</v>
      </c>
      <c r="F109" s="12" t="n">
        <f aca="false">IF(F108&gt;0,F108*(1+$C$17),IF(A109=$C$16,$C$15,0))</f>
        <v>777</v>
      </c>
      <c r="G109" s="12" t="n">
        <f aca="false">IF(G108&gt;0,G108*(1+$C$22),IF(A109=$C$21,$C$20,0))</f>
        <v>2222</v>
      </c>
      <c r="H109" s="12" t="n">
        <f aca="false">H108*(1+$C$26)</f>
        <v>11229.7666682493</v>
      </c>
      <c r="I109" s="12" t="n">
        <f aca="false">MIN(((C109+D109+E109+F109+G109)*$C$28*POWER((1+$C$29),A108)),($C$30*$C$28)*12*$C$34*POWER((1+$C$31),A108))</f>
        <v>0</v>
      </c>
      <c r="J109" s="17" t="n">
        <f aca="false">MAX((MAX((C109-(801*$C$34)),0))+(D109*$C$8)+(E109*$C$13)+(F109*$C$18)+(G109*$C$23)-H109-I109-O108,0)</f>
        <v>19479.2442959769</v>
      </c>
      <c r="K109" s="18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18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2" t="n">
        <f aca="false">K109+L109</f>
        <v>2210</v>
      </c>
      <c r="N109" s="12" t="n">
        <f aca="false">IF($B$34=2,IF(M109&gt;1944,M109*0.055,0),IF(M109&gt;972,M109*0.055,0))</f>
        <v>121.55</v>
      </c>
      <c r="O109" s="12" t="n">
        <f aca="false">M109*$C$33</f>
        <v>0</v>
      </c>
      <c r="P109" s="12" t="n">
        <f aca="false">P108*(1+$C$37)</f>
        <v>66626.2056543694</v>
      </c>
      <c r="Q109" s="12" t="n">
        <f aca="false">B109+C109+D109+E109+F109+G109-H109-I109-M109-N109-O109-P109</f>
        <v>578104.990432496</v>
      </c>
      <c r="R109" s="12"/>
      <c r="S109" s="12"/>
      <c r="T109" s="12"/>
      <c r="U109" s="12"/>
      <c r="V109" s="12"/>
      <c r="W109" s="12"/>
      <c r="X109" s="12"/>
    </row>
    <row r="110" customFormat="false" ht="12.8" hidden="false" customHeight="false" outlineLevel="0" collapsed="false">
      <c r="A110" s="16" t="n">
        <v>21</v>
      </c>
      <c r="B110" s="12" t="n">
        <f aca="false">Q109</f>
        <v>578104.990432496</v>
      </c>
      <c r="C110" s="12" t="n">
        <f aca="false">IF((B110-(P110/2))*$C$3&gt;0,(B110-(P110/2))*$C$3,0)</f>
        <v>24136.9912478824</v>
      </c>
      <c r="D110" s="12" t="n">
        <f aca="false">IF(D109&gt;0,D109*(1+$C$7),IF(A110=$C$6,$C$5,0))</f>
        <v>2455.07797250891</v>
      </c>
      <c r="E110" s="12" t="n">
        <f aca="false">IF(E109&gt;0,E109*(1+$C$12),IF(A110=$C$11,$C$10,0))</f>
        <v>0</v>
      </c>
      <c r="F110" s="12" t="n">
        <f aca="false">IF(F109&gt;0,F109*(1+$C$17),IF(A110=$C$16,$C$15,0))</f>
        <v>777</v>
      </c>
      <c r="G110" s="12" t="n">
        <f aca="false">IF(G109&gt;0,G109*(1+$C$22),IF(A110=$C$21,$C$20,0))</f>
        <v>2222</v>
      </c>
      <c r="H110" s="12" t="n">
        <f aca="false">H109*(1+$C$26)</f>
        <v>11791.2550016618</v>
      </c>
      <c r="I110" s="12" t="n">
        <f aca="false">MIN(((C110+D110+E110+F110+G110)*$C$28*POWER((1+$C$29),A109)),($C$30*$C$28)*12*$C$34*POWER((1+$C$31),A109))</f>
        <v>0</v>
      </c>
      <c r="J110" s="17" t="n">
        <f aca="false">MAX((MAX((C110-(801*$C$34)),0))+(D110*$C$8)+(E110*$C$13)+(F110*$C$18)+(G110*$C$23)-H110-I110-O109,0)</f>
        <v>16728.9042187295</v>
      </c>
      <c r="K110" s="18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18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2" t="n">
        <f aca="false">K110+L110</f>
        <v>1509</v>
      </c>
      <c r="N110" s="12" t="n">
        <f aca="false">IF($B$34=2,IF(M110&gt;1944,M110*0.055,0),IF(M110&gt;972,M110*0.055,0))</f>
        <v>82.995</v>
      </c>
      <c r="O110" s="12" t="n">
        <f aca="false">M110*$C$33</f>
        <v>0</v>
      </c>
      <c r="P110" s="12" t="n">
        <f aca="false">P109*(1+$C$37)</f>
        <v>68958.1228522723</v>
      </c>
      <c r="Q110" s="12" t="n">
        <f aca="false">B110+C110+D110+E110+F110+G110-H110-I110-M110-N110-O110-P110</f>
        <v>525354.686798953</v>
      </c>
      <c r="R110" s="12"/>
      <c r="S110" s="12"/>
      <c r="T110" s="12"/>
      <c r="U110" s="12"/>
      <c r="V110" s="12"/>
      <c r="W110" s="12"/>
      <c r="X110" s="12"/>
    </row>
    <row r="111" customFormat="false" ht="12.8" hidden="false" customHeight="false" outlineLevel="0" collapsed="false">
      <c r="A111" s="16" t="n">
        <v>22</v>
      </c>
      <c r="B111" s="12" t="n">
        <f aca="false">Q110</f>
        <v>525354.686798953</v>
      </c>
      <c r="C111" s="12" t="n">
        <f aca="false">IF((B111-(P111/2))*$C$3&gt;0,(B111-(P111/2))*$C$3,0)</f>
        <v>21741.2973050969</v>
      </c>
      <c r="D111" s="12" t="n">
        <f aca="false">IF(D110&gt;0,D110*(1+$C$7),IF(A111=$C$6,$C$5,0))</f>
        <v>2467.35336237145</v>
      </c>
      <c r="E111" s="12" t="n">
        <f aca="false">IF(E110&gt;0,E110*(1+$C$12),IF(A111=$C$11,$C$10,0))</f>
        <v>0</v>
      </c>
      <c r="F111" s="12" t="n">
        <f aca="false">IF(F110&gt;0,F110*(1+$C$17),IF(A111=$C$16,$C$15,0))</f>
        <v>777</v>
      </c>
      <c r="G111" s="12" t="n">
        <f aca="false">IF(G110&gt;0,G110*(1+$C$22),IF(A111=$C$21,$C$20,0))</f>
        <v>2222</v>
      </c>
      <c r="H111" s="12" t="n">
        <f aca="false">H110*(1+$C$26)</f>
        <v>12380.8177517449</v>
      </c>
      <c r="I111" s="12" t="n">
        <f aca="false">MIN(((C111+D111+E111+F111+G111)*$C$28*POWER((1+$C$29),A110)),($C$30*$C$28)*12*$C$34*POWER((1+$C$31),A110))</f>
        <v>0</v>
      </c>
      <c r="J111" s="17" t="n">
        <f aca="false">MAX((MAX((C111-(801*$C$34)),0))+(D111*$C$8)+(E111*$C$13)+(F111*$C$18)+(G111*$C$23)-H111-I111-O110,0)</f>
        <v>13755.9229157234</v>
      </c>
      <c r="K111" s="18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18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2" t="n">
        <f aca="false">K111+L111</f>
        <v>792</v>
      </c>
      <c r="N111" s="12" t="n">
        <f aca="false">IF($B$34=2,IF(M111&gt;1944,M111*0.055,0),IF(M111&gt;972,M111*0.055,0))</f>
        <v>0</v>
      </c>
      <c r="O111" s="12" t="n">
        <f aca="false">M111*$C$33</f>
        <v>0</v>
      </c>
      <c r="P111" s="12" t="n">
        <f aca="false">P110*(1+$C$37)</f>
        <v>71371.6571521018</v>
      </c>
      <c r="Q111" s="12" t="n">
        <f aca="false">B111+C111+D111+E111+F111+G111-H111-I111-M111-N111-O111-P111</f>
        <v>468017.862562575</v>
      </c>
      <c r="R111" s="12"/>
      <c r="S111" s="12"/>
      <c r="T111" s="12"/>
      <c r="U111" s="12"/>
      <c r="V111" s="12"/>
      <c r="W111" s="12"/>
      <c r="X111" s="12"/>
    </row>
    <row r="112" customFormat="false" ht="12.8" hidden="false" customHeight="false" outlineLevel="0" collapsed="false">
      <c r="A112" s="16" t="n">
        <v>23</v>
      </c>
      <c r="B112" s="12" t="n">
        <f aca="false">Q111</f>
        <v>468017.862562575</v>
      </c>
      <c r="C112" s="12" t="n">
        <f aca="false">IF((B112-(P112/2))*$C$3&gt;0,(B112-(P112/2))*$C$3,0)</f>
        <v>19140.0865313945</v>
      </c>
      <c r="D112" s="12" t="n">
        <f aca="false">IF(D111&gt;0,D111*(1+$C$7),IF(A112=$C$6,$C$5,0))</f>
        <v>2479.69012918331</v>
      </c>
      <c r="E112" s="12" t="n">
        <f aca="false">IF(E111&gt;0,E111*(1+$C$12),IF(A112=$C$11,$C$10,0))</f>
        <v>0</v>
      </c>
      <c r="F112" s="12" t="n">
        <f aca="false">IF(F111&gt;0,F111*(1+$C$17),IF(A112=$C$16,$C$15,0))</f>
        <v>777</v>
      </c>
      <c r="G112" s="12" t="n">
        <f aca="false">IF(G111&gt;0,G111*(1+$C$22),IF(A112=$C$21,$C$20,0))</f>
        <v>2222</v>
      </c>
      <c r="H112" s="12" t="n">
        <f aca="false">H111*(1+$C$26)</f>
        <v>12999.8586393321</v>
      </c>
      <c r="I112" s="12" t="n">
        <f aca="false">MIN(((C112+D112+E112+F112+G112)*$C$28*POWER((1+$C$29),A111)),($C$30*$C$28)*12*$C$34*POWER((1+$C$31),A111))</f>
        <v>0</v>
      </c>
      <c r="J112" s="17" t="n">
        <f aca="false">MAX((MAX((C112-(801*$C$34)),0))+(D112*$C$8)+(E112*$C$13)+(F112*$C$18)+(G112*$C$23)-H112-I112-O111,0)</f>
        <v>10548.0080212457</v>
      </c>
      <c r="K112" s="18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18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2" t="n">
        <f aca="false">K112+L112</f>
        <v>172</v>
      </c>
      <c r="N112" s="12" t="n">
        <f aca="false">IF($B$34=2,IF(M112&gt;1944,M112*0.055,0),IF(M112&gt;972,M112*0.055,0))</f>
        <v>0</v>
      </c>
      <c r="O112" s="12" t="n">
        <f aca="false">M112*$C$33</f>
        <v>0</v>
      </c>
      <c r="P112" s="12" t="n">
        <f aca="false">P111*(1+$C$37)</f>
        <v>73869.6651524254</v>
      </c>
      <c r="Q112" s="12" t="n">
        <f aca="false">B112+C112+D112+E112+F112+G112-H112-I112-M112-N112-O112-P112</f>
        <v>405595.115431395</v>
      </c>
      <c r="R112" s="12"/>
      <c r="S112" s="12"/>
      <c r="T112" s="12"/>
      <c r="U112" s="12"/>
      <c r="V112" s="12"/>
      <c r="W112" s="12"/>
      <c r="X112" s="12"/>
    </row>
    <row r="113" customFormat="false" ht="12.8" hidden="false" customHeight="false" outlineLevel="0" collapsed="false">
      <c r="A113" s="16" t="n">
        <v>24</v>
      </c>
      <c r="B113" s="12" t="n">
        <f aca="false">Q112</f>
        <v>405595.115431395</v>
      </c>
      <c r="C113" s="12" t="n">
        <f aca="false">IF((B113-(P113/2))*$C$3&gt;0,(B113-(P113/2))*$C$3,0)</f>
        <v>16311.1198289467</v>
      </c>
      <c r="D113" s="12" t="n">
        <f aca="false">IF(D112&gt;0,D112*(1+$C$7),IF(A113=$C$6,$C$5,0))</f>
        <v>2492.08857982923</v>
      </c>
      <c r="E113" s="12" t="n">
        <f aca="false">IF(E112&gt;0,E112*(1+$C$12),IF(A113=$C$11,$C$10,0))</f>
        <v>0</v>
      </c>
      <c r="F113" s="12" t="n">
        <f aca="false">IF(F112&gt;0,F112*(1+$C$17),IF(A113=$C$16,$C$15,0))</f>
        <v>777</v>
      </c>
      <c r="G113" s="12" t="n">
        <f aca="false">IF(G112&gt;0,G112*(1+$C$22),IF(A113=$C$21,$C$20,0))</f>
        <v>2222</v>
      </c>
      <c r="H113" s="12" t="n">
        <f aca="false">H112*(1+$C$26)</f>
        <v>13649.8515712988</v>
      </c>
      <c r="I113" s="12" t="n">
        <f aca="false">MIN(((C113+D113+E113+F113+G113)*$C$28*POWER((1+$C$29),A112)),($C$30*$C$28)*12*$C$34*POWER((1+$C$31),A112))</f>
        <v>0</v>
      </c>
      <c r="J113" s="17" t="n">
        <f aca="false">MAX((MAX((C113-(801*$C$34)),0))+(D113*$C$8)+(E113*$C$13)+(F113*$C$18)+(G113*$C$23)-H113-I113-O112,0)</f>
        <v>7081.44683747711</v>
      </c>
      <c r="K113" s="18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18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2" t="n">
        <f aca="false">K113+L113</f>
        <v>0</v>
      </c>
      <c r="N113" s="12" t="n">
        <f aca="false">IF($B$34=2,IF(M113&gt;1944,M113*0.055,0),IF(M113&gt;972,M113*0.055,0))</f>
        <v>0</v>
      </c>
      <c r="O113" s="12" t="n">
        <f aca="false">M113*$C$33</f>
        <v>0</v>
      </c>
      <c r="P113" s="12" t="n">
        <f aca="false">P112*(1+$C$37)</f>
        <v>76455.1034327602</v>
      </c>
      <c r="Q113" s="12" t="n">
        <f aca="false">B113+C113+D113+E113+F113+G113-H113-I113-M113-N113-O113-P113</f>
        <v>337292.368836112</v>
      </c>
      <c r="R113" s="12"/>
      <c r="S113" s="12"/>
      <c r="T113" s="12"/>
      <c r="U113" s="12"/>
      <c r="V113" s="12"/>
      <c r="W113" s="12"/>
      <c r="X113" s="12"/>
    </row>
    <row r="114" customFormat="false" ht="12.8" hidden="false" customHeight="false" outlineLevel="0" collapsed="false">
      <c r="A114" s="16" t="n">
        <v>25</v>
      </c>
      <c r="B114" s="12" t="n">
        <f aca="false">Q113</f>
        <v>337292.368836112</v>
      </c>
      <c r="C114" s="12" t="n">
        <f aca="false">IF((B114-(P114/2))*$C$3&gt;0,(B114-(P114/2))*$C$3,0)</f>
        <v>13219.0722647489</v>
      </c>
      <c r="D114" s="12" t="n">
        <f aca="false">IF(D113&gt;0,D113*(1+$C$7),IF(A114=$C$6,$C$5,0))</f>
        <v>2504.54902272837</v>
      </c>
      <c r="E114" s="12" t="n">
        <f aca="false">IF(E113&gt;0,E113*(1+$C$12),IF(A114=$C$11,$C$10,0))</f>
        <v>0</v>
      </c>
      <c r="F114" s="12" t="n">
        <f aca="false">IF(F113&gt;0,F113*(1+$C$17),IF(A114=$C$16,$C$15,0))</f>
        <v>777</v>
      </c>
      <c r="G114" s="12" t="n">
        <f aca="false">IF(G113&gt;0,G113*(1+$C$22),IF(A114=$C$21,$C$20,0))</f>
        <v>2222</v>
      </c>
      <c r="H114" s="12" t="n">
        <f aca="false">H113*(1+$C$26)</f>
        <v>14332.3441498637</v>
      </c>
      <c r="I114" s="12" t="n">
        <f aca="false">MIN(((C114+D114+E114+F114+G114)*$C$28*POWER((1+$C$29),A113)),($C$30*$C$28)*12*$C$34*POWER((1+$C$31),A113))</f>
        <v>0</v>
      </c>
      <c r="J114" s="17" t="n">
        <f aca="false">MAX((MAX((C114-(801*$C$34)),0))+(D114*$C$8)+(E114*$C$13)+(F114*$C$18)+(G114*$C$23)-H114-I114-O113,0)</f>
        <v>3319.36713761352</v>
      </c>
      <c r="K114" s="18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18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2" t="n">
        <f aca="false">K114+L114</f>
        <v>0</v>
      </c>
      <c r="N114" s="12" t="n">
        <f aca="false">IF($B$34=2,IF(M114&gt;1944,M114*0.055,0),IF(M114&gt;972,M114*0.055,0))</f>
        <v>0</v>
      </c>
      <c r="O114" s="12" t="n">
        <f aca="false">M114*$C$33</f>
        <v>0</v>
      </c>
      <c r="P114" s="12" t="n">
        <f aca="false">P113*(1+$C$37)</f>
        <v>79131.0320529068</v>
      </c>
      <c r="Q114" s="12" t="n">
        <f aca="false">B114+C114+D114+E114+F114+G114-H114-I114-M114-N114-O114-P114</f>
        <v>262551.613920819</v>
      </c>
      <c r="R114" s="12"/>
      <c r="S114" s="12"/>
      <c r="T114" s="12"/>
      <c r="U114" s="12"/>
      <c r="V114" s="12"/>
      <c r="W114" s="12"/>
      <c r="X114" s="12"/>
    </row>
    <row r="115" customFormat="false" ht="12.8" hidden="false" customHeight="false" outlineLevel="0" collapsed="false">
      <c r="A115" s="16" t="n">
        <v>26</v>
      </c>
      <c r="B115" s="12" t="n">
        <f aca="false">Q114</f>
        <v>262551.613920819</v>
      </c>
      <c r="C115" s="12" t="n">
        <f aca="false">IF((B115-(P115/2))*$C$3&gt;0,(B115-(P115/2))*$C$3,0)</f>
        <v>9839.09793460472</v>
      </c>
      <c r="D115" s="12" t="n">
        <f aca="false">IF(D114&gt;0,D114*(1+$C$7),IF(A115=$C$6,$C$5,0))</f>
        <v>2517.07176784201</v>
      </c>
      <c r="E115" s="12" t="n">
        <f aca="false">IF(E114&gt;0,E114*(1+$C$12),IF(A115=$C$11,$C$10,0))</f>
        <v>0</v>
      </c>
      <c r="F115" s="12" t="n">
        <f aca="false">IF(F114&gt;0,F114*(1+$C$17),IF(A115=$C$16,$C$15,0))</f>
        <v>777</v>
      </c>
      <c r="G115" s="12" t="n">
        <f aca="false">IF(G114&gt;0,G114*(1+$C$22),IF(A115=$C$21,$C$20,0))</f>
        <v>2222</v>
      </c>
      <c r="H115" s="12" t="n">
        <f aca="false">H114*(1+$C$26)</f>
        <v>15048.9613573569</v>
      </c>
      <c r="I115" s="12" t="n">
        <f aca="false">MIN(((C115+D115+E115+F115+G115)*$C$28*POWER((1+$C$29),A114)),($C$30*$C$28)*12*$C$34*POWER((1+$C$31),A114))</f>
        <v>0</v>
      </c>
      <c r="J115" s="17" t="n">
        <f aca="false">MAX((MAX((C115-(801*$C$34)),0))+(D115*$C$8)+(E115*$C$13)+(F115*$C$18)+(G115*$C$23)-H115-I115-O114,0)</f>
        <v>0</v>
      </c>
      <c r="K115" s="18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18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2" t="n">
        <f aca="false">K115+L115</f>
        <v>0</v>
      </c>
      <c r="N115" s="12" t="n">
        <f aca="false">IF($B$34=2,IF(M115&gt;1944,M115*0.055,0),IF(M115&gt;972,M115*0.055,0))</f>
        <v>0</v>
      </c>
      <c r="O115" s="12" t="n">
        <f aca="false">M115*$C$33</f>
        <v>0</v>
      </c>
      <c r="P115" s="12" t="n">
        <f aca="false">P114*(1+$C$37)</f>
        <v>81900.6181747586</v>
      </c>
      <c r="Q115" s="12" t="n">
        <f aca="false">B115+C115+D115+E115+F115+G115-H115-I115-M115-N115-O115-P115</f>
        <v>180957.20409115</v>
      </c>
      <c r="R115" s="12"/>
      <c r="S115" s="12"/>
      <c r="T115" s="12"/>
      <c r="U115" s="12"/>
      <c r="V115" s="12"/>
      <c r="W115" s="12"/>
      <c r="X115" s="12"/>
    </row>
    <row r="116" customFormat="false" ht="12.8" hidden="false" customHeight="false" outlineLevel="0" collapsed="false">
      <c r="A116" s="16" t="n">
        <v>27</v>
      </c>
      <c r="B116" s="12" t="n">
        <f aca="false">Q115</f>
        <v>180957.20409115</v>
      </c>
      <c r="C116" s="12" t="n">
        <f aca="false">IF((B116-(P116/2))*$C$3&gt;0,(B116-(P116/2))*$C$3,0)</f>
        <v>6152.66935784564</v>
      </c>
      <c r="D116" s="12" t="n">
        <f aca="false">IF(D115&gt;0,D115*(1+$C$7),IF(A116=$C$6,$C$5,0))</f>
        <v>2529.65712668122</v>
      </c>
      <c r="E116" s="12" t="n">
        <f aca="false">IF(E115&gt;0,E115*(1+$C$12),IF(A116=$C$11,$C$10,0))</f>
        <v>0</v>
      </c>
      <c r="F116" s="12" t="n">
        <f aca="false">IF(F115&gt;0,F115*(1+$C$17),IF(A116=$C$16,$C$15,0))</f>
        <v>777</v>
      </c>
      <c r="G116" s="12" t="n">
        <f aca="false">IF(G115&gt;0,G115*(1+$C$22),IF(A116=$C$21,$C$20,0))</f>
        <v>2222</v>
      </c>
      <c r="H116" s="12" t="n">
        <f aca="false">H115*(1+$C$26)</f>
        <v>15801.4094252247</v>
      </c>
      <c r="I116" s="12" t="n">
        <f aca="false">MIN(((C116+D116+E116+F116+G116)*$C$28*POWER((1+$C$29),A115)),($C$30*$C$28)*12*$C$34*POWER((1+$C$31),A115))</f>
        <v>0</v>
      </c>
      <c r="J116" s="17" t="n">
        <f aca="false">MAX((MAX((C116-(801*$C$34)),0))+(D116*$C$8)+(E116*$C$13)+(F116*$C$18)+(G116*$C$23)-H116-I116-O115,0)</f>
        <v>0</v>
      </c>
      <c r="K116" s="18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18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2" t="n">
        <f aca="false">K116+L116</f>
        <v>0</v>
      </c>
      <c r="N116" s="12" t="n">
        <f aca="false">IF($B$34=2,IF(M116&gt;1944,M116*0.055,0),IF(M116&gt;972,M116*0.055,0))</f>
        <v>0</v>
      </c>
      <c r="O116" s="12" t="n">
        <f aca="false">M116*$C$33</f>
        <v>0</v>
      </c>
      <c r="P116" s="12" t="n">
        <f aca="false">P115*(1+$C$37)</f>
        <v>84767.1398108751</v>
      </c>
      <c r="Q116" s="12" t="n">
        <f aca="false">B116+C116+D116+E116+F116+G116-H116-I116-M116-N116-O116-P116</f>
        <v>92069.9813395773</v>
      </c>
      <c r="R116" s="12"/>
      <c r="S116" s="12"/>
      <c r="T116" s="12"/>
      <c r="U116" s="12"/>
      <c r="V116" s="12"/>
      <c r="W116" s="12"/>
      <c r="X116" s="12"/>
    </row>
    <row r="117" customFormat="false" ht="12.8" hidden="false" customHeight="false" outlineLevel="0" collapsed="false">
      <c r="A117" s="16" t="n">
        <v>28</v>
      </c>
      <c r="B117" s="12" t="n">
        <f aca="false">Q116</f>
        <v>92069.9813395773</v>
      </c>
      <c r="C117" s="12" t="n">
        <f aca="false">IF((B117-(P117/2))*$C$3&gt;0,(B117-(P117/2))*$C$3,0)</f>
        <v>2140.21260004275</v>
      </c>
      <c r="D117" s="12" t="n">
        <f aca="false">IF(D116&gt;0,D116*(1+$C$7),IF(A117=$C$6,$C$5,0))</f>
        <v>2542.30541231463</v>
      </c>
      <c r="E117" s="12" t="n">
        <f aca="false">IF(E116&gt;0,E116*(1+$C$12),IF(A117=$C$11,$C$10,0))</f>
        <v>0</v>
      </c>
      <c r="F117" s="12" t="n">
        <f aca="false">IF(F116&gt;0,F116*(1+$C$17),IF(A117=$C$16,$C$15,0))</f>
        <v>777</v>
      </c>
      <c r="G117" s="12" t="n">
        <f aca="false">IF(G116&gt;0,G116*(1+$C$22),IF(A117=$C$21,$C$20,0))</f>
        <v>2222</v>
      </c>
      <c r="H117" s="12" t="n">
        <f aca="false">H116*(1+$C$26)</f>
        <v>16591.479896486</v>
      </c>
      <c r="I117" s="12" t="n">
        <f aca="false">MIN(((C117+D117+E117+F117+G117)*$C$28*POWER((1+$C$29),A116)),($C$30*$C$28)*12*$C$34*POWER((1+$C$31),A116))</f>
        <v>0</v>
      </c>
      <c r="J117" s="17" t="n">
        <f aca="false">MAX((MAX((C117-(801*$C$34)),0))+(D117*$C$8)+(E117*$C$13)+(F117*$C$18)+(G117*$C$23)-H117-I117-O116,0)</f>
        <v>0</v>
      </c>
      <c r="K117" s="18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18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2" t="n">
        <f aca="false">K117+L117</f>
        <v>0</v>
      </c>
      <c r="N117" s="12" t="n">
        <f aca="false">IF($B$34=2,IF(M117&gt;1944,M117*0.055,0),IF(M117&gt;972,M117*0.055,0))</f>
        <v>0</v>
      </c>
      <c r="O117" s="12" t="n">
        <f aca="false">M117*$C$33</f>
        <v>0</v>
      </c>
      <c r="P117" s="12" t="n">
        <f aca="false">P116*(1+$C$37)</f>
        <v>87733.9897042558</v>
      </c>
      <c r="Q117" s="12" t="n">
        <f aca="false">B117+C117+D117+E117+F117+G117-H117-I117-M117-N117-O117-P117</f>
        <v>-4573.97024880713</v>
      </c>
      <c r="R117" s="12"/>
      <c r="S117" s="12"/>
      <c r="T117" s="12"/>
      <c r="U117" s="12"/>
      <c r="V117" s="12"/>
      <c r="W117" s="12"/>
      <c r="X117" s="12"/>
    </row>
    <row r="118" customFormat="false" ht="12.8" hidden="false" customHeight="false" outlineLevel="0" collapsed="false">
      <c r="A118" s="16" t="n">
        <v>29</v>
      </c>
      <c r="B118" s="12" t="n">
        <f aca="false">Q117</f>
        <v>-4573.97024880713</v>
      </c>
      <c r="C118" s="12" t="n">
        <f aca="false">IF((B118-(P118/2))*$C$3&gt;0,(B118-(P118/2))*$C$3,0)</f>
        <v>0</v>
      </c>
      <c r="D118" s="12" t="n">
        <f aca="false">IF(D117&gt;0,D117*(1+$C$7),IF(A118=$C$6,$C$5,0))</f>
        <v>2555.0169393762</v>
      </c>
      <c r="E118" s="12" t="n">
        <f aca="false">IF(E117&gt;0,E117*(1+$C$12),IF(A118=$C$11,$C$10,0))</f>
        <v>0</v>
      </c>
      <c r="F118" s="12" t="n">
        <f aca="false">IF(F117&gt;0,F117*(1+$C$17),IF(A118=$C$16,$C$15,0))</f>
        <v>777</v>
      </c>
      <c r="G118" s="12" t="n">
        <f aca="false">IF(G117&gt;0,G117*(1+$C$22),IF(A118=$C$21,$C$20,0))</f>
        <v>2222</v>
      </c>
      <c r="H118" s="12" t="n">
        <f aca="false">H117*(1+$C$26)</f>
        <v>17421.0538913103</v>
      </c>
      <c r="I118" s="12" t="n">
        <f aca="false">MIN(((C118+D118+E118+F118+G118)*$C$28*POWER((1+$C$29),A117)),($C$30*$C$28)*12*$C$34*POWER((1+$C$31),A117))</f>
        <v>0</v>
      </c>
      <c r="J118" s="17" t="n">
        <f aca="false">MAX((MAX((C118-(801*$C$34)),0))+(D118*$C$8)+(E118*$C$13)+(F118*$C$18)+(G118*$C$23)-H118-I118-O117,0)</f>
        <v>0</v>
      </c>
      <c r="K118" s="18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18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2" t="n">
        <f aca="false">K118+L118</f>
        <v>0</v>
      </c>
      <c r="N118" s="12" t="n">
        <f aca="false">IF($B$34=2,IF(M118&gt;1944,M118*0.055,0),IF(M118&gt;972,M118*0.055,0))</f>
        <v>0</v>
      </c>
      <c r="O118" s="12" t="n">
        <f aca="false">M118*$C$33</f>
        <v>0</v>
      </c>
      <c r="P118" s="12" t="n">
        <f aca="false">P117*(1+$C$37)</f>
        <v>90804.6793439047</v>
      </c>
      <c r="Q118" s="12" t="n">
        <f aca="false">B118+C118+D118+E118+F118+G118-H118-I118-M118-N118-O118-P118</f>
        <v>-107245.686544646</v>
      </c>
      <c r="R118" s="12"/>
      <c r="S118" s="12"/>
      <c r="T118" s="12"/>
      <c r="U118" s="12"/>
      <c r="V118" s="12"/>
      <c r="W118" s="12"/>
      <c r="X118" s="12"/>
    </row>
    <row r="119" customFormat="false" ht="12.8" hidden="false" customHeight="false" outlineLevel="0" collapsed="false">
      <c r="A119" s="16" t="n">
        <v>30</v>
      </c>
      <c r="B119" s="12" t="n">
        <f aca="false">Q118</f>
        <v>-107245.686544646</v>
      </c>
      <c r="C119" s="12" t="n">
        <f aca="false">IF((B119-(P119/2))*$C$3&gt;0,(B119-(P119/2))*$C$3,0)</f>
        <v>0</v>
      </c>
      <c r="D119" s="12" t="n">
        <f aca="false">IF(D118&gt;0,D118*(1+$C$7),IF(A119=$C$6,$C$5,0))</f>
        <v>2567.79202407308</v>
      </c>
      <c r="E119" s="12" t="n">
        <f aca="false">IF(E118&gt;0,E118*(1+$C$12),IF(A119=$C$11,$C$10,0))</f>
        <v>0</v>
      </c>
      <c r="F119" s="12" t="n">
        <f aca="false">IF(F118&gt;0,F118*(1+$C$17),IF(A119=$C$16,$C$15,0))</f>
        <v>777</v>
      </c>
      <c r="G119" s="12" t="n">
        <f aca="false">IF(G118&gt;0,G118*(1+$C$22),IF(A119=$C$21,$C$20,0))</f>
        <v>2222</v>
      </c>
      <c r="H119" s="12" t="n">
        <f aca="false">H118*(1+$C$26)</f>
        <v>18292.1065858758</v>
      </c>
      <c r="I119" s="12" t="n">
        <f aca="false">MIN(((C119+D119+E119+F119+G119)*$C$28*POWER((1+$C$29),A118)),($C$30*$C$28)*12*$C$34*POWER((1+$C$31),A118))</f>
        <v>0</v>
      </c>
      <c r="J119" s="17" t="n">
        <f aca="false">MAX((MAX((C119-(801*$C$34)),0))+(D119*$C$8)+(E119*$C$13)+(F119*$C$18)+(G119*$C$23)-H119-I119-O118,0)</f>
        <v>0</v>
      </c>
      <c r="K119" s="18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18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2" t="n">
        <f aca="false">K119+L119</f>
        <v>0</v>
      </c>
      <c r="N119" s="12" t="n">
        <f aca="false">IF($B$34=2,IF(M119&gt;1944,M119*0.055,0),IF(M119&gt;972,M119*0.055,0))</f>
        <v>0</v>
      </c>
      <c r="O119" s="12" t="n">
        <f aca="false">M119*$C$33</f>
        <v>0</v>
      </c>
      <c r="P119" s="12" t="n">
        <f aca="false">P118*(1+$C$37)</f>
        <v>93982.8431209413</v>
      </c>
      <c r="Q119" s="12" t="n">
        <f aca="false">B119+C119+D119+E119+F119+G119-H119-I119-M119-N119-O119-P119</f>
        <v>-213953.84422739</v>
      </c>
      <c r="R119" s="12"/>
      <c r="S119" s="12"/>
      <c r="T119" s="12"/>
      <c r="U119" s="12"/>
      <c r="V119" s="12"/>
      <c r="W119" s="12"/>
      <c r="X119" s="12"/>
    </row>
    <row r="120" customFormat="false" ht="12.8" hidden="false" customHeight="false" outlineLevel="0" collapsed="false">
      <c r="A120" s="16" t="n">
        <v>31</v>
      </c>
      <c r="B120" s="12" t="n">
        <f aca="false">Q119</f>
        <v>-213953.84422739</v>
      </c>
      <c r="C120" s="12" t="n">
        <f aca="false">IF((B120-(P120/2))*$C$3&gt;0,(B120-(P120/2))*$C$3,0)</f>
        <v>0</v>
      </c>
      <c r="D120" s="12" t="n">
        <f aca="false">IF(D119&gt;0,D119*(1+$C$7),IF(A120=$C$6,$C$5,0))</f>
        <v>2580.63098419345</v>
      </c>
      <c r="E120" s="12" t="n">
        <f aca="false">IF(E119&gt;0,E119*(1+$C$12),IF(A120=$C$11,$C$10,0))</f>
        <v>0</v>
      </c>
      <c r="F120" s="12" t="n">
        <f aca="false">IF(F119&gt;0,F119*(1+$C$17),IF(A120=$C$16,$C$15,0))</f>
        <v>777</v>
      </c>
      <c r="G120" s="12" t="n">
        <f aca="false">IF(G119&gt;0,G119*(1+$C$22),IF(A120=$C$21,$C$20,0))</f>
        <v>2222</v>
      </c>
      <c r="H120" s="12" t="n">
        <f aca="false">H119*(1+$C$26)</f>
        <v>19206.7119151696</v>
      </c>
      <c r="I120" s="12" t="n">
        <f aca="false">MIN(((C120+D120+E120+F120+G120)*$C$28*POWER((1+$C$29),A119)),($C$30*$C$28)*12*$C$34*POWER((1+$C$31),A119))</f>
        <v>0</v>
      </c>
      <c r="J120" s="17" t="n">
        <f aca="false">MAX((MAX((C120-(801*$C$34)),0))+(D120*$C$8)+(E120*$C$13)+(F120*$C$18)+(G120*$C$23)-H120-I120-O119,0)</f>
        <v>0</v>
      </c>
      <c r="K120" s="18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18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2" t="n">
        <f aca="false">K120+L120</f>
        <v>0</v>
      </c>
      <c r="N120" s="12" t="n">
        <f aca="false">IF($B$34=2,IF(M120&gt;1944,M120*0.055,0),IF(M120&gt;972,M120*0.055,0))</f>
        <v>0</v>
      </c>
      <c r="O120" s="12" t="n">
        <f aca="false">M120*$C$33</f>
        <v>0</v>
      </c>
      <c r="P120" s="12" t="n">
        <f aca="false">P119*(1+$C$37)</f>
        <v>97272.2426301743</v>
      </c>
      <c r="Q120" s="12" t="n">
        <f aca="false">B120+C120+D120+E120+F120+G120-H120-I120-M120-N120-O120-P120</f>
        <v>-324853.16778854</v>
      </c>
      <c r="R120" s="12"/>
      <c r="S120" s="12"/>
      <c r="T120" s="12"/>
      <c r="U120" s="12"/>
      <c r="V120" s="12"/>
      <c r="W120" s="12"/>
      <c r="X120" s="12"/>
    </row>
    <row r="121" customFormat="false" ht="12.8" hidden="false" customHeight="false" outlineLevel="0" collapsed="false">
      <c r="A121" s="16" t="n">
        <v>32</v>
      </c>
      <c r="B121" s="12" t="n">
        <f aca="false">Q120</f>
        <v>-324853.16778854</v>
      </c>
      <c r="C121" s="12" t="n">
        <f aca="false">IF((B121-(P121/2))*$C$3&gt;0,(B121-(P121/2))*$C$3,0)</f>
        <v>0</v>
      </c>
      <c r="D121" s="12" t="n">
        <f aca="false">IF(D120&gt;0,D120*(1+$C$7),IF(A121=$C$6,$C$5,0))</f>
        <v>2593.53413911442</v>
      </c>
      <c r="E121" s="12" t="n">
        <f aca="false">IF(E120&gt;0,E120*(1+$C$12),IF(A121=$C$11,$C$10,0))</f>
        <v>0</v>
      </c>
      <c r="F121" s="12" t="n">
        <f aca="false">IF(F120&gt;0,F120*(1+$C$17),IF(A121=$C$16,$C$15,0))</f>
        <v>777</v>
      </c>
      <c r="G121" s="12" t="n">
        <f aca="false">IF(G120&gt;0,G120*(1+$C$22),IF(A121=$C$21,$C$20,0))</f>
        <v>2222</v>
      </c>
      <c r="H121" s="12" t="n">
        <f aca="false">H120*(1+$C$26)</f>
        <v>20167.047510928</v>
      </c>
      <c r="I121" s="12" t="n">
        <f aca="false">MIN(((C121+D121+E121+F121+G121)*$C$28*POWER((1+$C$29),A120)),($C$30*$C$28)*12*$C$34*POWER((1+$C$31),A120))</f>
        <v>0</v>
      </c>
      <c r="J121" s="17" t="n">
        <f aca="false">MAX((MAX((C121-(801*$C$34)),0))+(D121*$C$8)+(E121*$C$13)+(F121*$C$18)+(G121*$C$23)-H121-I121-O120,0)</f>
        <v>0</v>
      </c>
      <c r="K121" s="18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18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2" t="n">
        <f aca="false">K121+L121</f>
        <v>0</v>
      </c>
      <c r="N121" s="12" t="n">
        <f aca="false">IF($B$34=2,IF(M121&gt;1944,M121*0.055,0),IF(M121&gt;972,M121*0.055,0))</f>
        <v>0</v>
      </c>
      <c r="O121" s="12" t="n">
        <f aca="false">M121*$C$33</f>
        <v>0</v>
      </c>
      <c r="P121" s="12" t="n">
        <f aca="false">P120*(1+$C$37)</f>
        <v>100676.77112223</v>
      </c>
      <c r="Q121" s="12" t="n">
        <f aca="false">B121+C121+D121+E121+F121+G121-H121-I121-M121-N121-O121-P121</f>
        <v>-440104.452282584</v>
      </c>
      <c r="R121" s="12"/>
      <c r="S121" s="12"/>
      <c r="T121" s="12"/>
      <c r="U121" s="12"/>
      <c r="V121" s="12"/>
      <c r="W121" s="12"/>
      <c r="X121" s="12"/>
    </row>
    <row r="122" customFormat="false" ht="12.8" hidden="false" customHeight="false" outlineLevel="0" collapsed="false">
      <c r="A122" s="16" t="n">
        <v>33</v>
      </c>
      <c r="B122" s="12" t="n">
        <f aca="false">Q121</f>
        <v>-440104.452282584</v>
      </c>
      <c r="C122" s="12" t="n">
        <f aca="false">IF((B122-(P122/2))*$C$3&gt;0,(B122-(P122/2))*$C$3,0)</f>
        <v>0</v>
      </c>
      <c r="D122" s="12" t="n">
        <f aca="false">IF(D121&gt;0,D121*(1+$C$7),IF(A122=$C$6,$C$5,0))</f>
        <v>2606.50180980999</v>
      </c>
      <c r="E122" s="12" t="n">
        <f aca="false">IF(E121&gt;0,E121*(1+$C$12),IF(A122=$C$11,$C$10,0))</f>
        <v>1111</v>
      </c>
      <c r="F122" s="12" t="n">
        <f aca="false">IF(F121&gt;0,F121*(1+$C$17),IF(A122=$C$16,$C$15,0))</f>
        <v>777</v>
      </c>
      <c r="G122" s="12" t="n">
        <f aca="false">IF(G121&gt;0,G121*(1+$C$22),IF(A122=$C$21,$C$20,0))</f>
        <v>2222</v>
      </c>
      <c r="H122" s="12" t="n">
        <f aca="false">H121*(1+$C$26)</f>
        <v>21175.3998864744</v>
      </c>
      <c r="I122" s="12" t="n">
        <f aca="false">MIN(((C122+D122+E122+F122+G122)*$C$28*POWER((1+$C$29),A121)),($C$30*$C$28)*12*$C$34*POWER((1+$C$31),A121))</f>
        <v>0</v>
      </c>
      <c r="J122" s="17" t="n">
        <f aca="false">MAX((MAX((C122-(801*$C$34)),0))+(D122*$C$8)+(E122*$C$13)+(F122*$C$18)+(G122*$C$23)-H122-I122-O121,0)</f>
        <v>0</v>
      </c>
      <c r="K122" s="18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18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2" t="n">
        <f aca="false">K122+L122</f>
        <v>0</v>
      </c>
      <c r="N122" s="12" t="n">
        <f aca="false">IF($B$34=2,IF(M122&gt;1944,M122*0.055,0),IF(M122&gt;972,M122*0.055,0))</f>
        <v>0</v>
      </c>
      <c r="O122" s="12" t="n">
        <f aca="false">M122*$C$33</f>
        <v>0</v>
      </c>
      <c r="P122" s="12" t="n">
        <f aca="false">P121*(1+$C$37)</f>
        <v>104200.458111508</v>
      </c>
      <c r="Q122" s="12" t="n">
        <f aca="false">B122+C122+D122+E122+F122+G122-H122-I122-M122-N122-O122-P122</f>
        <v>-558763.808470756</v>
      </c>
      <c r="R122" s="12"/>
      <c r="S122" s="12"/>
      <c r="T122" s="12"/>
      <c r="U122" s="12"/>
      <c r="V122" s="12"/>
      <c r="W122" s="12"/>
      <c r="X122" s="12"/>
    </row>
    <row r="123" customFormat="false" ht="12.8" hidden="false" customHeight="false" outlineLevel="0" collapsed="false">
      <c r="A123" s="16" t="n">
        <v>34</v>
      </c>
      <c r="B123" s="12" t="n">
        <f aca="false">Q122</f>
        <v>-558763.808470756</v>
      </c>
      <c r="C123" s="12" t="n">
        <f aca="false">IF((B123-(P123/2))*$C$3&gt;0,(B123-(P123/2))*$C$3,0)</f>
        <v>0</v>
      </c>
      <c r="D123" s="12" t="n">
        <f aca="false">IF(D122&gt;0,D122*(1+$C$7),IF(A123=$C$6,$C$5,0))</f>
        <v>2619.53431885904</v>
      </c>
      <c r="E123" s="12" t="n">
        <f aca="false">IF(E122&gt;0,E122*(1+$C$12),IF(A123=$C$11,$C$10,0))</f>
        <v>1116.555</v>
      </c>
      <c r="F123" s="12" t="n">
        <f aca="false">IF(F122&gt;0,F122*(1+$C$17),IF(A123=$C$16,$C$15,0))</f>
        <v>777</v>
      </c>
      <c r="G123" s="12" t="n">
        <f aca="false">IF(G122&gt;0,G122*(1+$C$22),IF(A123=$C$21,$C$20,0))</f>
        <v>2222</v>
      </c>
      <c r="H123" s="12" t="n">
        <f aca="false">H122*(1+$C$26)</f>
        <v>22234.1698807982</v>
      </c>
      <c r="I123" s="12" t="n">
        <f aca="false">MIN(((C123+D123+E123+F123+G123)*$C$28*POWER((1+$C$29),A122)),($C$30*$C$28)*12*$C$34*POWER((1+$C$31),A122))</f>
        <v>0</v>
      </c>
      <c r="J123" s="17" t="n">
        <f aca="false">MAX((MAX((C123-(801*$C$34)),0))+(D123*$C$8)+(E123*$C$13)+(F123*$C$18)+(G123*$C$23)-H123-I123-O122,0)</f>
        <v>0</v>
      </c>
      <c r="K123" s="18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18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2" t="n">
        <f aca="false">K123+L123</f>
        <v>0</v>
      </c>
      <c r="N123" s="12" t="n">
        <f aca="false">IF($B$34=2,IF(M123&gt;1944,M123*0.055,0),IF(M123&gt;972,M123*0.055,0))</f>
        <v>0</v>
      </c>
      <c r="O123" s="12" t="n">
        <f aca="false">M123*$C$33</f>
        <v>0</v>
      </c>
      <c r="P123" s="12" t="n">
        <f aca="false">P122*(1+$C$37)</f>
        <v>107847.474145411</v>
      </c>
      <c r="Q123" s="12" t="n">
        <f aca="false">B123+C123+D123+E123+F123+G123-H123-I123-M123-N123-O123-P123</f>
        <v>-682110.363178107</v>
      </c>
      <c r="R123" s="12"/>
      <c r="S123" s="12"/>
      <c r="T123" s="12"/>
      <c r="U123" s="12"/>
      <c r="V123" s="12"/>
      <c r="W123" s="12"/>
      <c r="X123" s="12"/>
    </row>
    <row r="124" customFormat="false" ht="12.8" hidden="false" customHeight="false" outlineLevel="0" collapsed="false">
      <c r="A124" s="16" t="n">
        <v>35</v>
      </c>
      <c r="B124" s="12" t="n">
        <f aca="false">Q123</f>
        <v>-682110.363178107</v>
      </c>
      <c r="C124" s="12" t="n">
        <f aca="false">IF((B124-(P124/2))*$C$3&gt;0,(B124-(P124/2))*$C$3,0)</f>
        <v>0</v>
      </c>
      <c r="D124" s="12" t="n">
        <f aca="false">IF(D123&gt;0,D123*(1+$C$7),IF(A124=$C$6,$C$5,0))</f>
        <v>2632.63199045333</v>
      </c>
      <c r="E124" s="12" t="n">
        <f aca="false">IF(E123&gt;0,E123*(1+$C$12),IF(A124=$C$11,$C$10,0))</f>
        <v>1122.137775</v>
      </c>
      <c r="F124" s="12" t="n">
        <f aca="false">IF(F123&gt;0,F123*(1+$C$17),IF(A124=$C$16,$C$15,0))</f>
        <v>777</v>
      </c>
      <c r="G124" s="12" t="n">
        <f aca="false">IF(G123&gt;0,G123*(1+$C$22),IF(A124=$C$21,$C$20,0))</f>
        <v>2222</v>
      </c>
      <c r="H124" s="12" t="n">
        <f aca="false">H123*(1+$C$26)</f>
        <v>23345.8783748381</v>
      </c>
      <c r="I124" s="12" t="n">
        <f aca="false">MIN(((C124+D124+E124+F124+G124)*$C$28*POWER((1+$C$29),A123)),($C$30*$C$28)*12*$C$34*POWER((1+$C$31),A123))</f>
        <v>0</v>
      </c>
      <c r="J124" s="17" t="n">
        <f aca="false">MAX((MAX((C124-(801*$C$34)),0))+(D124*$C$8)+(E124*$C$13)+(F124*$C$18)+(G124*$C$23)-H124-I124-O123,0)</f>
        <v>0</v>
      </c>
      <c r="K124" s="18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18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2" t="n">
        <f aca="false">K124+L124</f>
        <v>0</v>
      </c>
      <c r="N124" s="12" t="n">
        <f aca="false">IF($B$34=2,IF(M124&gt;1944,M124*0.055,0),IF(M124&gt;972,M124*0.055,0))</f>
        <v>0</v>
      </c>
      <c r="O124" s="12" t="n">
        <f aca="false">M124*$C$33</f>
        <v>0</v>
      </c>
      <c r="P124" s="12" t="n">
        <f aca="false">P123*(1+$C$37)</f>
        <v>111622.135740501</v>
      </c>
      <c r="Q124" s="12" t="n">
        <f aca="false">B124+C124+D124+E124+F124+G124-H124-I124-M124-N124-O124-P124</f>
        <v>-810324.607527993</v>
      </c>
      <c r="R124" s="12"/>
      <c r="S124" s="12"/>
      <c r="T124" s="12"/>
      <c r="U124" s="12"/>
      <c r="V124" s="12"/>
      <c r="W124" s="12"/>
      <c r="X124" s="12"/>
    </row>
    <row r="125" customFormat="false" ht="12.8" hidden="false" customHeight="false" outlineLevel="0" collapsed="false">
      <c r="A125" s="16" t="n">
        <v>36</v>
      </c>
      <c r="B125" s="12" t="n">
        <f aca="false">Q124</f>
        <v>-810324.607527993</v>
      </c>
      <c r="C125" s="12" t="n">
        <f aca="false">IF((B125-(P125/2))*$C$3&gt;0,(B125-(P125/2))*$C$3,0)</f>
        <v>0</v>
      </c>
      <c r="D125" s="12" t="n">
        <f aca="false">IF(D124&gt;0,D124*(1+$C$7),IF(A125=$C$6,$C$5,0))</f>
        <v>2645.7951504056</v>
      </c>
      <c r="E125" s="12" t="n">
        <f aca="false">IF(E124&gt;0,E124*(1+$C$12),IF(A125=$C$11,$C$10,0))</f>
        <v>1127.748463875</v>
      </c>
      <c r="F125" s="12" t="n">
        <f aca="false">IF(F124&gt;0,F124*(1+$C$17),IF(A125=$C$16,$C$15,0))</f>
        <v>777</v>
      </c>
      <c r="G125" s="12" t="n">
        <f aca="false">IF(G124&gt;0,G124*(1+$C$22),IF(A125=$C$21,$C$20,0))</f>
        <v>2222</v>
      </c>
      <c r="H125" s="12" t="n">
        <f aca="false">H124*(1+$C$26)</f>
        <v>24513.17229358</v>
      </c>
      <c r="I125" s="12" t="n">
        <f aca="false">MIN(((C125+D125+E125+F125+G125)*$C$28*POWER((1+$C$29),A124)),($C$30*$C$28)*12*$C$34*POWER((1+$C$31),A124))</f>
        <v>0</v>
      </c>
      <c r="J125" s="17" t="n">
        <f aca="false">MAX((MAX((C125-(801*$C$34)),0))+(D125*$C$8)+(E125*$C$13)+(F125*$C$18)+(G125*$C$23)-H125-I125-O124,0)</f>
        <v>0</v>
      </c>
      <c r="K125" s="18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18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2" t="n">
        <f aca="false">K125+L125</f>
        <v>0</v>
      </c>
      <c r="N125" s="12" t="n">
        <f aca="false">IF($B$34=2,IF(M125&gt;1944,M125*0.055,0),IF(M125&gt;972,M125*0.055,0))</f>
        <v>0</v>
      </c>
      <c r="O125" s="12" t="n">
        <f aca="false">M125*$C$33</f>
        <v>0</v>
      </c>
      <c r="P125" s="12" t="n">
        <f aca="false">P124*(1+$C$37)</f>
        <v>115528.910491418</v>
      </c>
      <c r="Q125" s="12" t="n">
        <f aca="false">B125+C125+D125+E125+F125+G125-H125-I125-M125-N125-O125-P125</f>
        <v>-943594.14669871</v>
      </c>
      <c r="R125" s="12"/>
      <c r="S125" s="12"/>
      <c r="T125" s="12"/>
      <c r="U125" s="12"/>
      <c r="V125" s="12"/>
      <c r="W125" s="12"/>
      <c r="X125" s="12"/>
    </row>
    <row r="126" customFormat="false" ht="12.8" hidden="false" customHeight="false" outlineLevel="0" collapsed="false">
      <c r="A126" s="16" t="n">
        <v>37</v>
      </c>
      <c r="B126" s="12" t="n">
        <f aca="false">Q125</f>
        <v>-943594.14669871</v>
      </c>
      <c r="C126" s="12" t="n">
        <f aca="false">IF((B126-(P126/2))*$C$3&gt;0,(B126-(P126/2))*$C$3,0)</f>
        <v>0</v>
      </c>
      <c r="D126" s="12" t="n">
        <f aca="false">IF(D125&gt;0,D125*(1+$C$7),IF(A126=$C$6,$C$5,0))</f>
        <v>2659.02412615763</v>
      </c>
      <c r="E126" s="12" t="n">
        <f aca="false">IF(E125&gt;0,E125*(1+$C$12),IF(A126=$C$11,$C$10,0))</f>
        <v>1133.38720619437</v>
      </c>
      <c r="F126" s="12" t="n">
        <f aca="false">IF(F125&gt;0,F125*(1+$C$17),IF(A126=$C$16,$C$15,0))</f>
        <v>777</v>
      </c>
      <c r="G126" s="12" t="n">
        <f aca="false">IF(G125&gt;0,G125*(1+$C$22),IF(A126=$C$21,$C$20,0))</f>
        <v>2222</v>
      </c>
      <c r="H126" s="12" t="n">
        <f aca="false">H125*(1+$C$26)</f>
        <v>25738.830908259</v>
      </c>
      <c r="I126" s="12" t="n">
        <f aca="false">MIN(((C126+D126+E126+F126+G126)*$C$28*POWER((1+$C$29),A125)),($C$30*$C$28)*12*$C$34*POWER((1+$C$31),A125))</f>
        <v>0</v>
      </c>
      <c r="J126" s="17" t="n">
        <f aca="false">MAX((MAX((C126-(801*$C$34)),0))+(D126*$C$8)+(E126*$C$13)+(F126*$C$18)+(G126*$C$23)-H126-I126-O125,0)</f>
        <v>0</v>
      </c>
      <c r="K126" s="18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18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2" t="n">
        <f aca="false">K126+L126</f>
        <v>0</v>
      </c>
      <c r="N126" s="12" t="n">
        <f aca="false">IF($B$34=2,IF(M126&gt;1944,M126*0.055,0),IF(M126&gt;972,M126*0.055,0))</f>
        <v>0</v>
      </c>
      <c r="O126" s="12" t="n">
        <f aca="false">M126*$C$33</f>
        <v>0</v>
      </c>
      <c r="P126" s="12" t="n">
        <f aca="false">P125*(1+$C$37)</f>
        <v>119572.422358618</v>
      </c>
      <c r="Q126" s="12" t="n">
        <f aca="false">B126+C126+D126+E126+F126+G126-H126-I126-M126-N126-O126-P126</f>
        <v>-1082113.98863324</v>
      </c>
      <c r="R126" s="12"/>
      <c r="S126" s="12"/>
      <c r="T126" s="12"/>
      <c r="U126" s="12"/>
      <c r="V126" s="12"/>
      <c r="W126" s="12"/>
      <c r="X126" s="12"/>
    </row>
    <row r="127" customFormat="false" ht="12.8" hidden="false" customHeight="false" outlineLevel="0" collapsed="false">
      <c r="A127" s="16" t="n">
        <v>38</v>
      </c>
      <c r="B127" s="12" t="n">
        <f aca="false">Q126</f>
        <v>-1082113.98863324</v>
      </c>
      <c r="C127" s="12" t="n">
        <f aca="false">IF((B127-(P127/2))*$C$3&gt;0,(B127-(P127/2))*$C$3,0)</f>
        <v>0</v>
      </c>
      <c r="D127" s="12" t="n">
        <f aca="false">IF(D126&gt;0,D126*(1+$C$7),IF(A127=$C$6,$C$5,0))</f>
        <v>2672.31924678841</v>
      </c>
      <c r="E127" s="12" t="n">
        <f aca="false">IF(E126&gt;0,E126*(1+$C$12),IF(A127=$C$11,$C$10,0))</f>
        <v>1139.05414222535</v>
      </c>
      <c r="F127" s="12" t="n">
        <f aca="false">IF(F126&gt;0,F126*(1+$C$17),IF(A127=$C$16,$C$15,0))</f>
        <v>777</v>
      </c>
      <c r="G127" s="12" t="n">
        <f aca="false">IF(G126&gt;0,G126*(1+$C$22),IF(A127=$C$21,$C$20,0))</f>
        <v>2222</v>
      </c>
      <c r="H127" s="12" t="n">
        <f aca="false">H126*(1+$C$26)</f>
        <v>27025.7724536719</v>
      </c>
      <c r="I127" s="12" t="n">
        <f aca="false">MIN(((C127+D127+E127+F127+G127)*$C$28*POWER((1+$C$29),A126)),($C$30*$C$28)*12*$C$34*POWER((1+$C$31),A126))</f>
        <v>0</v>
      </c>
      <c r="J127" s="17" t="n">
        <f aca="false">MAX((MAX((C127-(801*$C$34)),0))+(D127*$C$8)+(E127*$C$13)+(F127*$C$18)+(G127*$C$23)-H127-I127-O126,0)</f>
        <v>0</v>
      </c>
      <c r="K127" s="18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18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2" t="n">
        <f aca="false">K127+L127</f>
        <v>0</v>
      </c>
      <c r="N127" s="12" t="n">
        <f aca="false">IF($B$34=2,IF(M127&gt;1944,M127*0.055,0),IF(M127&gt;972,M127*0.055,0))</f>
        <v>0</v>
      </c>
      <c r="O127" s="12" t="n">
        <f aca="false">M127*$C$33</f>
        <v>0</v>
      </c>
      <c r="P127" s="12" t="n">
        <f aca="false">P126*(1+$C$37)</f>
        <v>123757.457141169</v>
      </c>
      <c r="Q127" s="12" t="n">
        <f aca="false">B127+C127+D127+E127+F127+G127-H127-I127-M127-N127-O127-P127</f>
        <v>-1226086.84483906</v>
      </c>
      <c r="R127" s="12"/>
      <c r="S127" s="12"/>
      <c r="T127" s="12"/>
      <c r="U127" s="12"/>
      <c r="V127" s="12"/>
      <c r="W127" s="12"/>
      <c r="X127" s="12"/>
    </row>
    <row r="128" customFormat="false" ht="12.8" hidden="false" customHeight="false" outlineLevel="0" collapsed="false">
      <c r="A128" s="16" t="n">
        <v>39</v>
      </c>
      <c r="B128" s="12" t="n">
        <f aca="false">Q127</f>
        <v>-1226086.84483906</v>
      </c>
      <c r="C128" s="12" t="n">
        <f aca="false">IF((B128-(P128/2))*$C$3&gt;0,(B128-(P128/2))*$C$3,0)</f>
        <v>0</v>
      </c>
      <c r="D128" s="12" t="n">
        <f aca="false">IF(D127&gt;0,D127*(1+$C$7),IF(A128=$C$6,$C$5,0))</f>
        <v>2685.68084302236</v>
      </c>
      <c r="E128" s="12" t="n">
        <f aca="false">IF(E127&gt;0,E127*(1+$C$12),IF(A128=$C$11,$C$10,0))</f>
        <v>1144.74941293647</v>
      </c>
      <c r="F128" s="12" t="n">
        <f aca="false">IF(F127&gt;0,F127*(1+$C$17),IF(A128=$C$16,$C$15,0))</f>
        <v>777</v>
      </c>
      <c r="G128" s="12" t="n">
        <f aca="false">IF(G127&gt;0,G127*(1+$C$22),IF(A128=$C$21,$C$20,0))</f>
        <v>2222</v>
      </c>
      <c r="H128" s="12" t="n">
        <f aca="false">H127*(1+$C$26)</f>
        <v>28377.0610763555</v>
      </c>
      <c r="I128" s="12" t="n">
        <f aca="false">MIN(((C128+D128+E128+F128+G128)*$C$28*POWER((1+$C$29),A127)),($C$30*$C$28)*12*$C$34*POWER((1+$C$31),A127))</f>
        <v>0</v>
      </c>
      <c r="J128" s="17" t="n">
        <f aca="false">MAX((MAX((C128-(801*$C$34)),0))+(D128*$C$8)+(E128*$C$13)+(F128*$C$18)+(G128*$C$23)-H128-I128-O127,0)</f>
        <v>0</v>
      </c>
      <c r="K128" s="18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18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2" t="n">
        <f aca="false">K128+L128</f>
        <v>0</v>
      </c>
      <c r="N128" s="12" t="n">
        <f aca="false">IF($B$34=2,IF(M128&gt;1944,M128*0.055,0),IF(M128&gt;972,M128*0.055,0))</f>
        <v>0</v>
      </c>
      <c r="O128" s="12" t="n">
        <f aca="false">M128*$C$33</f>
        <v>0</v>
      </c>
      <c r="P128" s="12" t="n">
        <f aca="false">P127*(1+$C$37)</f>
        <v>128088.96814111</v>
      </c>
      <c r="Q128" s="12" t="n">
        <f aca="false">B128+C128+D128+E128+F128+G128-H128-I128-M128-N128-O128-P128</f>
        <v>-1375723.44380057</v>
      </c>
      <c r="R128" s="12"/>
      <c r="S128" s="12"/>
      <c r="T128" s="12"/>
      <c r="U128" s="12"/>
      <c r="V128" s="12"/>
      <c r="W128" s="12"/>
      <c r="X128" s="12"/>
    </row>
    <row r="129" customFormat="false" ht="12.8" hidden="false" customHeight="false" outlineLevel="0" collapsed="false">
      <c r="A129" s="16" t="n">
        <v>40</v>
      </c>
      <c r="B129" s="12" t="n">
        <f aca="false">Q128</f>
        <v>-1375723.44380057</v>
      </c>
      <c r="C129" s="12" t="n">
        <f aca="false">IF((B129-(P129/2))*$C$3&gt;0,(B129-(P129/2))*$C$3,0)</f>
        <v>0</v>
      </c>
      <c r="D129" s="12" t="n">
        <f aca="false">IF(D128&gt;0,D128*(1+$C$7),IF(A129=$C$6,$C$5,0))</f>
        <v>2699.10924723747</v>
      </c>
      <c r="E129" s="12" t="n">
        <f aca="false">IF(E128&gt;0,E128*(1+$C$12),IF(A129=$C$11,$C$10,0))</f>
        <v>1150.47316000115</v>
      </c>
      <c r="F129" s="12" t="n">
        <f aca="false">IF(F128&gt;0,F128*(1+$C$17),IF(A129=$C$16,$C$15,0))</f>
        <v>777</v>
      </c>
      <c r="G129" s="12" t="n">
        <f aca="false">IF(G128&gt;0,G128*(1+$C$22),IF(A129=$C$21,$C$20,0))</f>
        <v>2222</v>
      </c>
      <c r="H129" s="12" t="n">
        <f aca="false">H128*(1+$C$26)</f>
        <v>29795.9141301733</v>
      </c>
      <c r="I129" s="12" t="n">
        <f aca="false">MIN(((C129+D129+E129+F129+G129)*$C$28*POWER((1+$C$29),A128)),($C$30*$C$28)*12*$C$34*POWER((1+$C$31),A128))</f>
        <v>0</v>
      </c>
      <c r="J129" s="17" t="n">
        <f aca="false">MAX((MAX((C129-(801*$C$34)),0))+(D129*$C$8)+(E129*$C$13)+(F129*$C$18)+(G129*$C$23)-H129-I129-O128,0)</f>
        <v>0</v>
      </c>
      <c r="K129" s="18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18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2" t="n">
        <f aca="false">K129+L129</f>
        <v>0</v>
      </c>
      <c r="N129" s="12" t="n">
        <f aca="false">IF($B$34=2,IF(M129&gt;1944,M129*0.055,0),IF(M129&gt;972,M129*0.055,0))</f>
        <v>0</v>
      </c>
      <c r="O129" s="12" t="n">
        <f aca="false">M129*$C$33</f>
        <v>0</v>
      </c>
      <c r="P129" s="12" t="n">
        <f aca="false">P128*(1+$C$37)</f>
        <v>132572.082026049</v>
      </c>
      <c r="Q129" s="12" t="n">
        <f aca="false">B129+C129+D129+E129+F129+G129-H129-I129-M129-N129-O129-P129</f>
        <v>-1531242.85754955</v>
      </c>
      <c r="R129" s="12"/>
      <c r="S129" s="12"/>
      <c r="T129" s="12"/>
      <c r="U129" s="12"/>
      <c r="V129" s="12"/>
      <c r="W129" s="12"/>
      <c r="X129" s="12"/>
    </row>
    <row r="130" customFormat="false" ht="12.8" hidden="false" customHeight="false" outlineLevel="0" collapsed="false">
      <c r="A130" s="16" t="n">
        <v>41</v>
      </c>
      <c r="B130" s="12" t="n">
        <f aca="false">Q129</f>
        <v>-1531242.85754955</v>
      </c>
      <c r="C130" s="12" t="n">
        <f aca="false">IF((B130-(P130/2))*$C$3&gt;0,(B130-(P130/2))*$C$3,0)</f>
        <v>0</v>
      </c>
      <c r="D130" s="12" t="n">
        <f aca="false">IF(D129&gt;0,D129*(1+$C$7),IF(A130=$C$6,$C$5,0))</f>
        <v>2712.60479347366</v>
      </c>
      <c r="E130" s="12" t="n">
        <f aca="false">IF(E129&gt;0,E129*(1+$C$12),IF(A130=$C$11,$C$10,0))</f>
        <v>1156.22552580116</v>
      </c>
      <c r="F130" s="12" t="n">
        <f aca="false">IF(F129&gt;0,F129*(1+$C$17),IF(A130=$C$16,$C$15,0))</f>
        <v>777</v>
      </c>
      <c r="G130" s="12" t="n">
        <f aca="false">IF(G129&gt;0,G129*(1+$C$22),IF(A130=$C$21,$C$20,0))</f>
        <v>2222</v>
      </c>
      <c r="H130" s="12" t="n">
        <f aca="false">H129*(1+$C$26)</f>
        <v>31285.709836682</v>
      </c>
      <c r="I130" s="12" t="n">
        <f aca="false">MIN(((C130+D130+E130+F130+G130)*$C$28*POWER((1+$C$29),A129)),($C$30*$C$28)*12*$C$34*POWER((1+$C$31),A129))</f>
        <v>0</v>
      </c>
      <c r="J130" s="17" t="n">
        <f aca="false">MAX((MAX((C130-(801*$C$34)),0))+(D130*$C$8)+(E130*$C$13)+(F130*$C$18)+(G130*$C$23)-H130-I130-O129,0)</f>
        <v>0</v>
      </c>
      <c r="K130" s="18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18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2" t="n">
        <f aca="false">K130+L130</f>
        <v>0</v>
      </c>
      <c r="N130" s="12" t="n">
        <f aca="false">IF($B$34=2,IF(M130&gt;1944,M130*0.055,0),IF(M130&gt;972,M130*0.055,0))</f>
        <v>0</v>
      </c>
      <c r="O130" s="12" t="n">
        <f aca="false">M130*$C$33</f>
        <v>0</v>
      </c>
      <c r="P130" s="12" t="n">
        <f aca="false">P129*(1+$C$37)</f>
        <v>137212.104896961</v>
      </c>
      <c r="Q130" s="12" t="n">
        <f aca="false">B130+C130+D130+E130+F130+G130-H130-I130-M130-N130-O130-P130</f>
        <v>-1692872.84196392</v>
      </c>
      <c r="R130" s="12"/>
      <c r="S130" s="12"/>
      <c r="T130" s="12"/>
      <c r="U130" s="12"/>
      <c r="V130" s="12"/>
      <c r="W130" s="12"/>
      <c r="X130" s="12"/>
    </row>
    <row r="131" customFormat="false" ht="12.8" hidden="false" customHeight="false" outlineLevel="0" collapsed="false">
      <c r="A131" s="16" t="n">
        <v>42</v>
      </c>
      <c r="B131" s="12" t="n">
        <f aca="false">Q130</f>
        <v>-1692872.84196392</v>
      </c>
      <c r="C131" s="12" t="n">
        <f aca="false">IF((B131-(P131/2))*$C$3&gt;0,(B131-(P131/2))*$C$3,0)</f>
        <v>0</v>
      </c>
      <c r="D131" s="12" t="n">
        <f aca="false">IF(D130&gt;0,D130*(1+$C$7),IF(A131=$C$6,$C$5,0))</f>
        <v>2726.16781744102</v>
      </c>
      <c r="E131" s="12" t="n">
        <f aca="false">IF(E130&gt;0,E130*(1+$C$12),IF(A131=$C$11,$C$10,0))</f>
        <v>1162.00665343017</v>
      </c>
      <c r="F131" s="12" t="n">
        <f aca="false">IF(F130&gt;0,F130*(1+$C$17),IF(A131=$C$16,$C$15,0))</f>
        <v>777</v>
      </c>
      <c r="G131" s="12" t="n">
        <f aca="false">IF(G130&gt;0,G130*(1+$C$22),IF(A131=$C$21,$C$20,0))</f>
        <v>2222</v>
      </c>
      <c r="H131" s="12" t="n">
        <f aca="false">H130*(1+$C$26)</f>
        <v>32849.9953285161</v>
      </c>
      <c r="I131" s="12" t="n">
        <f aca="false">MIN(((C131+D131+E131+F131+G131)*$C$28*POWER((1+$C$29),A130)),($C$30*$C$28)*12*$C$34*POWER((1+$C$31),A130))</f>
        <v>0</v>
      </c>
      <c r="J131" s="17" t="n">
        <f aca="false">MAX((MAX((C131-(801*$C$34)),0))+(D131*$C$8)+(E131*$C$13)+(F131*$C$18)+(G131*$C$23)-H131-I131-O130,0)</f>
        <v>0</v>
      </c>
      <c r="K131" s="18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18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2" t="n">
        <f aca="false">K131+L131</f>
        <v>0</v>
      </c>
      <c r="N131" s="12" t="n">
        <f aca="false">IF($B$34=2,IF(M131&gt;1944,M131*0.055,0),IF(M131&gt;972,M131*0.055,0))</f>
        <v>0</v>
      </c>
      <c r="O131" s="12" t="n">
        <f aca="false">M131*$C$33</f>
        <v>0</v>
      </c>
      <c r="P131" s="12" t="n">
        <f aca="false">P130*(1+$C$37)</f>
        <v>142014.528568354</v>
      </c>
      <c r="Q131" s="12" t="n">
        <f aca="false">B131+C131+D131+E131+F131+G131-H131-I131-M131-N131-O131-P131</f>
        <v>-1860850.19138992</v>
      </c>
      <c r="R131" s="12"/>
      <c r="S131" s="12"/>
      <c r="T131" s="12"/>
      <c r="U131" s="12"/>
      <c r="V131" s="12"/>
      <c r="W131" s="12"/>
      <c r="X131" s="12"/>
    </row>
    <row r="132" customFormat="false" ht="12.8" hidden="false" customHeight="false" outlineLevel="0" collapsed="false">
      <c r="A132" s="16" t="n">
        <v>43</v>
      </c>
      <c r="B132" s="12" t="n">
        <f aca="false">Q131</f>
        <v>-1860850.19138992</v>
      </c>
      <c r="C132" s="12" t="n">
        <f aca="false">IF((B132-(P132/2))*$C$3&gt;0,(B132-(P132/2))*$C$3,0)</f>
        <v>0</v>
      </c>
      <c r="D132" s="12" t="n">
        <f aca="false">IF(D131&gt;0,D131*(1+$C$7),IF(A132=$C$6,$C$5,0))</f>
        <v>2739.79865652823</v>
      </c>
      <c r="E132" s="12" t="n">
        <f aca="false">IF(E131&gt;0,E131*(1+$C$12),IF(A132=$C$11,$C$10,0))</f>
        <v>1167.81668669732</v>
      </c>
      <c r="F132" s="12" t="n">
        <f aca="false">IF(F131&gt;0,F131*(1+$C$17),IF(A132=$C$16,$C$15,0))</f>
        <v>777</v>
      </c>
      <c r="G132" s="12" t="n">
        <f aca="false">IF(G131&gt;0,G131*(1+$C$22),IF(A132=$C$21,$C$20,0))</f>
        <v>2222</v>
      </c>
      <c r="H132" s="12" t="n">
        <f aca="false">H131*(1+$C$26)</f>
        <v>34492.4950949419</v>
      </c>
      <c r="I132" s="12" t="n">
        <f aca="false">MIN(((C132+D132+E132+F132+G132)*$C$28*POWER((1+$C$29),A131)),($C$30*$C$28)*12*$C$34*POWER((1+$C$31),A131))</f>
        <v>0</v>
      </c>
      <c r="J132" s="17" t="n">
        <f aca="false">MAX((MAX((C132-(801*$C$34)),0))+(D132*$C$8)+(E132*$C$13)+(F132*$C$18)+(G132*$C$23)-H132-I132-O131,0)</f>
        <v>0</v>
      </c>
      <c r="K132" s="18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18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2" t="n">
        <f aca="false">K132+L132</f>
        <v>0</v>
      </c>
      <c r="N132" s="12" t="n">
        <f aca="false">IF($B$34=2,IF(M132&gt;1944,M132*0.055,0),IF(M132&gt;972,M132*0.055,0))</f>
        <v>0</v>
      </c>
      <c r="O132" s="12" t="n">
        <f aca="false">M132*$C$33</f>
        <v>0</v>
      </c>
      <c r="P132" s="12" t="n">
        <f aca="false">P131*(1+$C$37)</f>
        <v>146985.037068247</v>
      </c>
      <c r="Q132" s="12" t="n">
        <f aca="false">B132+C132+D132+E132+F132+G132-H132-I132-M132-N132-O132-P132</f>
        <v>-2035421.10820988</v>
      </c>
      <c r="R132" s="12"/>
      <c r="S132" s="12"/>
      <c r="T132" s="12"/>
      <c r="U132" s="12"/>
      <c r="V132" s="12"/>
      <c r="W132" s="12"/>
      <c r="X132" s="12"/>
    </row>
    <row r="133" customFormat="false" ht="12.8" hidden="false" customHeight="false" outlineLevel="0" collapsed="false">
      <c r="A133" s="16" t="n">
        <v>44</v>
      </c>
      <c r="B133" s="12" t="n">
        <f aca="false">Q132</f>
        <v>-2035421.10820988</v>
      </c>
      <c r="C133" s="12" t="n">
        <f aca="false">IF((B133-(P133/2))*$C$3&gt;0,(B133-(P133/2))*$C$3,0)</f>
        <v>0</v>
      </c>
      <c r="D133" s="12" t="n">
        <f aca="false">IF(D132&gt;0,D132*(1+$C$7),IF(A133=$C$6,$C$5,0))</f>
        <v>2753.49764981087</v>
      </c>
      <c r="E133" s="12" t="n">
        <f aca="false">IF(E132&gt;0,E132*(1+$C$12),IF(A133=$C$11,$C$10,0))</f>
        <v>1173.6557701308</v>
      </c>
      <c r="F133" s="12" t="n">
        <f aca="false">IF(F132&gt;0,F132*(1+$C$17),IF(A133=$C$16,$C$15,0))</f>
        <v>777</v>
      </c>
      <c r="G133" s="12" t="n">
        <f aca="false">IF(G132&gt;0,G132*(1+$C$22),IF(A133=$C$21,$C$20,0))</f>
        <v>2222</v>
      </c>
      <c r="H133" s="12" t="n">
        <f aca="false">H132*(1+$C$26)</f>
        <v>36217.119849689</v>
      </c>
      <c r="I133" s="12" t="n">
        <f aca="false">MIN(((C133+D133+E133+F133+G133)*$C$28*POWER((1+$C$29),A132)),($C$30*$C$28)*12*$C$34*POWER((1+$C$31),A132))</f>
        <v>0</v>
      </c>
      <c r="J133" s="17" t="n">
        <f aca="false">MAX((MAX((C133-(801*$C$34)),0))+(D133*$C$8)+(E133*$C$13)+(F133*$C$18)+(G133*$C$23)-H133-I133-O132,0)</f>
        <v>0</v>
      </c>
      <c r="K133" s="18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18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2" t="n">
        <f aca="false">K133+L133</f>
        <v>0</v>
      </c>
      <c r="N133" s="12" t="n">
        <f aca="false">IF($B$34=2,IF(M133&gt;1944,M133*0.055,0),IF(M133&gt;972,M133*0.055,0))</f>
        <v>0</v>
      </c>
      <c r="O133" s="12" t="n">
        <f aca="false">M133*$C$33</f>
        <v>0</v>
      </c>
      <c r="P133" s="12" t="n">
        <f aca="false">P132*(1+$C$37)</f>
        <v>152129.513365636</v>
      </c>
      <c r="Q133" s="12" t="n">
        <f aca="false">B133+C133+D133+E133+F133+G133-H133-I133-M133-N133-O133-P133</f>
        <v>-2216841.58800527</v>
      </c>
      <c r="R133" s="12"/>
      <c r="S133" s="12"/>
      <c r="T133" s="12"/>
      <c r="U133" s="12"/>
      <c r="V133" s="12"/>
      <c r="W133" s="12"/>
      <c r="X133" s="12"/>
    </row>
    <row r="134" customFormat="false" ht="12.8" hidden="false" customHeight="false" outlineLevel="0" collapsed="false">
      <c r="A134" s="16" t="n">
        <v>45</v>
      </c>
      <c r="B134" s="12" t="n">
        <f aca="false">Q133</f>
        <v>-2216841.58800527</v>
      </c>
      <c r="C134" s="12" t="n">
        <f aca="false">IF((B134-(P134/2))*$C$3&gt;0,(B134-(P134/2))*$C$3,0)</f>
        <v>0</v>
      </c>
      <c r="D134" s="12" t="n">
        <f aca="false">IF(D133&gt;0,D133*(1+$C$7),IF(A134=$C$6,$C$5,0))</f>
        <v>2767.26513805992</v>
      </c>
      <c r="E134" s="12" t="n">
        <f aca="false">IF(E133&gt;0,E133*(1+$C$12),IF(A134=$C$11,$C$10,0))</f>
        <v>1179.52404898146</v>
      </c>
      <c r="F134" s="12" t="n">
        <f aca="false">IF(F133&gt;0,F133*(1+$C$17),IF(A134=$C$16,$C$15,0))</f>
        <v>777</v>
      </c>
      <c r="G134" s="12" t="n">
        <f aca="false">IF(G133&gt;0,G133*(1+$C$22),IF(A134=$C$21,$C$20,0))</f>
        <v>2222</v>
      </c>
      <c r="H134" s="12" t="n">
        <f aca="false">H133*(1+$C$26)</f>
        <v>38027.9758421734</v>
      </c>
      <c r="I134" s="12" t="n">
        <f aca="false">MIN(((C134+D134+E134+F134+G134)*$C$28*POWER((1+$C$29),A133)),($C$30*$C$28)*12*$C$34*POWER((1+$C$31),A133))</f>
        <v>0</v>
      </c>
      <c r="J134" s="17" t="n">
        <f aca="false">MAX((MAX((C134-(801*$C$34)),0))+(D134*$C$8)+(E134*$C$13)+(F134*$C$18)+(G134*$C$23)-H134-I134-O133,0)</f>
        <v>0</v>
      </c>
      <c r="K134" s="18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18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2" t="n">
        <f aca="false">K134+L134</f>
        <v>0</v>
      </c>
      <c r="N134" s="12" t="n">
        <f aca="false">IF($B$34=2,IF(M134&gt;1944,M134*0.055,0),IF(M134&gt;972,M134*0.055,0))</f>
        <v>0</v>
      </c>
      <c r="O134" s="12" t="n">
        <f aca="false">M134*$C$33</f>
        <v>0</v>
      </c>
      <c r="P134" s="12" t="n">
        <f aca="false">P133*(1+$C$37)</f>
        <v>157454.046333433</v>
      </c>
      <c r="Q134" s="12" t="n">
        <f aca="false">B134+C134+D134+E134+F134+G134-H134-I134-M134-N134-O134-P134</f>
        <v>-2405377.82099383</v>
      </c>
      <c r="R134" s="12"/>
      <c r="S134" s="12"/>
      <c r="T134" s="12"/>
      <c r="U134" s="12"/>
      <c r="V134" s="12"/>
      <c r="W134" s="12"/>
      <c r="X134" s="12"/>
    </row>
    <row r="135" customFormat="false" ht="13.2" hidden="false" customHeight="false" outlineLevel="0" collapsed="false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customFormat="false" ht="13.2" hidden="false" customHeight="false" outlineLevel="0" collapsed="false">
      <c r="A136" s="1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customFormat="false" ht="13.2" hidden="false" customHeight="false" outlineLevel="0" collapsed="false">
      <c r="A137" s="9" t="s">
        <v>18</v>
      </c>
      <c r="B137" s="19" t="s">
        <v>35</v>
      </c>
      <c r="C137" s="19"/>
      <c r="D137" s="20" t="s">
        <v>36</v>
      </c>
      <c r="E137" s="20"/>
      <c r="F137" s="21"/>
      <c r="G137" s="1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customFormat="false" ht="13.2" hidden="false" customHeight="false" outlineLevel="0" collapsed="false">
      <c r="A138" s="16" t="n">
        <v>1</v>
      </c>
      <c r="B138" s="12" t="n">
        <f aca="false">Q42</f>
        <v>991666.750954</v>
      </c>
      <c r="C138" s="12" t="n">
        <f aca="false">Q90</f>
        <v>997611.0724</v>
      </c>
      <c r="D138" s="12" t="n">
        <f aca="false">B138-B2</f>
        <v>-8332.24904600007</v>
      </c>
      <c r="E138" s="12" t="n">
        <f aca="false">C138-C2</f>
        <v>-2387.92760000005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customFormat="false" ht="13.2" hidden="false" customHeight="false" outlineLevel="0" collapsed="false">
      <c r="A139" s="16" t="n">
        <v>2</v>
      </c>
      <c r="B139" s="12" t="n">
        <f aca="false">Q43</f>
        <v>982259.679259301</v>
      </c>
      <c r="C139" s="12" t="n">
        <f aca="false">Q91</f>
        <v>993792.74310256</v>
      </c>
      <c r="D139" s="12" t="n">
        <f aca="false">B139-B138</f>
        <v>-9407.07169469888</v>
      </c>
      <c r="E139" s="12" t="n">
        <f aca="false">C139-C138</f>
        <v>-3818.32929744001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customFormat="false" ht="13.2" hidden="false" customHeight="false" outlineLevel="0" collapsed="false">
      <c r="A140" s="16" t="n">
        <v>3</v>
      </c>
      <c r="B140" s="12" t="n">
        <f aca="false">Q44</f>
        <v>971383.317549627</v>
      </c>
      <c r="C140" s="12" t="n">
        <f aca="false">Q92</f>
        <v>988453.481752394</v>
      </c>
      <c r="D140" s="12" t="n">
        <f aca="false">B140-B139</f>
        <v>-10876.3617096735</v>
      </c>
      <c r="E140" s="12" t="n">
        <f aca="false">C140-C139</f>
        <v>-5339.2613501664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customFormat="false" ht="13.2" hidden="false" customHeight="false" outlineLevel="0" collapsed="false">
      <c r="A141" s="16" t="n">
        <v>4</v>
      </c>
      <c r="B141" s="12" t="n">
        <f aca="false">Q45</f>
        <v>958973.80111791</v>
      </c>
      <c r="C141" s="12" t="n">
        <f aca="false">Q93</f>
        <v>981497.719361743</v>
      </c>
      <c r="D141" s="12" t="n">
        <f aca="false">B141-B140</f>
        <v>-12409.516431718</v>
      </c>
      <c r="E141" s="12" t="n">
        <f aca="false">C141-C140</f>
        <v>-6955.76239065093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customFormat="false" ht="13.2" hidden="false" customHeight="false" outlineLevel="0" collapsed="false">
      <c r="A142" s="16" t="n">
        <v>5</v>
      </c>
      <c r="B142" s="12" t="n">
        <f aca="false">Q46</f>
        <v>944954.679550955</v>
      </c>
      <c r="C142" s="12" t="n">
        <f aca="false">Q94</f>
        <v>973345.178661298</v>
      </c>
      <c r="D142" s="12" t="n">
        <f aca="false">B142-B141</f>
        <v>-14019.1215669543</v>
      </c>
      <c r="E142" s="12" t="n">
        <f aca="false">C142-C141</f>
        <v>-8152.54070044437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customFormat="false" ht="13.2" hidden="false" customHeight="false" outlineLevel="0" collapsed="false">
      <c r="A143" s="16" t="n">
        <v>6</v>
      </c>
      <c r="B143" s="12" t="n">
        <f aca="false">Q47</f>
        <v>929244.36337631</v>
      </c>
      <c r="C143" s="12" t="n">
        <f aca="false">Q95</f>
        <v>963385.433869354</v>
      </c>
      <c r="D143" s="12" t="n">
        <f aca="false">B143-B142</f>
        <v>-15710.3161746449</v>
      </c>
      <c r="E143" s="12" t="n">
        <f aca="false">C143-C142</f>
        <v>-9959.7447919444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customFormat="false" ht="13.2" hidden="false" customHeight="false" outlineLevel="0" collapsed="false">
      <c r="A144" s="16" t="n">
        <v>7</v>
      </c>
      <c r="B144" s="12" t="n">
        <f aca="false">Q48</f>
        <v>911759.334591834</v>
      </c>
      <c r="C144" s="12" t="n">
        <f aca="false">Q96</f>
        <v>951506.6495308</v>
      </c>
      <c r="D144" s="12" t="n">
        <f aca="false">B144-B143</f>
        <v>-17485.0287844762</v>
      </c>
      <c r="E144" s="12" t="n">
        <f aca="false">C144-C143</f>
        <v>-11878.7843385541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customFormat="false" ht="13.2" hidden="false" customHeight="false" outlineLevel="0" collapsed="false">
      <c r="A145" s="16" t="n">
        <v>8</v>
      </c>
      <c r="B145" s="12" t="n">
        <f aca="false">Q49</f>
        <v>892410.634966413</v>
      </c>
      <c r="C145" s="12" t="n">
        <f aca="false">Q97</f>
        <v>937591.716836351</v>
      </c>
      <c r="D145" s="12" t="n">
        <f aca="false">B145-B144</f>
        <v>-19348.6996254211</v>
      </c>
      <c r="E145" s="12" t="n">
        <f aca="false">C145-C144</f>
        <v>-13914.9326944487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customFormat="false" ht="13.2" hidden="false" customHeight="false" outlineLevel="0" collapsed="false">
      <c r="A146" s="16" t="n">
        <v>9</v>
      </c>
      <c r="B146" s="12" t="n">
        <f aca="false">Q50</f>
        <v>871105.92159936</v>
      </c>
      <c r="C146" s="12" t="n">
        <f aca="false">Q98</f>
        <v>921516.869723818</v>
      </c>
      <c r="D146" s="12" t="n">
        <f aca="false">B146-B145</f>
        <v>-21304.7133670535</v>
      </c>
      <c r="E146" s="12" t="n">
        <f aca="false">C146-C145</f>
        <v>-16074.8471125329</v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customFormat="false" ht="13.2" hidden="false" customHeight="false" outlineLevel="0" collapsed="false">
      <c r="A147" s="16" t="n">
        <v>10</v>
      </c>
      <c r="B147" s="12" t="n">
        <f aca="false">Q51</f>
        <v>847745.892782057</v>
      </c>
      <c r="C147" s="12" t="n">
        <f aca="false">Q99</f>
        <v>904663.275711155</v>
      </c>
      <c r="D147" s="12" t="n">
        <f aca="false">B147-B146</f>
        <v>-23360.0288173028</v>
      </c>
      <c r="E147" s="12" t="n">
        <f aca="false">C147-C146</f>
        <v>-16853.5940126629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customFormat="false" ht="13.2" hidden="false" customHeight="false" outlineLevel="0" collapsed="false">
      <c r="A148" s="16" t="n">
        <v>11</v>
      </c>
      <c r="B148" s="12" t="n">
        <f aca="false">Q52</f>
        <v>824473.431485882</v>
      </c>
      <c r="C148" s="12" t="n">
        <f aca="false">Q100</f>
        <v>885431.972380253</v>
      </c>
      <c r="D148" s="12" t="n">
        <f aca="false">B148-B147</f>
        <v>-23272.4612961749</v>
      </c>
      <c r="E148" s="12" t="n">
        <f aca="false">C148-C147</f>
        <v>-19231.3033309021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customFormat="false" ht="13.2" hidden="false" customHeight="false" outlineLevel="0" collapsed="false">
      <c r="A149" s="16" t="n">
        <v>12</v>
      </c>
      <c r="B149" s="12" t="n">
        <f aca="false">Q53</f>
        <v>799072.043147148</v>
      </c>
      <c r="C149" s="12" t="n">
        <f aca="false">Q101</f>
        <v>863677.992892399</v>
      </c>
      <c r="D149" s="12" t="n">
        <f aca="false">B149-B148</f>
        <v>-25401.388338734</v>
      </c>
      <c r="E149" s="12" t="n">
        <f aca="false">C149-C148</f>
        <v>-21753.9794878538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customFormat="false" ht="13.2" hidden="false" customHeight="false" outlineLevel="0" collapsed="false">
      <c r="A150" s="16" t="n">
        <v>13</v>
      </c>
      <c r="B150" s="12" t="n">
        <f aca="false">Q54</f>
        <v>771397.256185451</v>
      </c>
      <c r="C150" s="12" t="n">
        <f aca="false">Q102</f>
        <v>839248.057355311</v>
      </c>
      <c r="D150" s="12" t="n">
        <f aca="false">B150-B149</f>
        <v>-27674.7869616963</v>
      </c>
      <c r="E150" s="12" t="n">
        <f aca="false">C150-C149</f>
        <v>-24429.9355370881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customFormat="false" ht="13.2" hidden="false" customHeight="false" outlineLevel="0" collapsed="false">
      <c r="A151" s="16" t="n">
        <v>14</v>
      </c>
      <c r="B151" s="12" t="n">
        <f aca="false">Q55</f>
        <v>741335.403828612</v>
      </c>
      <c r="C151" s="12" t="n">
        <f aca="false">Q103</f>
        <v>811977.978184992</v>
      </c>
      <c r="D151" s="12" t="n">
        <f aca="false">B151-B150</f>
        <v>-30061.8523568392</v>
      </c>
      <c r="E151" s="12" t="n">
        <f aca="false">C151-C150</f>
        <v>-27270.0791703191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customFormat="false" ht="13.2" hidden="false" customHeight="false" outlineLevel="0" collapsed="false">
      <c r="A152" s="16" t="n">
        <v>15</v>
      </c>
      <c r="B152" s="12" t="n">
        <f aca="false">Q56</f>
        <v>708766.101752628</v>
      </c>
      <c r="C152" s="12" t="n">
        <f aca="false">Q104</f>
        <v>781694.165575438</v>
      </c>
      <c r="D152" s="12" t="n">
        <f aca="false">B152-B151</f>
        <v>-32569.3020759837</v>
      </c>
      <c r="E152" s="12" t="n">
        <f aca="false">C152-C151</f>
        <v>-30283.8126095536</v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customFormat="false" ht="13.2" hidden="false" customHeight="false" outlineLevel="0" collapsed="false">
      <c r="A153" s="16" t="n">
        <v>16</v>
      </c>
      <c r="B153" s="12" t="n">
        <f aca="false">Q57</f>
        <v>673563.117529465</v>
      </c>
      <c r="C153" s="12" t="n">
        <f aca="false">Q105</f>
        <v>748210.974924514</v>
      </c>
      <c r="D153" s="12" t="n">
        <f aca="false">B153-B152</f>
        <v>-35202.9842231633</v>
      </c>
      <c r="E153" s="12" t="n">
        <f aca="false">C153-C152</f>
        <v>-33483.1906509246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customFormat="false" ht="13.2" hidden="false" customHeight="false" outlineLevel="0" collapsed="false">
      <c r="A154" s="16" t="n">
        <v>17</v>
      </c>
      <c r="B154" s="12" t="n">
        <f aca="false">Q58</f>
        <v>635590.702315104</v>
      </c>
      <c r="C154" s="12" t="n">
        <f aca="false">Q106</f>
        <v>711330.041393874</v>
      </c>
      <c r="D154" s="12" t="n">
        <f aca="false">B154-B153</f>
        <v>-37972.4152143612</v>
      </c>
      <c r="E154" s="12" t="n">
        <f aca="false">C154-C153</f>
        <v>-36880.9335306395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customFormat="false" ht="13.2" hidden="false" customHeight="false" outlineLevel="0" collapsed="false">
      <c r="A155" s="16" t="n">
        <v>18</v>
      </c>
      <c r="B155" s="12" t="n">
        <f aca="false">Q59</f>
        <v>594705.488732212</v>
      </c>
      <c r="C155" s="12" t="n">
        <f aca="false">Q107</f>
        <v>670839.579617864</v>
      </c>
      <c r="D155" s="12" t="n">
        <f aca="false">B155-B154</f>
        <v>-40885.213582892</v>
      </c>
      <c r="E155" s="12" t="n">
        <f aca="false">C155-C154</f>
        <v>-40490.4617760103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customFormat="false" ht="13.2" hidden="false" customHeight="false" outlineLevel="0" collapsed="false">
      <c r="A156" s="16" t="n">
        <v>19</v>
      </c>
      <c r="B156" s="12" t="n">
        <f aca="false">Q60</f>
        <v>550756.18787141</v>
      </c>
      <c r="C156" s="12" t="n">
        <f aca="false">Q108</f>
        <v>626512.591790889</v>
      </c>
      <c r="D156" s="12" t="n">
        <f aca="false">B156-B155</f>
        <v>-43949.3008608017</v>
      </c>
      <c r="E156" s="12" t="n">
        <f aca="false">C156-C155</f>
        <v>-44326.9878269751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customFormat="false" ht="13.2" hidden="false" customHeight="false" outlineLevel="0" collapsed="false">
      <c r="A157" s="16" t="n">
        <v>20</v>
      </c>
      <c r="B157" s="12" t="n">
        <f aca="false">Q61</f>
        <v>503582.132475531</v>
      </c>
      <c r="C157" s="12" t="n">
        <f aca="false">Q109</f>
        <v>578104.990432496</v>
      </c>
      <c r="D157" s="12" t="n">
        <f aca="false">B157-B156</f>
        <v>-47174.0553958791</v>
      </c>
      <c r="E157" s="12" t="n">
        <f aca="false">C157-C156</f>
        <v>-48407.6013583926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customFormat="false" ht="13.2" hidden="false" customHeight="false" outlineLevel="0" collapsed="false">
      <c r="A158" s="16" t="n">
        <v>21</v>
      </c>
      <c r="B158" s="12" t="n">
        <f aca="false">Q62</f>
        <v>453011.761020193</v>
      </c>
      <c r="C158" s="12" t="n">
        <f aca="false">Q110</f>
        <v>525354.686798953</v>
      </c>
      <c r="D158" s="12" t="n">
        <f aca="false">B158-B157</f>
        <v>-50570.3714553384</v>
      </c>
      <c r="E158" s="12" t="n">
        <f aca="false">C158-C157</f>
        <v>-52750.3036335428</v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customFormat="false" ht="13.2" hidden="false" customHeight="false" outlineLevel="0" collapsed="false">
      <c r="A159" s="16" t="n">
        <v>22</v>
      </c>
      <c r="B159" s="12" t="n">
        <f aca="false">Q63</f>
        <v>402030.565027743</v>
      </c>
      <c r="C159" s="12" t="n">
        <f aca="false">Q111</f>
        <v>468017.862562575</v>
      </c>
      <c r="D159" s="12" t="n">
        <f aca="false">B159-B158</f>
        <v>-50981.1959924497</v>
      </c>
      <c r="E159" s="12" t="n">
        <f aca="false">C159-C158</f>
        <v>-57336.8242363784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customFormat="false" ht="13.2" hidden="false" customHeight="false" outlineLevel="0" collapsed="false">
      <c r="A160" s="16" t="n">
        <v>23</v>
      </c>
      <c r="B160" s="12" t="n">
        <f aca="false">Q64</f>
        <v>347530.438077949</v>
      </c>
      <c r="C160" s="12" t="n">
        <f aca="false">Q112</f>
        <v>405595.115431395</v>
      </c>
      <c r="D160" s="12" t="n">
        <f aca="false">B160-B159</f>
        <v>-54500.1269497942</v>
      </c>
      <c r="E160" s="12" t="n">
        <f aca="false">C160-C159</f>
        <v>-62422.7471311797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customFormat="false" ht="13.2" hidden="false" customHeight="false" outlineLevel="0" collapsed="false">
      <c r="A161" s="16" t="n">
        <v>24</v>
      </c>
      <c r="B161" s="12" t="n">
        <f aca="false">Q65</f>
        <v>289136.725179023</v>
      </c>
      <c r="C161" s="12" t="n">
        <f aca="false">Q113</f>
        <v>337292.368836112</v>
      </c>
      <c r="D161" s="12" t="n">
        <f aca="false">B161-B160</f>
        <v>-58393.7128989259</v>
      </c>
      <c r="E161" s="12" t="n">
        <f aca="false">C161-C160</f>
        <v>-68302.746595283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customFormat="false" ht="13.2" hidden="false" customHeight="false" outlineLevel="0" collapsed="false">
      <c r="A162" s="16" t="n">
        <v>25</v>
      </c>
      <c r="B162" s="12" t="n">
        <f aca="false">Q66</f>
        <v>226404.979209472</v>
      </c>
      <c r="C162" s="12" t="n">
        <f aca="false">Q114</f>
        <v>262551.613920819</v>
      </c>
      <c r="D162" s="12" t="n">
        <f aca="false">B162-B161</f>
        <v>-62731.7459695506</v>
      </c>
      <c r="E162" s="12" t="n">
        <f aca="false">C162-C161</f>
        <v>-74740.7549152933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customFormat="false" ht="13.2" hidden="false" customHeight="false" outlineLevel="0" collapsed="false">
      <c r="A163" s="16" t="n">
        <v>26</v>
      </c>
      <c r="B163" s="12" t="n">
        <f aca="false">Q67</f>
        <v>158692.480201483</v>
      </c>
      <c r="C163" s="12" t="n">
        <f aca="false">Q115</f>
        <v>180957.20409115</v>
      </c>
      <c r="D163" s="12" t="n">
        <f aca="false">B163-B162</f>
        <v>-67712.4990079897</v>
      </c>
      <c r="E163" s="12" t="n">
        <f aca="false">C163-C162</f>
        <v>-81594.4098296688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customFormat="false" ht="13.2" hidden="false" customHeight="false" outlineLevel="0" collapsed="false">
      <c r="A164" s="16" t="n">
        <v>27</v>
      </c>
      <c r="B164" s="12" t="n">
        <f aca="false">Q68</f>
        <v>85734.1080521584</v>
      </c>
      <c r="C164" s="12" t="n">
        <f aca="false">Q116</f>
        <v>92069.9813395773</v>
      </c>
      <c r="D164" s="12" t="n">
        <f aca="false">B164-B163</f>
        <v>-72958.3721493241</v>
      </c>
      <c r="E164" s="12" t="n">
        <f aca="false">C164-C163</f>
        <v>-88887.2227515729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customFormat="false" ht="13.2" hidden="false" customHeight="false" outlineLevel="0" collapsed="false">
      <c r="A165" s="16" t="n">
        <v>28</v>
      </c>
      <c r="B165" s="12" t="n">
        <f aca="false">Q69</f>
        <v>7253.39080747066</v>
      </c>
      <c r="C165" s="12" t="n">
        <f aca="false">Q117</f>
        <v>-4573.97024880713</v>
      </c>
      <c r="D165" s="12" t="n">
        <f aca="false">B165-B164</f>
        <v>-78480.7172446878</v>
      </c>
      <c r="E165" s="12" t="n">
        <f aca="false">C165-C164</f>
        <v>-96643.9515883844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customFormat="false" ht="13.2" hidden="false" customHeight="false" outlineLevel="0" collapsed="false">
      <c r="A166" s="16" t="n">
        <v>29</v>
      </c>
      <c r="B166" s="12" t="n">
        <f aca="false">Q70</f>
        <v>-75636.6528607282</v>
      </c>
      <c r="C166" s="12" t="n">
        <f aca="false">Q118</f>
        <v>-107245.686544646</v>
      </c>
      <c r="D166" s="12" t="n">
        <f aca="false">B166-B165</f>
        <v>-82890.0436681989</v>
      </c>
      <c r="E166" s="12" t="n">
        <f aca="false">C166-C165</f>
        <v>-102671.716295839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customFormat="false" ht="13.2" hidden="false" customHeight="false" outlineLevel="0" collapsed="false">
      <c r="A167" s="16" t="n">
        <v>30</v>
      </c>
      <c r="B167" s="12" t="n">
        <f aca="false">Q71</f>
        <v>-160994.653173764</v>
      </c>
      <c r="C167" s="12" t="n">
        <f aca="false">Q119</f>
        <v>-213953.84422739</v>
      </c>
      <c r="D167" s="12" t="n">
        <f aca="false">B167-B166</f>
        <v>-85358.0003130361</v>
      </c>
      <c r="E167" s="12" t="n">
        <f aca="false">C167-C166</f>
        <v>-106708.157682744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customFormat="false" ht="13.2" hidden="false" customHeight="false" outlineLevel="0" collapsed="false">
      <c r="A168" s="16" t="n">
        <v>31</v>
      </c>
      <c r="B168" s="12" t="n">
        <f aca="false">Q72</f>
        <v>-248893.642008406</v>
      </c>
      <c r="C168" s="12" t="n">
        <f aca="false">Q120</f>
        <v>-324853.16778854</v>
      </c>
      <c r="D168" s="12" t="n">
        <f aca="false">B168-B167</f>
        <v>-87898.9888346422</v>
      </c>
      <c r="E168" s="12" t="n">
        <f aca="false">C168-C167</f>
        <v>-110899.32356115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customFormat="false" ht="13.2" hidden="false" customHeight="false" outlineLevel="0" collapsed="false">
      <c r="A169" s="16" t="n">
        <v>32</v>
      </c>
      <c r="B169" s="12" t="n">
        <f aca="false">Q73</f>
        <v>-339408.948472035</v>
      </c>
      <c r="C169" s="12" t="n">
        <f aca="false">Q121</f>
        <v>-440104.452282584</v>
      </c>
      <c r="D169" s="12" t="n">
        <f aca="false">B169-B168</f>
        <v>-90515.3064636288</v>
      </c>
      <c r="E169" s="12" t="n">
        <f aca="false">C169-C168</f>
        <v>-115251.284494044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customFormat="false" ht="13.2" hidden="false" customHeight="false" outlineLevel="0" collapsed="false">
      <c r="A170" s="16" t="n">
        <v>33</v>
      </c>
      <c r="B170" s="12" t="n">
        <f aca="false">Q74</f>
        <v>-432618.277211691</v>
      </c>
      <c r="C170" s="12" t="n">
        <f aca="false">Q122</f>
        <v>-558763.808470756</v>
      </c>
      <c r="D170" s="12" t="n">
        <f aca="false">B170-B169</f>
        <v>-93209.3287396556</v>
      </c>
      <c r="E170" s="12" t="n">
        <f aca="false">C170-C169</f>
        <v>-118659.356188172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customFormat="false" ht="13.2" hidden="false" customHeight="false" outlineLevel="0" collapsed="false">
      <c r="A171" s="16" t="n">
        <v>34</v>
      </c>
      <c r="B171" s="12" t="n">
        <f aca="false">Q75</f>
        <v>-528601.789617998</v>
      </c>
      <c r="C171" s="12" t="n">
        <f aca="false">Q123</f>
        <v>-682110.363178107</v>
      </c>
      <c r="D171" s="12" t="n">
        <f aca="false">B171-B170</f>
        <v>-95983.5124063075</v>
      </c>
      <c r="E171" s="12" t="n">
        <f aca="false">C171-C170</f>
        <v>-123346.55470735</v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customFormat="false" ht="13.2" hidden="false" customHeight="false" outlineLevel="0" collapsed="false">
      <c r="A172" s="16" t="n">
        <v>35</v>
      </c>
      <c r="B172" s="12" t="n">
        <f aca="false">Q76</f>
        <v>-627442.18803851</v>
      </c>
      <c r="C172" s="12" t="n">
        <f aca="false">Q124</f>
        <v>-810324.607527993</v>
      </c>
      <c r="D172" s="12" t="n">
        <f aca="false">B172-B171</f>
        <v>-98840.3984205113</v>
      </c>
      <c r="E172" s="12" t="n">
        <f aca="false">C172-C171</f>
        <v>-128214.244349886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customFormat="false" ht="13.2" hidden="false" customHeight="false" outlineLevel="0" collapsed="false">
      <c r="A173" s="16" t="n">
        <v>36</v>
      </c>
      <c r="B173" s="12" t="n">
        <f aca="false">Q77</f>
        <v>-729224.803119763</v>
      </c>
      <c r="C173" s="12" t="n">
        <f aca="false">Q125</f>
        <v>-943594.14669871</v>
      </c>
      <c r="D173" s="12" t="n">
        <f aca="false">B173-B172</f>
        <v>-101782.615081253</v>
      </c>
      <c r="E173" s="12" t="n">
        <f aca="false">C173-C172</f>
        <v>-133269.539170717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customFormat="false" ht="13.2" hidden="false" customHeight="false" outlineLevel="0" collapsed="false">
      <c r="A174" s="16" t="n">
        <v>37</v>
      </c>
      <c r="B174" s="12" t="n">
        <f aca="false">Q78</f>
        <v>-834037.684402326</v>
      </c>
      <c r="C174" s="12" t="n">
        <f aca="false">Q126</f>
        <v>-1082113.98863324</v>
      </c>
      <c r="D174" s="12" t="n">
        <f aca="false">B174-B173</f>
        <v>-104812.881282564</v>
      </c>
      <c r="E174" s="12" t="n">
        <f aca="false">C174-C173</f>
        <v>-138519.841934525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customFormat="false" ht="13.2" hidden="false" customHeight="false" outlineLevel="0" collapsed="false">
      <c r="A175" s="16" t="n">
        <v>38</v>
      </c>
      <c r="B175" s="12" t="n">
        <f aca="false">Q79</f>
        <v>-941971.694298277</v>
      </c>
      <c r="C175" s="12" t="n">
        <f aca="false">Q127</f>
        <v>-1226086.84483906</v>
      </c>
      <c r="D175" s="12" t="n">
        <f aca="false">B175-B174</f>
        <v>-107934.009895951</v>
      </c>
      <c r="E175" s="12" t="n">
        <f aca="false">C175-C174</f>
        <v>-143972.856205827</v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customFormat="false" ht="13.2" hidden="false" customHeight="false" outlineLevel="0" collapsed="false">
      <c r="A176" s="16" t="n">
        <v>39</v>
      </c>
      <c r="B176" s="12" t="n">
        <f aca="false">Q80</f>
        <v>-1053120.60558596</v>
      </c>
      <c r="C176" s="12" t="n">
        <f aca="false">Q128</f>
        <v>-1375723.44380057</v>
      </c>
      <c r="D176" s="12" t="n">
        <f aca="false">B176-B175</f>
        <v>-111148.911287678</v>
      </c>
      <c r="E176" s="12" t="n">
        <f aca="false">C176-C175</f>
        <v>-149636.598961507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customFormat="false" ht="13.2" hidden="false" customHeight="false" outlineLevel="0" collapsed="false">
      <c r="A177" s="16" t="n">
        <v>40</v>
      </c>
      <c r="B177" s="12" t="n">
        <f aca="false">Q81</f>
        <v>-1167581.20256249</v>
      </c>
      <c r="C177" s="12" t="n">
        <f aca="false">Q129</f>
        <v>-1531242.85754955</v>
      </c>
      <c r="D177" s="12" t="n">
        <f aca="false">B177-B176</f>
        <v>-114460.596976529</v>
      </c>
      <c r="E177" s="12" t="n">
        <f aca="false">C177-C176</f>
        <v>-155519.413748984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customFormat="false" ht="13.2" hidden="false" customHeight="false" outlineLevel="0" collapsed="false">
      <c r="A178" s="16" t="n">
        <v>41</v>
      </c>
      <c r="B178" s="12" t="n">
        <f aca="false">Q82</f>
        <v>-1285453.38600041</v>
      </c>
      <c r="C178" s="12" t="n">
        <f aca="false">Q130</f>
        <v>-1692872.84196392</v>
      </c>
      <c r="D178" s="12" t="n">
        <f aca="false">B178-B177</f>
        <v>-117872.183437929</v>
      </c>
      <c r="E178" s="12" t="n">
        <f aca="false">C178-C177</f>
        <v>-161629.984414368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customFormat="false" ht="13.2" hidden="false" customHeight="false" outlineLevel="0" collapsed="false">
      <c r="A179" s="16" t="n">
        <v>42</v>
      </c>
      <c r="B179" s="12" t="n">
        <f aca="false">Q83</f>
        <v>-1406840.28206098</v>
      </c>
      <c r="C179" s="12" t="n">
        <f aca="false">Q131</f>
        <v>-1860850.19138992</v>
      </c>
      <c r="D179" s="12" t="n">
        <f aca="false">B179-B178</f>
        <v>-121386.896060562</v>
      </c>
      <c r="E179" s="12" t="n">
        <f aca="false">C179-C178</f>
        <v>-167977.349425999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customFormat="false" ht="13.2" hidden="false" customHeight="false" outlineLevel="0" collapsed="false">
      <c r="A180" s="16" t="n">
        <v>43</v>
      </c>
      <c r="B180" s="12" t="n">
        <f aca="false">Q84</f>
        <v>-1531848.35532284</v>
      </c>
      <c r="C180" s="12" t="n">
        <f aca="false">Q132</f>
        <v>-2035421.10820988</v>
      </c>
      <c r="D180" s="12" t="n">
        <f aca="false">B180-B179</f>
        <v>-125008.073261868</v>
      </c>
      <c r="E180" s="12" t="n">
        <f aca="false">C180-C179</f>
        <v>-174570.916819964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customFormat="false" ht="13.2" hidden="false" customHeight="false" outlineLevel="0" collapsed="false">
      <c r="A181" s="16" t="n">
        <v>44</v>
      </c>
      <c r="B181" s="12" t="n">
        <f aca="false">Q85</f>
        <v>-1660587.52609195</v>
      </c>
      <c r="C181" s="12" t="n">
        <f aca="false">Q133</f>
        <v>-2216841.58800527</v>
      </c>
      <c r="D181" s="12" t="n">
        <f aca="false">B181-B180</f>
        <v>-128739.170769107</v>
      </c>
      <c r="E181" s="12" t="n">
        <f aca="false">C181-C180</f>
        <v>-181420.479795384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customFormat="false" ht="13.2" hidden="false" customHeight="false" outlineLevel="0" collapsed="false">
      <c r="A182" s="16" t="n">
        <v>45</v>
      </c>
      <c r="B182" s="12" t="n">
        <f aca="false">Q86</f>
        <v>-1793171.29216488</v>
      </c>
      <c r="C182" s="12" t="n">
        <f aca="false">Q134</f>
        <v>-2405377.82099383</v>
      </c>
      <c r="D182" s="12" t="n">
        <f aca="false">B182-B181</f>
        <v>-132583.766072926</v>
      </c>
      <c r="E182" s="12" t="n">
        <f aca="false">C182-C181</f>
        <v>-188536.232988565</v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8" customFormat="false" ht="12.8" hidden="false" customHeight="false" outlineLevel="0" collapsed="false">
      <c r="B188" s="0"/>
    </row>
    <row r="190" customFormat="false" ht="12.8" hidden="false" customHeight="false" outlineLevel="0" collapsed="false">
      <c r="B190" s="1" t="s">
        <v>37</v>
      </c>
      <c r="C190" s="22" t="s">
        <v>38</v>
      </c>
      <c r="D190" s="22" t="s">
        <v>39</v>
      </c>
      <c r="E190" s="22" t="s">
        <v>40</v>
      </c>
      <c r="F190" s="22" t="s">
        <v>41</v>
      </c>
    </row>
    <row r="191" customFormat="false" ht="12.8" hidden="false" customHeight="false" outlineLevel="0" collapsed="false">
      <c r="B191" s="1" t="s">
        <v>42</v>
      </c>
      <c r="C191" s="23" t="n">
        <v>9408</v>
      </c>
      <c r="D191" s="24"/>
      <c r="E191" s="24"/>
    </row>
    <row r="192" customFormat="false" ht="12.8" hidden="false" customHeight="false" outlineLevel="0" collapsed="false">
      <c r="B192" s="1" t="s">
        <v>43</v>
      </c>
      <c r="C192" s="23" t="n">
        <v>14532</v>
      </c>
      <c r="D192" s="24" t="n">
        <v>972.87</v>
      </c>
      <c r="E192" s="24" t="n">
        <v>1400</v>
      </c>
    </row>
    <row r="193" customFormat="false" ht="12.8" hidden="false" customHeight="false" outlineLevel="0" collapsed="false">
      <c r="B193" s="1" t="s">
        <v>44</v>
      </c>
      <c r="C193" s="23" t="n">
        <v>57051</v>
      </c>
      <c r="D193" s="24" t="n">
        <v>212.02</v>
      </c>
      <c r="E193" s="24" t="n">
        <v>2397</v>
      </c>
      <c r="F193" s="24" t="n">
        <v>972.79</v>
      </c>
    </row>
    <row r="194" customFormat="false" ht="12.8" hidden="false" customHeight="false" outlineLevel="0" collapsed="false">
      <c r="B194" s="1" t="s">
        <v>45</v>
      </c>
      <c r="C194" s="23" t="n">
        <v>270500</v>
      </c>
      <c r="D194" s="24"/>
      <c r="E194" s="24" t="n">
        <v>8963.74</v>
      </c>
    </row>
    <row r="195" customFormat="false" ht="12.8" hidden="false" customHeight="false" outlineLevel="0" collapsed="false">
      <c r="B195" s="1" t="s">
        <v>46</v>
      </c>
      <c r="C195" s="23"/>
      <c r="D195" s="24"/>
      <c r="E195" s="24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5" width="11.52"/>
    <col collapsed="false" customWidth="true" hidden="false" outlineLevel="0" max="2" min="2" style="25" width="69.09"/>
    <col collapsed="false" customWidth="false" hidden="false" outlineLevel="0" max="1025" min="3" style="25" width="11.52"/>
  </cols>
  <sheetData>
    <row r="1" customFormat="false" ht="15.65" hidden="false" customHeight="true" outlineLevel="0" collapsed="false">
      <c r="A1" s="25" t="s">
        <v>47</v>
      </c>
      <c r="B1" s="26" t="s">
        <v>48</v>
      </c>
    </row>
    <row r="2" customFormat="false" ht="15.65" hidden="false" customHeight="true" outlineLevel="0" collapsed="false">
      <c r="B2" s="27" t="s">
        <v>49</v>
      </c>
    </row>
    <row r="3" customFormat="false" ht="15.65" hidden="false" customHeight="true" outlineLevel="0" collapsed="false">
      <c r="A3" s="25" t="s">
        <v>50</v>
      </c>
      <c r="B3" s="27" t="s">
        <v>51</v>
      </c>
    </row>
  </sheetData>
  <hyperlinks>
    <hyperlink ref="B1" r:id="rId1" display="https://www.lohn-info.de/lohnsteuerzahlen.html "/>
    <hyperlink ref="B2" r:id="rId2" location="Tarif_2019" display="https://de.wikipedia.org/wiki/Einkommensteuer_(Deutschland)#Tarif_2019 "/>
    <hyperlink ref="B3" r:id="rId3" display="https://de.wikipedia.org/wiki/Beitragsbemessungsgrenze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LibreOffice/6.3.0.4$Windows_X86_64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2019-10-05T16:48:22Z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