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min Haid\Desktop\"/>
    </mc:Choice>
  </mc:AlternateContent>
  <xr:revisionPtr revIDLastSave="0" documentId="13_ncr:1_{5F3F146A-A829-4CC2-BE46-2BD75F7C99B0}" xr6:coauthVersionLast="44" xr6:coauthVersionMax="44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NelsonSiegel Ansatz Test" sheetId="11" state="hidden" r:id="rId1"/>
    <sheet name="06.03.2020" sheetId="5" r:id="rId2"/>
    <sheet name="Zinsstruktur " sheetId="15" r:id="rId3"/>
    <sheet name="Zinsstruktur (2)" sheetId="17" r:id="rId4"/>
  </sheets>
  <externalReferences>
    <externalReference r:id="rId5"/>
  </externalReferences>
  <definedNames>
    <definedName name="_xlnm._FilterDatabase" localSheetId="1" hidden="1">'06.03.2020'!$A$1:$L$74</definedName>
    <definedName name="_xlnm.Print_Area" localSheetId="1">'06.03.2020'!$A$1:$K$72</definedName>
    <definedName name="Print_Area" localSheetId="1">'06.03.2020'!$A$1:$K$73</definedName>
    <definedName name="Print_Titles" localSheetId="1">'06.03.2020'!$2:$4</definedName>
    <definedName name="Sammeln" localSheetId="1">'06.03.2020'!$A$5:$K$67</definedName>
    <definedName name="Sammeln">#REF!</definedName>
    <definedName name="solver_adj" localSheetId="0" hidden="1">'NelsonSiegel Ansatz Test'!$H$2:$H$7</definedName>
    <definedName name="solver_adj" localSheetId="3" hidden="1">'Zinsstruktur (2)'!$K$5:$K$10</definedName>
    <definedName name="solver_cvg" localSheetId="0" hidden="1">0.0001</definedName>
    <definedName name="solver_cvg" localSheetId="3" hidden="1">0.0001</definedName>
    <definedName name="solver_drv" localSheetId="0" hidden="1">1</definedName>
    <definedName name="solver_drv" localSheetId="3" hidden="1">1</definedName>
    <definedName name="solver_eng" localSheetId="0" hidden="1">1</definedName>
    <definedName name="solver_eng" localSheetId="3" hidden="1">1</definedName>
    <definedName name="solver_est" localSheetId="0" hidden="1">1</definedName>
    <definedName name="solver_est" localSheetId="3" hidden="1">1</definedName>
    <definedName name="solver_itr" localSheetId="0" hidden="1">2147483647</definedName>
    <definedName name="solver_itr" localSheetId="3" hidden="1">2147483647</definedName>
    <definedName name="solver_mip" localSheetId="0" hidden="1">2147483647</definedName>
    <definedName name="solver_mip" localSheetId="3" hidden="1">2147483647</definedName>
    <definedName name="solver_mni" localSheetId="0" hidden="1">30</definedName>
    <definedName name="solver_mni" localSheetId="3" hidden="1">30</definedName>
    <definedName name="solver_mrt" localSheetId="0" hidden="1">0.075</definedName>
    <definedName name="solver_mrt" localSheetId="3" hidden="1">0.075</definedName>
    <definedName name="solver_msl" localSheetId="0" hidden="1">2</definedName>
    <definedName name="solver_msl" localSheetId="3" hidden="1">2</definedName>
    <definedName name="solver_neg" localSheetId="0" hidden="1">2</definedName>
    <definedName name="solver_neg" localSheetId="3" hidden="1">2</definedName>
    <definedName name="solver_nod" localSheetId="0" hidden="1">2147483647</definedName>
    <definedName name="solver_nod" localSheetId="3" hidden="1">2147483647</definedName>
    <definedName name="solver_num" localSheetId="0" hidden="1">0</definedName>
    <definedName name="solver_num" localSheetId="3" hidden="1">0</definedName>
    <definedName name="solver_nwt" localSheetId="0" hidden="1">1</definedName>
    <definedName name="solver_nwt" localSheetId="3" hidden="1">1</definedName>
    <definedName name="solver_opt" localSheetId="0" hidden="1">'NelsonSiegel Ansatz Test'!$E$374</definedName>
    <definedName name="solver_opt" localSheetId="3" hidden="1">'Zinsstruktur (2)'!$G$371</definedName>
    <definedName name="solver_pre" localSheetId="0" hidden="1">0.000001</definedName>
    <definedName name="solver_pre" localSheetId="3" hidden="1">0.000001</definedName>
    <definedName name="solver_rbv" localSheetId="0" hidden="1">1</definedName>
    <definedName name="solver_rbv" localSheetId="3" hidden="1">1</definedName>
    <definedName name="solver_rlx" localSheetId="0" hidden="1">2</definedName>
    <definedName name="solver_rlx" localSheetId="3" hidden="1">2</definedName>
    <definedName name="solver_rsd" localSheetId="0" hidden="1">0</definedName>
    <definedName name="solver_rsd" localSheetId="3" hidden="1">0</definedName>
    <definedName name="solver_scl" localSheetId="0" hidden="1">1</definedName>
    <definedName name="solver_scl" localSheetId="3" hidden="1">1</definedName>
    <definedName name="solver_sho" localSheetId="0" hidden="1">2</definedName>
    <definedName name="solver_sho" localSheetId="3" hidden="1">2</definedName>
    <definedName name="solver_ssz" localSheetId="0" hidden="1">100</definedName>
    <definedName name="solver_ssz" localSheetId="3" hidden="1">100</definedName>
    <definedName name="solver_tim" localSheetId="0" hidden="1">2147483647</definedName>
    <definedName name="solver_tim" localSheetId="3" hidden="1">2147483647</definedName>
    <definedName name="solver_tol" localSheetId="0" hidden="1">0.01</definedName>
    <definedName name="solver_tol" localSheetId="3" hidden="1">0.01</definedName>
    <definedName name="solver_typ" localSheetId="0" hidden="1">2</definedName>
    <definedName name="solver_typ" localSheetId="3" hidden="1">2</definedName>
    <definedName name="solver_val" localSheetId="0" hidden="1">0</definedName>
    <definedName name="solver_val" localSheetId="3" hidden="1">0</definedName>
    <definedName name="solver_ver" localSheetId="0" hidden="1">3</definedName>
    <definedName name="solver_ver" localSheetId="3" hidden="1">3</definedName>
    <definedName name="Übertragung" localSheetId="1">'06.03.2020'!$A$4:$K$71</definedName>
    <definedName name="Übertragung">#REF!</definedName>
    <definedName name="Valuta">[1]Kurse!$F$1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7" l="1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0" i="17"/>
  <c r="F161" i="17"/>
  <c r="F162" i="17"/>
  <c r="F163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F199" i="17"/>
  <c r="F200" i="17"/>
  <c r="F201" i="17"/>
  <c r="F202" i="17"/>
  <c r="F203" i="17"/>
  <c r="F204" i="17"/>
  <c r="F205" i="17"/>
  <c r="F206" i="17"/>
  <c r="F207" i="17"/>
  <c r="F208" i="17"/>
  <c r="F209" i="17"/>
  <c r="F210" i="17"/>
  <c r="F211" i="17"/>
  <c r="F212" i="17"/>
  <c r="F213" i="17"/>
  <c r="F214" i="17"/>
  <c r="F215" i="17"/>
  <c r="F216" i="17"/>
  <c r="F217" i="17"/>
  <c r="F218" i="17"/>
  <c r="F219" i="17"/>
  <c r="F220" i="17"/>
  <c r="F221" i="17"/>
  <c r="F222" i="17"/>
  <c r="F223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47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F272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F297" i="17"/>
  <c r="F298" i="17"/>
  <c r="F299" i="17"/>
  <c r="F300" i="17"/>
  <c r="F301" i="17"/>
  <c r="F302" i="17"/>
  <c r="F303" i="17"/>
  <c r="F304" i="17"/>
  <c r="F305" i="17"/>
  <c r="F306" i="17"/>
  <c r="F307" i="17"/>
  <c r="F308" i="17"/>
  <c r="F309" i="17"/>
  <c r="F310" i="17"/>
  <c r="F311" i="17"/>
  <c r="F312" i="17"/>
  <c r="F313" i="17"/>
  <c r="F314" i="17"/>
  <c r="F315" i="17"/>
  <c r="F316" i="17"/>
  <c r="F317" i="17"/>
  <c r="F318" i="17"/>
  <c r="F319" i="17"/>
  <c r="F320" i="17"/>
  <c r="F321" i="17"/>
  <c r="F322" i="17"/>
  <c r="F323" i="17"/>
  <c r="F324" i="17"/>
  <c r="F325" i="17"/>
  <c r="F326" i="17"/>
  <c r="F327" i="17"/>
  <c r="F328" i="17"/>
  <c r="F329" i="17"/>
  <c r="F330" i="17"/>
  <c r="F331" i="17"/>
  <c r="F332" i="17"/>
  <c r="F333" i="17"/>
  <c r="F334" i="17"/>
  <c r="F335" i="17"/>
  <c r="F336" i="17"/>
  <c r="F337" i="17"/>
  <c r="F338" i="17"/>
  <c r="F339" i="17"/>
  <c r="F340" i="17"/>
  <c r="F341" i="17"/>
  <c r="F342" i="17"/>
  <c r="F343" i="17"/>
  <c r="F344" i="17"/>
  <c r="F345" i="17"/>
  <c r="F346" i="17"/>
  <c r="F347" i="17"/>
  <c r="F348" i="17"/>
  <c r="F349" i="17"/>
  <c r="F350" i="17"/>
  <c r="F351" i="17"/>
  <c r="F352" i="17"/>
  <c r="F353" i="17"/>
  <c r="F354" i="17"/>
  <c r="F355" i="17"/>
  <c r="F356" i="17"/>
  <c r="F357" i="17"/>
  <c r="F358" i="17"/>
  <c r="F359" i="17"/>
  <c r="F360" i="17"/>
  <c r="F361" i="17"/>
  <c r="F362" i="17"/>
  <c r="F363" i="17"/>
  <c r="F364" i="17"/>
  <c r="F365" i="17"/>
  <c r="F366" i="17"/>
  <c r="F367" i="17"/>
  <c r="F368" i="17"/>
  <c r="F369" i="17"/>
  <c r="F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5" i="17"/>
  <c r="F44" i="15"/>
  <c r="F43" i="15"/>
  <c r="F42" i="15"/>
  <c r="F41" i="15"/>
  <c r="F40" i="15"/>
  <c r="G40" i="15" s="1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G24" i="15" s="1"/>
  <c r="F23" i="15"/>
  <c r="F22" i="15"/>
  <c r="F21" i="15"/>
  <c r="F20" i="15"/>
  <c r="F19" i="15"/>
  <c r="F18" i="15"/>
  <c r="F17" i="15"/>
  <c r="F16" i="15"/>
  <c r="G16" i="15" s="1"/>
  <c r="F15" i="15"/>
  <c r="F14" i="15"/>
  <c r="F12" i="15"/>
  <c r="F11" i="15"/>
  <c r="F10" i="15"/>
  <c r="F9" i="15"/>
  <c r="F8" i="15"/>
  <c r="F7" i="15"/>
  <c r="F6" i="15"/>
  <c r="F5" i="15"/>
  <c r="F13" i="15"/>
  <c r="G28" i="15"/>
  <c r="G8" i="15"/>
  <c r="G32" i="15"/>
  <c r="N11" i="15"/>
  <c r="N27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N19" i="15" s="1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N32" i="15" s="1"/>
  <c r="I33" i="15"/>
  <c r="I34" i="15"/>
  <c r="N34" i="15" s="1"/>
  <c r="I35" i="15"/>
  <c r="N35" i="15" s="1"/>
  <c r="I36" i="15"/>
  <c r="I37" i="15"/>
  <c r="I38" i="15"/>
  <c r="I39" i="15"/>
  <c r="I40" i="15"/>
  <c r="N40" i="15" s="1"/>
  <c r="I41" i="15"/>
  <c r="I42" i="15"/>
  <c r="N42" i="15" s="1"/>
  <c r="I43" i="15"/>
  <c r="I44" i="15"/>
  <c r="I5" i="15"/>
  <c r="N5" i="15" s="1"/>
  <c r="E7" i="17" s="1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N43" i="15" s="1"/>
  <c r="K44" i="15"/>
  <c r="K5" i="15"/>
  <c r="G125" i="17" l="1"/>
  <c r="G117" i="17"/>
  <c r="G109" i="17"/>
  <c r="G101" i="17"/>
  <c r="G93" i="17"/>
  <c r="G85" i="17"/>
  <c r="G77" i="17"/>
  <c r="G69" i="17"/>
  <c r="G61" i="17"/>
  <c r="G53" i="17"/>
  <c r="G45" i="17"/>
  <c r="G37" i="17"/>
  <c r="G29" i="17"/>
  <c r="G21" i="17"/>
  <c r="G13" i="17"/>
  <c r="G365" i="17"/>
  <c r="G357" i="17"/>
  <c r="G349" i="17"/>
  <c r="G341" i="17"/>
  <c r="G333" i="17"/>
  <c r="G325" i="17"/>
  <c r="G317" i="17"/>
  <c r="G309" i="17"/>
  <c r="G301" i="17"/>
  <c r="G293" i="17"/>
  <c r="G285" i="17"/>
  <c r="G277" i="17"/>
  <c r="G269" i="17"/>
  <c r="G261" i="17"/>
  <c r="G253" i="17"/>
  <c r="G245" i="17"/>
  <c r="G237" i="17"/>
  <c r="G229" i="17"/>
  <c r="G221" i="17"/>
  <c r="G213" i="17"/>
  <c r="G205" i="17"/>
  <c r="G197" i="17"/>
  <c r="G189" i="17"/>
  <c r="G181" i="17"/>
  <c r="G173" i="17"/>
  <c r="G165" i="17"/>
  <c r="G157" i="17"/>
  <c r="G149" i="17"/>
  <c r="G141" i="17"/>
  <c r="G133" i="17"/>
  <c r="G364" i="17"/>
  <c r="G356" i="17"/>
  <c r="G348" i="17"/>
  <c r="G340" i="17"/>
  <c r="G332" i="17"/>
  <c r="G324" i="17"/>
  <c r="G316" i="17"/>
  <c r="G308" i="17"/>
  <c r="G300" i="17"/>
  <c r="G292" i="17"/>
  <c r="G284" i="17"/>
  <c r="G276" i="17"/>
  <c r="G268" i="17"/>
  <c r="G260" i="17"/>
  <c r="G252" i="17"/>
  <c r="G244" i="17"/>
  <c r="G236" i="17"/>
  <c r="G228" i="17"/>
  <c r="G220" i="17"/>
  <c r="G212" i="17"/>
  <c r="G204" i="17"/>
  <c r="G196" i="17"/>
  <c r="G188" i="17"/>
  <c r="G180" i="17"/>
  <c r="G172" i="17"/>
  <c r="G164" i="17"/>
  <c r="G156" i="17"/>
  <c r="G148" i="17"/>
  <c r="G140" i="17"/>
  <c r="G132" i="17"/>
  <c r="G124" i="17"/>
  <c r="G116" i="17"/>
  <c r="G108" i="17"/>
  <c r="G100" i="17"/>
  <c r="G92" i="17"/>
  <c r="G84" i="17"/>
  <c r="G76" i="17"/>
  <c r="G68" i="17"/>
  <c r="G60" i="17"/>
  <c r="G52" i="17"/>
  <c r="G44" i="17"/>
  <c r="G36" i="17"/>
  <c r="G28" i="17"/>
  <c r="G20" i="17"/>
  <c r="G12" i="17"/>
  <c r="G363" i="17"/>
  <c r="G355" i="17"/>
  <c r="G347" i="17"/>
  <c r="G339" i="17"/>
  <c r="G331" i="17"/>
  <c r="G323" i="17"/>
  <c r="G315" i="17"/>
  <c r="G307" i="17"/>
  <c r="G299" i="17"/>
  <c r="G291" i="17"/>
  <c r="G283" i="17"/>
  <c r="G275" i="17"/>
  <c r="G267" i="17"/>
  <c r="G259" i="17"/>
  <c r="G251" i="17"/>
  <c r="G243" i="17"/>
  <c r="G235" i="17"/>
  <c r="G227" i="17"/>
  <c r="G219" i="17"/>
  <c r="G211" i="17"/>
  <c r="G203" i="17"/>
  <c r="G195" i="17"/>
  <c r="G187" i="17"/>
  <c r="G179" i="17"/>
  <c r="G171" i="17"/>
  <c r="G163" i="17"/>
  <c r="G155" i="17"/>
  <c r="G147" i="17"/>
  <c r="G139" i="17"/>
  <c r="G131" i="17"/>
  <c r="G123" i="17"/>
  <c r="G115" i="17"/>
  <c r="G107" i="17"/>
  <c r="G99" i="17"/>
  <c r="G91" i="17"/>
  <c r="G83" i="17"/>
  <c r="G75" i="17"/>
  <c r="G67" i="17"/>
  <c r="G59" i="17"/>
  <c r="G51" i="17"/>
  <c r="G43" i="17"/>
  <c r="G35" i="17"/>
  <c r="G27" i="17"/>
  <c r="G19" i="17"/>
  <c r="G11" i="17"/>
  <c r="G5" i="17"/>
  <c r="G362" i="17"/>
  <c r="G354" i="17"/>
  <c r="G346" i="17"/>
  <c r="G338" i="17"/>
  <c r="G330" i="17"/>
  <c r="G322" i="17"/>
  <c r="G314" i="17"/>
  <c r="G306" i="17"/>
  <c r="G298" i="17"/>
  <c r="G290" i="17"/>
  <c r="G282" i="17"/>
  <c r="G274" i="17"/>
  <c r="G266" i="17"/>
  <c r="G258" i="17"/>
  <c r="G250" i="17"/>
  <c r="G242" i="17"/>
  <c r="G234" i="17"/>
  <c r="G226" i="17"/>
  <c r="G218" i="17"/>
  <c r="G210" i="17"/>
  <c r="G202" i="17"/>
  <c r="G194" i="17"/>
  <c r="G186" i="17"/>
  <c r="G178" i="17"/>
  <c r="G170" i="17"/>
  <c r="G162" i="17"/>
  <c r="G154" i="17"/>
  <c r="G146" i="17"/>
  <c r="G138" i="17"/>
  <c r="G130" i="17"/>
  <c r="G122" i="17"/>
  <c r="G114" i="17"/>
  <c r="G106" i="17"/>
  <c r="G98" i="17"/>
  <c r="G90" i="17"/>
  <c r="G82" i="17"/>
  <c r="G74" i="17"/>
  <c r="G66" i="17"/>
  <c r="G58" i="17"/>
  <c r="G50" i="17"/>
  <c r="G42" i="17"/>
  <c r="G34" i="17"/>
  <c r="G26" i="17"/>
  <c r="G18" i="17"/>
  <c r="G10" i="17"/>
  <c r="G369" i="17"/>
  <c r="G361" i="17"/>
  <c r="G353" i="17"/>
  <c r="G345" i="17"/>
  <c r="G337" i="17"/>
  <c r="G329" i="17"/>
  <c r="G321" i="17"/>
  <c r="G313" i="17"/>
  <c r="G305" i="17"/>
  <c r="G297" i="17"/>
  <c r="G289" i="17"/>
  <c r="G281" i="17"/>
  <c r="G273" i="17"/>
  <c r="G265" i="17"/>
  <c r="G257" i="17"/>
  <c r="G249" i="17"/>
  <c r="G241" i="17"/>
  <c r="G233" i="17"/>
  <c r="G225" i="17"/>
  <c r="G217" i="17"/>
  <c r="G209" i="17"/>
  <c r="G201" i="17"/>
  <c r="G193" i="17"/>
  <c r="G185" i="17"/>
  <c r="G177" i="17"/>
  <c r="G169" i="17"/>
  <c r="G161" i="17"/>
  <c r="G153" i="17"/>
  <c r="G145" i="17"/>
  <c r="G137" i="17"/>
  <c r="G129" i="17"/>
  <c r="G121" i="17"/>
  <c r="G113" i="17"/>
  <c r="G105" i="17"/>
  <c r="G97" i="17"/>
  <c r="G89" i="17"/>
  <c r="G81" i="17"/>
  <c r="G73" i="17"/>
  <c r="G65" i="17"/>
  <c r="G57" i="17"/>
  <c r="G49" i="17"/>
  <c r="G41" i="17"/>
  <c r="G33" i="17"/>
  <c r="G25" i="17"/>
  <c r="G17" i="17"/>
  <c r="G9" i="17"/>
  <c r="G368" i="17"/>
  <c r="G360" i="17"/>
  <c r="G352" i="17"/>
  <c r="G344" i="17"/>
  <c r="G336" i="17"/>
  <c r="G328" i="17"/>
  <c r="G320" i="17"/>
  <c r="G312" i="17"/>
  <c r="G304" i="17"/>
  <c r="G296" i="17"/>
  <c r="G288" i="17"/>
  <c r="G280" i="17"/>
  <c r="G272" i="17"/>
  <c r="G264" i="17"/>
  <c r="G256" i="17"/>
  <c r="G248" i="17"/>
  <c r="G240" i="17"/>
  <c r="G232" i="17"/>
  <c r="G224" i="17"/>
  <c r="G216" i="17"/>
  <c r="G208" i="17"/>
  <c r="G200" i="17"/>
  <c r="G192" i="17"/>
  <c r="G184" i="17"/>
  <c r="G176" i="17"/>
  <c r="G168" i="17"/>
  <c r="G160" i="17"/>
  <c r="G152" i="17"/>
  <c r="G144" i="17"/>
  <c r="G136" i="17"/>
  <c r="G128" i="17"/>
  <c r="G120" i="17"/>
  <c r="G112" i="17"/>
  <c r="G104" i="17"/>
  <c r="G96" i="17"/>
  <c r="G88" i="17"/>
  <c r="G80" i="17"/>
  <c r="G72" i="17"/>
  <c r="G64" i="17"/>
  <c r="G56" i="17"/>
  <c r="G48" i="17"/>
  <c r="G40" i="17"/>
  <c r="G32" i="17"/>
  <c r="G24" i="17"/>
  <c r="G16" i="17"/>
  <c r="G8" i="17"/>
  <c r="G367" i="17"/>
  <c r="G359" i="17"/>
  <c r="G351" i="17"/>
  <c r="G343" i="17"/>
  <c r="G335" i="17"/>
  <c r="G327" i="17"/>
  <c r="G319" i="17"/>
  <c r="G311" i="17"/>
  <c r="G303" i="17"/>
  <c r="G295" i="17"/>
  <c r="G287" i="17"/>
  <c r="G279" i="17"/>
  <c r="G271" i="17"/>
  <c r="G263" i="17"/>
  <c r="G255" i="17"/>
  <c r="G247" i="17"/>
  <c r="G239" i="17"/>
  <c r="G231" i="17"/>
  <c r="G223" i="17"/>
  <c r="G215" i="17"/>
  <c r="G207" i="17"/>
  <c r="G199" i="17"/>
  <c r="G191" i="17"/>
  <c r="G183" i="17"/>
  <c r="G175" i="17"/>
  <c r="G167" i="17"/>
  <c r="G159" i="17"/>
  <c r="G151" i="17"/>
  <c r="G143" i="17"/>
  <c r="G135" i="17"/>
  <c r="G127" i="17"/>
  <c r="G119" i="17"/>
  <c r="G111" i="17"/>
  <c r="G103" i="17"/>
  <c r="G95" i="17"/>
  <c r="G87" i="17"/>
  <c r="G79" i="17"/>
  <c r="G71" i="17"/>
  <c r="G63" i="17"/>
  <c r="G55" i="17"/>
  <c r="G47" i="17"/>
  <c r="G39" i="17"/>
  <c r="G31" i="17"/>
  <c r="G23" i="17"/>
  <c r="G15" i="17"/>
  <c r="G7" i="17"/>
  <c r="G366" i="17"/>
  <c r="G358" i="17"/>
  <c r="G350" i="17"/>
  <c r="G342" i="17"/>
  <c r="G334" i="17"/>
  <c r="G326" i="17"/>
  <c r="G318" i="17"/>
  <c r="G310" i="17"/>
  <c r="G302" i="17"/>
  <c r="G294" i="17"/>
  <c r="G286" i="17"/>
  <c r="G278" i="17"/>
  <c r="G270" i="17"/>
  <c r="G262" i="17"/>
  <c r="G254" i="17"/>
  <c r="G246" i="17"/>
  <c r="G238" i="17"/>
  <c r="G230" i="17"/>
  <c r="G222" i="17"/>
  <c r="G214" i="17"/>
  <c r="G206" i="17"/>
  <c r="G198" i="17"/>
  <c r="G190" i="17"/>
  <c r="G182" i="17"/>
  <c r="G174" i="17"/>
  <c r="G166" i="17"/>
  <c r="G158" i="17"/>
  <c r="G150" i="17"/>
  <c r="G142" i="17"/>
  <c r="G134" i="17"/>
  <c r="G126" i="17"/>
  <c r="G118" i="17"/>
  <c r="G110" i="17"/>
  <c r="G102" i="17"/>
  <c r="G94" i="17"/>
  <c r="G86" i="17"/>
  <c r="G78" i="17"/>
  <c r="G70" i="17"/>
  <c r="G62" i="17"/>
  <c r="G54" i="17"/>
  <c r="G46" i="17"/>
  <c r="G38" i="17"/>
  <c r="G30" i="17"/>
  <c r="G22" i="17"/>
  <c r="G14" i="17"/>
  <c r="G6" i="17"/>
  <c r="G39" i="15"/>
  <c r="G31" i="15"/>
  <c r="G23" i="15"/>
  <c r="G15" i="15"/>
  <c r="G7" i="15"/>
  <c r="G38" i="15"/>
  <c r="G30" i="15"/>
  <c r="G22" i="15"/>
  <c r="G14" i="15"/>
  <c r="G6" i="15"/>
  <c r="G11" i="15"/>
  <c r="G43" i="15"/>
  <c r="G35" i="15"/>
  <c r="G27" i="15"/>
  <c r="G19" i="15"/>
  <c r="G42" i="15"/>
  <c r="G34" i="15"/>
  <c r="G26" i="15"/>
  <c r="G18" i="15"/>
  <c r="G10" i="15"/>
  <c r="G41" i="15"/>
  <c r="G33" i="15"/>
  <c r="G17" i="15"/>
  <c r="G9" i="15"/>
  <c r="G37" i="15"/>
  <c r="G29" i="15"/>
  <c r="G21" i="15"/>
  <c r="G13" i="15"/>
  <c r="N41" i="15"/>
  <c r="N33" i="15"/>
  <c r="N25" i="15"/>
  <c r="N17" i="15"/>
  <c r="N9" i="15"/>
  <c r="N26" i="15"/>
  <c r="N24" i="15"/>
  <c r="N8" i="15"/>
  <c r="N39" i="15"/>
  <c r="N31" i="15"/>
  <c r="N23" i="15"/>
  <c r="N15" i="15"/>
  <c r="N7" i="15"/>
  <c r="N38" i="15"/>
  <c r="N30" i="15"/>
  <c r="N22" i="15"/>
  <c r="N14" i="15"/>
  <c r="N6" i="15"/>
  <c r="N10" i="15"/>
  <c r="N16" i="15"/>
  <c r="G44" i="15"/>
  <c r="G36" i="15"/>
  <c r="G20" i="15"/>
  <c r="G12" i="15"/>
  <c r="N37" i="15"/>
  <c r="N29" i="15"/>
  <c r="N21" i="15"/>
  <c r="N13" i="15"/>
  <c r="N18" i="15"/>
  <c r="N44" i="15"/>
  <c r="N36" i="15"/>
  <c r="N28" i="15"/>
  <c r="N20" i="15"/>
  <c r="N12" i="15"/>
  <c r="G5" i="15"/>
  <c r="G25" i="15"/>
  <c r="G371" i="17" l="1"/>
  <c r="B367" i="11" l="1"/>
  <c r="D366" i="11"/>
  <c r="B366" i="11"/>
  <c r="B365" i="11"/>
  <c r="D364" i="11"/>
  <c r="B364" i="11"/>
  <c r="B363" i="11"/>
  <c r="D362" i="11"/>
  <c r="B362" i="11"/>
  <c r="B361" i="11"/>
  <c r="D360" i="11"/>
  <c r="B360" i="11"/>
  <c r="B359" i="11"/>
  <c r="D358" i="11"/>
  <c r="B358" i="11"/>
  <c r="B357" i="11"/>
  <c r="D356" i="11"/>
  <c r="B356" i="11"/>
  <c r="B355" i="11"/>
  <c r="D354" i="11"/>
  <c r="B354" i="11"/>
  <c r="B353" i="11"/>
  <c r="D352" i="11"/>
  <c r="B352" i="11"/>
  <c r="B351" i="11"/>
  <c r="D350" i="11"/>
  <c r="B350" i="11"/>
  <c r="B349" i="11"/>
  <c r="D348" i="11"/>
  <c r="B348" i="11"/>
  <c r="B347" i="11"/>
  <c r="D346" i="11"/>
  <c r="B346" i="11"/>
  <c r="B345" i="11"/>
  <c r="D344" i="11"/>
  <c r="B344" i="11"/>
  <c r="B343" i="11"/>
  <c r="D342" i="11"/>
  <c r="B342" i="11"/>
  <c r="B341" i="11"/>
  <c r="D340" i="11"/>
  <c r="B340" i="11"/>
  <c r="B339" i="11"/>
  <c r="D338" i="11"/>
  <c r="B338" i="11"/>
  <c r="B337" i="11"/>
  <c r="D336" i="11"/>
  <c r="B336" i="11"/>
  <c r="B335" i="11"/>
  <c r="D334" i="11"/>
  <c r="B334" i="11"/>
  <c r="B333" i="11"/>
  <c r="D332" i="11"/>
  <c r="B332" i="11"/>
  <c r="B331" i="11"/>
  <c r="D330" i="11"/>
  <c r="B330" i="11"/>
  <c r="B329" i="11"/>
  <c r="D328" i="11"/>
  <c r="B328" i="11"/>
  <c r="B327" i="11"/>
  <c r="D326" i="11"/>
  <c r="B326" i="11"/>
  <c r="B325" i="11"/>
  <c r="D324" i="11"/>
  <c r="B324" i="11"/>
  <c r="B323" i="11"/>
  <c r="D322" i="11"/>
  <c r="B322" i="11"/>
  <c r="B321" i="11"/>
  <c r="D320" i="11"/>
  <c r="B320" i="11"/>
  <c r="B319" i="11"/>
  <c r="D318" i="11"/>
  <c r="B318" i="11"/>
  <c r="B317" i="11"/>
  <c r="D316" i="11"/>
  <c r="B316" i="11"/>
  <c r="B315" i="11"/>
  <c r="D314" i="11"/>
  <c r="B314" i="11"/>
  <c r="B313" i="11"/>
  <c r="D312" i="11"/>
  <c r="B312" i="11"/>
  <c r="B311" i="11"/>
  <c r="D310" i="11"/>
  <c r="B310" i="11"/>
  <c r="B309" i="11"/>
  <c r="D308" i="11"/>
  <c r="B308" i="11"/>
  <c r="B307" i="11"/>
  <c r="D306" i="11"/>
  <c r="B306" i="11"/>
  <c r="B305" i="11"/>
  <c r="D304" i="11"/>
  <c r="B304" i="11"/>
  <c r="B303" i="11"/>
  <c r="D302" i="11"/>
  <c r="B302" i="11"/>
  <c r="B301" i="11"/>
  <c r="D300" i="11"/>
  <c r="B300" i="11"/>
  <c r="B299" i="11"/>
  <c r="D298" i="11"/>
  <c r="B298" i="11"/>
  <c r="B297" i="11"/>
  <c r="D296" i="11"/>
  <c r="B296" i="11"/>
  <c r="B295" i="11"/>
  <c r="D294" i="11"/>
  <c r="B294" i="11"/>
  <c r="B293" i="11"/>
  <c r="D292" i="11"/>
  <c r="B292" i="11"/>
  <c r="B291" i="11"/>
  <c r="D290" i="11"/>
  <c r="B290" i="11"/>
  <c r="B289" i="11"/>
  <c r="D288" i="11"/>
  <c r="B288" i="11"/>
  <c r="B287" i="11"/>
  <c r="D286" i="11"/>
  <c r="B286" i="11"/>
  <c r="B285" i="11"/>
  <c r="D284" i="11"/>
  <c r="B284" i="11"/>
  <c r="B283" i="11"/>
  <c r="D282" i="11"/>
  <c r="B282" i="11"/>
  <c r="B281" i="11"/>
  <c r="D280" i="11"/>
  <c r="B280" i="11"/>
  <c r="B279" i="11"/>
  <c r="D278" i="11"/>
  <c r="B278" i="11"/>
  <c r="B277" i="11"/>
  <c r="D276" i="11"/>
  <c r="B276" i="11"/>
  <c r="B275" i="11"/>
  <c r="D274" i="11"/>
  <c r="B274" i="11"/>
  <c r="B273" i="11"/>
  <c r="D272" i="11"/>
  <c r="B272" i="11"/>
  <c r="B271" i="11"/>
  <c r="D270" i="11"/>
  <c r="B270" i="11"/>
  <c r="B269" i="11"/>
  <c r="D268" i="11"/>
  <c r="B268" i="11"/>
  <c r="B267" i="11"/>
  <c r="D266" i="11"/>
  <c r="B266" i="11"/>
  <c r="B265" i="11"/>
  <c r="D264" i="11"/>
  <c r="B264" i="11"/>
  <c r="B263" i="11"/>
  <c r="D262" i="11"/>
  <c r="B262" i="11"/>
  <c r="B261" i="11"/>
  <c r="D260" i="11"/>
  <c r="B260" i="11"/>
  <c r="B259" i="11"/>
  <c r="D258" i="11"/>
  <c r="B258" i="11"/>
  <c r="B257" i="11"/>
  <c r="D256" i="11"/>
  <c r="B256" i="11"/>
  <c r="B255" i="11"/>
  <c r="D254" i="11"/>
  <c r="B254" i="11"/>
  <c r="B253" i="11"/>
  <c r="D252" i="11"/>
  <c r="B252" i="11"/>
  <c r="B251" i="11"/>
  <c r="D250" i="11"/>
  <c r="B250" i="11"/>
  <c r="B249" i="11"/>
  <c r="D248" i="11"/>
  <c r="B248" i="11"/>
  <c r="B247" i="11"/>
  <c r="D246" i="11"/>
  <c r="B246" i="11"/>
  <c r="B245" i="11"/>
  <c r="D244" i="11"/>
  <c r="B244" i="11"/>
  <c r="B243" i="11"/>
  <c r="D242" i="11"/>
  <c r="B242" i="11"/>
  <c r="B241" i="11"/>
  <c r="D240" i="11"/>
  <c r="B240" i="11"/>
  <c r="B239" i="11"/>
  <c r="D238" i="11"/>
  <c r="B238" i="11"/>
  <c r="B237" i="11"/>
  <c r="D236" i="11"/>
  <c r="B236" i="11"/>
  <c r="B235" i="11"/>
  <c r="D234" i="11"/>
  <c r="B234" i="11"/>
  <c r="B233" i="11"/>
  <c r="D232" i="11"/>
  <c r="B232" i="11"/>
  <c r="B231" i="11"/>
  <c r="D230" i="11"/>
  <c r="B230" i="11"/>
  <c r="B229" i="11"/>
  <c r="D228" i="11"/>
  <c r="B228" i="11"/>
  <c r="B227" i="11"/>
  <c r="D227" i="11" s="1"/>
  <c r="D226" i="11"/>
  <c r="B226" i="11"/>
  <c r="B225" i="11"/>
  <c r="D225" i="11" s="1"/>
  <c r="D224" i="11"/>
  <c r="B224" i="11"/>
  <c r="B223" i="11"/>
  <c r="D222" i="11"/>
  <c r="B222" i="11"/>
  <c r="B221" i="11"/>
  <c r="D220" i="11"/>
  <c r="B220" i="11"/>
  <c r="B219" i="11"/>
  <c r="D219" i="11" s="1"/>
  <c r="D218" i="11"/>
  <c r="B218" i="11"/>
  <c r="B217" i="11"/>
  <c r="D217" i="11" s="1"/>
  <c r="D216" i="11"/>
  <c r="B216" i="11"/>
  <c r="B215" i="11"/>
  <c r="D214" i="11"/>
  <c r="B214" i="11"/>
  <c r="B213" i="11"/>
  <c r="D212" i="11"/>
  <c r="B212" i="11"/>
  <c r="B211" i="11"/>
  <c r="D211" i="11" s="1"/>
  <c r="D210" i="11"/>
  <c r="B210" i="11"/>
  <c r="D209" i="11"/>
  <c r="B209" i="11"/>
  <c r="D208" i="11"/>
  <c r="B208" i="11"/>
  <c r="B207" i="11"/>
  <c r="D207" i="11" s="1"/>
  <c r="D206" i="11"/>
  <c r="B206" i="11"/>
  <c r="B205" i="11"/>
  <c r="D205" i="11" s="1"/>
  <c r="D204" i="11"/>
  <c r="B204" i="11"/>
  <c r="B203" i="11"/>
  <c r="D202" i="11"/>
  <c r="B202" i="11"/>
  <c r="D201" i="11"/>
  <c r="B201" i="11"/>
  <c r="D200" i="11"/>
  <c r="B200" i="11"/>
  <c r="D199" i="11"/>
  <c r="B199" i="11"/>
  <c r="B198" i="11"/>
  <c r="D198" i="11" s="1"/>
  <c r="D197" i="11"/>
  <c r="B197" i="11"/>
  <c r="B196" i="11"/>
  <c r="B195" i="11"/>
  <c r="D195" i="11" s="1"/>
  <c r="B194" i="11"/>
  <c r="D194" i="11" s="1"/>
  <c r="D193" i="11"/>
  <c r="B193" i="11"/>
  <c r="D192" i="11"/>
  <c r="B192" i="11"/>
  <c r="D191" i="11"/>
  <c r="B191" i="11"/>
  <c r="D190" i="11"/>
  <c r="B190" i="11"/>
  <c r="B189" i="11"/>
  <c r="D189" i="11" s="1"/>
  <c r="B188" i="11"/>
  <c r="D188" i="11" s="1"/>
  <c r="B187" i="11"/>
  <c r="D186" i="11"/>
  <c r="B186" i="11"/>
  <c r="B185" i="11"/>
  <c r="D185" i="11" s="1"/>
  <c r="D184" i="11"/>
  <c r="B184" i="11"/>
  <c r="D183" i="11"/>
  <c r="B183" i="11"/>
  <c r="B182" i="11"/>
  <c r="D182" i="11" s="1"/>
  <c r="D181" i="11"/>
  <c r="B181" i="11"/>
  <c r="B180" i="11"/>
  <c r="B179" i="11"/>
  <c r="D179" i="11" s="1"/>
  <c r="B178" i="11"/>
  <c r="D178" i="11" s="1"/>
  <c r="D177" i="11"/>
  <c r="B177" i="11"/>
  <c r="D176" i="11"/>
  <c r="B176" i="11"/>
  <c r="D175" i="11"/>
  <c r="B175" i="11"/>
  <c r="B174" i="11"/>
  <c r="B173" i="11"/>
  <c r="D173" i="11" s="1"/>
  <c r="B172" i="11"/>
  <c r="D172" i="11" s="1"/>
  <c r="B171" i="11"/>
  <c r="D170" i="11"/>
  <c r="B170" i="11"/>
  <c r="D169" i="11"/>
  <c r="B169" i="11"/>
  <c r="D168" i="11"/>
  <c r="B168" i="11"/>
  <c r="D167" i="11"/>
  <c r="B167" i="11"/>
  <c r="B166" i="11"/>
  <c r="D166" i="11" s="1"/>
  <c r="B165" i="11"/>
  <c r="B164" i="11"/>
  <c r="B163" i="11"/>
  <c r="D163" i="11" s="1"/>
  <c r="D162" i="11"/>
  <c r="B162" i="11"/>
  <c r="D161" i="11"/>
  <c r="B161" i="11"/>
  <c r="D160" i="11"/>
  <c r="B160" i="11"/>
  <c r="D159" i="11"/>
  <c r="B159" i="11"/>
  <c r="B158" i="11"/>
  <c r="B157" i="11"/>
  <c r="D157" i="11" s="1"/>
  <c r="B156" i="11"/>
  <c r="D156" i="11" s="1"/>
  <c r="B155" i="11"/>
  <c r="D154" i="11"/>
  <c r="B154" i="11"/>
  <c r="D153" i="11"/>
  <c r="B153" i="11"/>
  <c r="D152" i="11"/>
  <c r="B152" i="11"/>
  <c r="D151" i="11"/>
  <c r="B151" i="11"/>
  <c r="B150" i="11"/>
  <c r="D150" i="11" s="1"/>
  <c r="B149" i="11"/>
  <c r="B148" i="11"/>
  <c r="B147" i="11"/>
  <c r="D146" i="11"/>
  <c r="B146" i="11"/>
  <c r="D145" i="11"/>
  <c r="B145" i="11"/>
  <c r="D144" i="11"/>
  <c r="B144" i="11"/>
  <c r="D143" i="11"/>
  <c r="B143" i="11"/>
  <c r="B142" i="11"/>
  <c r="D142" i="11" s="1"/>
  <c r="B141" i="11"/>
  <c r="D141" i="11" s="1"/>
  <c r="B140" i="11"/>
  <c r="B139" i="11"/>
  <c r="D138" i="11"/>
  <c r="B138" i="11"/>
  <c r="D137" i="11"/>
  <c r="B137" i="11"/>
  <c r="D136" i="11"/>
  <c r="B136" i="11"/>
  <c r="D135" i="11"/>
  <c r="B135" i="11"/>
  <c r="B134" i="11"/>
  <c r="D134" i="11" s="1"/>
  <c r="B133" i="11"/>
  <c r="D133" i="11" s="1"/>
  <c r="B132" i="11"/>
  <c r="B131" i="11"/>
  <c r="D130" i="11"/>
  <c r="B130" i="11"/>
  <c r="D129" i="11"/>
  <c r="B129" i="11"/>
  <c r="D128" i="11"/>
  <c r="B128" i="11"/>
  <c r="D127" i="11"/>
  <c r="B127" i="11"/>
  <c r="B126" i="11"/>
  <c r="D126" i="11" s="1"/>
  <c r="B125" i="11"/>
  <c r="D125" i="11" s="1"/>
  <c r="B124" i="11"/>
  <c r="B123" i="11"/>
  <c r="D122" i="11"/>
  <c r="B122" i="11"/>
  <c r="D121" i="11"/>
  <c r="B121" i="11"/>
  <c r="D120" i="11"/>
  <c r="B120" i="11"/>
  <c r="D119" i="11"/>
  <c r="B119" i="11"/>
  <c r="B118" i="11"/>
  <c r="D118" i="11" s="1"/>
  <c r="B117" i="11"/>
  <c r="D117" i="11" s="1"/>
  <c r="B116" i="11"/>
  <c r="B115" i="11"/>
  <c r="D114" i="11"/>
  <c r="B114" i="11"/>
  <c r="D113" i="11"/>
  <c r="B113" i="11"/>
  <c r="D112" i="11"/>
  <c r="B112" i="11"/>
  <c r="D111" i="11"/>
  <c r="B111" i="11"/>
  <c r="B110" i="11"/>
  <c r="D110" i="11" s="1"/>
  <c r="B109" i="11"/>
  <c r="D109" i="11" s="1"/>
  <c r="B108" i="11"/>
  <c r="B107" i="11"/>
  <c r="D106" i="11"/>
  <c r="B106" i="11"/>
  <c r="D105" i="11"/>
  <c r="B105" i="11"/>
  <c r="D104" i="11"/>
  <c r="B104" i="11"/>
  <c r="D103" i="11"/>
  <c r="B103" i="11"/>
  <c r="B102" i="11"/>
  <c r="D102" i="11" s="1"/>
  <c r="B101" i="11"/>
  <c r="D101" i="11" s="1"/>
  <c r="B100" i="11"/>
  <c r="B99" i="11"/>
  <c r="D98" i="11"/>
  <c r="B98" i="11"/>
  <c r="D97" i="11"/>
  <c r="B97" i="11"/>
  <c r="D96" i="11"/>
  <c r="B96" i="11"/>
  <c r="D95" i="11"/>
  <c r="B95" i="11"/>
  <c r="B94" i="11"/>
  <c r="D94" i="11" s="1"/>
  <c r="B93" i="11"/>
  <c r="D93" i="11" s="1"/>
  <c r="B92" i="11"/>
  <c r="B91" i="11"/>
  <c r="D90" i="11"/>
  <c r="B90" i="11"/>
  <c r="D89" i="11"/>
  <c r="B89" i="11"/>
  <c r="D88" i="11"/>
  <c r="B88" i="11"/>
  <c r="D87" i="11"/>
  <c r="B87" i="11"/>
  <c r="B86" i="11"/>
  <c r="D86" i="11" s="1"/>
  <c r="B85" i="11"/>
  <c r="D85" i="11" s="1"/>
  <c r="B84" i="11"/>
  <c r="B83" i="11"/>
  <c r="D82" i="11"/>
  <c r="B82" i="11"/>
  <c r="D81" i="11"/>
  <c r="B81" i="11"/>
  <c r="D80" i="11"/>
  <c r="B80" i="11"/>
  <c r="D79" i="11"/>
  <c r="B79" i="11"/>
  <c r="B78" i="11"/>
  <c r="D78" i="11" s="1"/>
  <c r="B77" i="11"/>
  <c r="D77" i="11" s="1"/>
  <c r="B76" i="11"/>
  <c r="B75" i="11"/>
  <c r="D74" i="11"/>
  <c r="B74" i="11"/>
  <c r="D73" i="11"/>
  <c r="B73" i="11"/>
  <c r="D72" i="11"/>
  <c r="B72" i="11"/>
  <c r="D71" i="11"/>
  <c r="B71" i="11"/>
  <c r="B70" i="11"/>
  <c r="D70" i="11" s="1"/>
  <c r="B69" i="11"/>
  <c r="D69" i="11" s="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D3" i="11" l="1"/>
  <c r="D7" i="11"/>
  <c r="D11" i="11"/>
  <c r="D15" i="11"/>
  <c r="D19" i="11"/>
  <c r="D23" i="11"/>
  <c r="D27" i="11"/>
  <c r="D31" i="11"/>
  <c r="D35" i="11"/>
  <c r="D39" i="11"/>
  <c r="D43" i="11"/>
  <c r="D47" i="11"/>
  <c r="D51" i="11"/>
  <c r="D55" i="11"/>
  <c r="D59" i="11"/>
  <c r="D63" i="11"/>
  <c r="D67" i="11"/>
  <c r="D92" i="11"/>
  <c r="D99" i="11"/>
  <c r="D124" i="11"/>
  <c r="D131" i="11"/>
  <c r="D165" i="11"/>
  <c r="D158" i="11"/>
  <c r="D233" i="11"/>
  <c r="D196" i="11"/>
  <c r="D4" i="11"/>
  <c r="D12" i="11"/>
  <c r="D20" i="11"/>
  <c r="D28" i="11"/>
  <c r="D36" i="11"/>
  <c r="D44" i="11"/>
  <c r="D48" i="11"/>
  <c r="D56" i="11"/>
  <c r="D60" i="11"/>
  <c r="D64" i="11"/>
  <c r="D68" i="11"/>
  <c r="D75" i="11"/>
  <c r="D100" i="11"/>
  <c r="D107" i="11"/>
  <c r="D132" i="11"/>
  <c r="D139" i="11"/>
  <c r="D174" i="11"/>
  <c r="D339" i="11"/>
  <c r="D5" i="11"/>
  <c r="D13" i="11"/>
  <c r="D21" i="11"/>
  <c r="D29" i="11"/>
  <c r="D37" i="11"/>
  <c r="D41" i="11"/>
  <c r="D49" i="11"/>
  <c r="D53" i="11"/>
  <c r="D57" i="11"/>
  <c r="D61" i="11"/>
  <c r="D65" i="11"/>
  <c r="D108" i="11"/>
  <c r="D115" i="11"/>
  <c r="D147" i="11"/>
  <c r="D155" i="11"/>
  <c r="D307" i="11"/>
  <c r="D171" i="11"/>
  <c r="D8" i="11"/>
  <c r="D16" i="11"/>
  <c r="D24" i="11"/>
  <c r="D32" i="11"/>
  <c r="D40" i="11"/>
  <c r="D52" i="11"/>
  <c r="D9" i="11"/>
  <c r="D17" i="11"/>
  <c r="D25" i="11"/>
  <c r="D33" i="11"/>
  <c r="D45" i="11"/>
  <c r="D76" i="11"/>
  <c r="D83" i="11"/>
  <c r="D140" i="11"/>
  <c r="D203" i="11"/>
  <c r="D6" i="11"/>
  <c r="D10" i="11"/>
  <c r="D14" i="11"/>
  <c r="D18" i="11"/>
  <c r="D22" i="11"/>
  <c r="D26" i="11"/>
  <c r="D30" i="11"/>
  <c r="D34" i="11"/>
  <c r="D38" i="11"/>
  <c r="D42" i="11"/>
  <c r="D46" i="11"/>
  <c r="D50" i="11"/>
  <c r="D54" i="11"/>
  <c r="D58" i="11"/>
  <c r="D62" i="11"/>
  <c r="D66" i="11"/>
  <c r="D84" i="11"/>
  <c r="D91" i="11"/>
  <c r="D116" i="11"/>
  <c r="D123" i="11"/>
  <c r="D148" i="11"/>
  <c r="D187" i="11"/>
  <c r="D275" i="11"/>
  <c r="D149" i="11"/>
  <c r="D164" i="11"/>
  <c r="D180" i="11"/>
  <c r="D265" i="11"/>
  <c r="D297" i="11"/>
  <c r="D329" i="11"/>
  <c r="D361" i="11"/>
  <c r="D221" i="11"/>
  <c r="D237" i="11"/>
  <c r="D241" i="11"/>
  <c r="D215" i="11"/>
  <c r="D231" i="11"/>
  <c r="D259" i="11"/>
  <c r="D291" i="11"/>
  <c r="D323" i="11"/>
  <c r="D355" i="11"/>
  <c r="D249" i="11"/>
  <c r="D281" i="11"/>
  <c r="D313" i="11"/>
  <c r="D345" i="11"/>
  <c r="D213" i="11"/>
  <c r="D229" i="11"/>
  <c r="D223" i="11"/>
  <c r="D243" i="11"/>
  <c r="D257" i="11"/>
  <c r="D253" i="11"/>
  <c r="D269" i="11"/>
  <c r="D285" i="11"/>
  <c r="D301" i="11"/>
  <c r="D317" i="11"/>
  <c r="D333" i="11"/>
  <c r="D349" i="11"/>
  <c r="D365" i="11"/>
  <c r="D247" i="11"/>
  <c r="D263" i="11"/>
  <c r="D279" i="11"/>
  <c r="D295" i="11"/>
  <c r="D311" i="11"/>
  <c r="D327" i="11"/>
  <c r="D343" i="11"/>
  <c r="D359" i="11"/>
  <c r="D273" i="11"/>
  <c r="D289" i="11"/>
  <c r="D305" i="11"/>
  <c r="D321" i="11"/>
  <c r="D337" i="11"/>
  <c r="D353" i="11"/>
  <c r="D235" i="11"/>
  <c r="D251" i="11"/>
  <c r="D267" i="11"/>
  <c r="D283" i="11"/>
  <c r="D299" i="11"/>
  <c r="D315" i="11"/>
  <c r="D331" i="11"/>
  <c r="D347" i="11"/>
  <c r="D363" i="11"/>
  <c r="D245" i="11"/>
  <c r="D261" i="11"/>
  <c r="D277" i="11"/>
  <c r="D293" i="11"/>
  <c r="D309" i="11"/>
  <c r="D325" i="11"/>
  <c r="D341" i="11"/>
  <c r="D357" i="11"/>
  <c r="D239" i="11"/>
  <c r="D255" i="11"/>
  <c r="D271" i="11"/>
  <c r="D287" i="11"/>
  <c r="D303" i="11"/>
  <c r="D319" i="11"/>
  <c r="D335" i="11"/>
  <c r="D351" i="11"/>
  <c r="D367" i="11"/>
  <c r="O3" i="5"/>
  <c r="L7" i="5" l="1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6" i="5"/>
  <c r="L5" i="5"/>
  <c r="C366" i="11" l="1"/>
  <c r="E366" i="11" s="1"/>
  <c r="C362" i="11"/>
  <c r="E362" i="11" s="1"/>
  <c r="C358" i="11"/>
  <c r="E358" i="11" s="1"/>
  <c r="C354" i="11"/>
  <c r="E354" i="11" s="1"/>
  <c r="C350" i="11"/>
  <c r="E350" i="11" s="1"/>
  <c r="C346" i="11"/>
  <c r="E346" i="11" s="1"/>
  <c r="C342" i="11"/>
  <c r="E342" i="11" s="1"/>
  <c r="C338" i="11"/>
  <c r="E338" i="11" s="1"/>
  <c r="C334" i="11"/>
  <c r="E334" i="11" s="1"/>
  <c r="C330" i="11"/>
  <c r="E330" i="11" s="1"/>
  <c r="C326" i="11"/>
  <c r="E326" i="11" s="1"/>
  <c r="C322" i="11"/>
  <c r="E322" i="11" s="1"/>
  <c r="C318" i="11"/>
  <c r="E318" i="11" s="1"/>
  <c r="C314" i="11"/>
  <c r="E314" i="11" s="1"/>
  <c r="C310" i="11"/>
  <c r="E310" i="11" s="1"/>
  <c r="C306" i="11"/>
  <c r="E306" i="11" s="1"/>
  <c r="C302" i="11"/>
  <c r="E302" i="11" s="1"/>
  <c r="C298" i="11"/>
  <c r="E298" i="11" s="1"/>
  <c r="C294" i="11"/>
  <c r="E294" i="11" s="1"/>
  <c r="C290" i="11"/>
  <c r="E290" i="11" s="1"/>
  <c r="C286" i="11"/>
  <c r="E286" i="11" s="1"/>
  <c r="C282" i="11"/>
  <c r="E282" i="11" s="1"/>
  <c r="C278" i="11"/>
  <c r="E278" i="11" s="1"/>
  <c r="C226" i="11"/>
  <c r="E226" i="11" s="1"/>
  <c r="C211" i="11"/>
  <c r="E211" i="11" s="1"/>
  <c r="C190" i="11"/>
  <c r="E190" i="11" s="1"/>
  <c r="C173" i="11"/>
  <c r="E173" i="11" s="1"/>
  <c r="C151" i="11"/>
  <c r="E151" i="11" s="1"/>
  <c r="C128" i="11"/>
  <c r="E128" i="11" s="1"/>
  <c r="C96" i="11"/>
  <c r="E96" i="11" s="1"/>
  <c r="C222" i="11"/>
  <c r="E222" i="11" s="1"/>
  <c r="C208" i="11"/>
  <c r="E208" i="11" s="1"/>
  <c r="C201" i="11"/>
  <c r="E201" i="11" s="1"/>
  <c r="C168" i="11"/>
  <c r="E168" i="11" s="1"/>
  <c r="C119" i="11"/>
  <c r="E119" i="11" s="1"/>
  <c r="C87" i="11"/>
  <c r="E87" i="11" s="1"/>
  <c r="C225" i="11"/>
  <c r="E225" i="11" s="1"/>
  <c r="C218" i="11"/>
  <c r="E218" i="11" s="1"/>
  <c r="C214" i="11"/>
  <c r="E214" i="11" s="1"/>
  <c r="C204" i="11"/>
  <c r="E204" i="11" s="1"/>
  <c r="C197" i="11"/>
  <c r="E197" i="11" s="1"/>
  <c r="C192" i="11"/>
  <c r="E192" i="11" s="1"/>
  <c r="C189" i="11"/>
  <c r="E189" i="11" s="1"/>
  <c r="C184" i="11"/>
  <c r="E184" i="11" s="1"/>
  <c r="C181" i="11"/>
  <c r="E181" i="11" s="1"/>
  <c r="C176" i="11"/>
  <c r="E176" i="11" s="1"/>
  <c r="C159" i="11"/>
  <c r="E159" i="11" s="1"/>
  <c r="C150" i="11"/>
  <c r="E150" i="11" s="1"/>
  <c r="C136" i="11"/>
  <c r="E136" i="11" s="1"/>
  <c r="C104" i="11"/>
  <c r="E104" i="11" s="1"/>
  <c r="C72" i="11"/>
  <c r="E72" i="11" s="1"/>
  <c r="C364" i="11"/>
  <c r="E364" i="11" s="1"/>
  <c r="C360" i="11"/>
  <c r="E360" i="11" s="1"/>
  <c r="C356" i="11"/>
  <c r="E356" i="11" s="1"/>
  <c r="C352" i="11"/>
  <c r="E352" i="11" s="1"/>
  <c r="C348" i="11"/>
  <c r="E348" i="11" s="1"/>
  <c r="C344" i="11"/>
  <c r="E344" i="11" s="1"/>
  <c r="C340" i="11"/>
  <c r="E340" i="11" s="1"/>
  <c r="C336" i="11"/>
  <c r="E336" i="11" s="1"/>
  <c r="C332" i="11"/>
  <c r="E332" i="11" s="1"/>
  <c r="C328" i="11"/>
  <c r="E328" i="11" s="1"/>
  <c r="C324" i="11"/>
  <c r="E324" i="11" s="1"/>
  <c r="C320" i="11"/>
  <c r="E320" i="11" s="1"/>
  <c r="C316" i="11"/>
  <c r="E316" i="11" s="1"/>
  <c r="C312" i="11"/>
  <c r="E312" i="11" s="1"/>
  <c r="C308" i="11"/>
  <c r="E308" i="11" s="1"/>
  <c r="C304" i="11"/>
  <c r="E304" i="11" s="1"/>
  <c r="C300" i="11"/>
  <c r="E300" i="11" s="1"/>
  <c r="C296" i="11"/>
  <c r="E296" i="11" s="1"/>
  <c r="C292" i="11"/>
  <c r="E292" i="11" s="1"/>
  <c r="C288" i="11"/>
  <c r="E288" i="11" s="1"/>
  <c r="C284" i="11"/>
  <c r="E284" i="11" s="1"/>
  <c r="C280" i="11"/>
  <c r="E280" i="11" s="1"/>
  <c r="C3" i="11"/>
  <c r="E3" i="11" s="1"/>
  <c r="C167" i="11"/>
  <c r="E167" i="11" s="1"/>
  <c r="C144" i="11"/>
  <c r="E144" i="11" s="1"/>
  <c r="C112" i="11"/>
  <c r="E112" i="11" s="1"/>
  <c r="C80" i="11"/>
  <c r="E80" i="11" s="1"/>
  <c r="C227" i="11"/>
  <c r="E227" i="11" s="1"/>
  <c r="C224" i="11"/>
  <c r="E224" i="11" s="1"/>
  <c r="C220" i="11"/>
  <c r="E220" i="11" s="1"/>
  <c r="C206" i="11"/>
  <c r="E206" i="11" s="1"/>
  <c r="C191" i="11"/>
  <c r="E191" i="11" s="1"/>
  <c r="C183" i="11"/>
  <c r="E183" i="11" s="1"/>
  <c r="C175" i="11"/>
  <c r="E175" i="11" s="1"/>
  <c r="C152" i="11"/>
  <c r="E152" i="11" s="1"/>
  <c r="C135" i="11"/>
  <c r="E135" i="11" s="1"/>
  <c r="C103" i="11"/>
  <c r="E103" i="11" s="1"/>
  <c r="C71" i="11"/>
  <c r="E71" i="11" s="1"/>
  <c r="C143" i="11"/>
  <c r="E143" i="11" s="1"/>
  <c r="C230" i="11"/>
  <c r="E230" i="11" s="1"/>
  <c r="C219" i="11"/>
  <c r="E219" i="11" s="1"/>
  <c r="C199" i="11"/>
  <c r="E199" i="11" s="1"/>
  <c r="C127" i="11"/>
  <c r="E127" i="11" s="1"/>
  <c r="C210" i="11"/>
  <c r="E210" i="11" s="1"/>
  <c r="C202" i="11"/>
  <c r="E202" i="11" s="1"/>
  <c r="C276" i="11"/>
  <c r="E276" i="11" s="1"/>
  <c r="C272" i="11"/>
  <c r="E272" i="11" s="1"/>
  <c r="C268" i="11"/>
  <c r="E268" i="11" s="1"/>
  <c r="C264" i="11"/>
  <c r="E264" i="11" s="1"/>
  <c r="C260" i="11"/>
  <c r="E260" i="11" s="1"/>
  <c r="C256" i="11"/>
  <c r="E256" i="11" s="1"/>
  <c r="C252" i="11"/>
  <c r="E252" i="11" s="1"/>
  <c r="C248" i="11"/>
  <c r="E248" i="11" s="1"/>
  <c r="C244" i="11"/>
  <c r="E244" i="11" s="1"/>
  <c r="C240" i="11"/>
  <c r="E240" i="11" s="1"/>
  <c r="C236" i="11"/>
  <c r="E236" i="11" s="1"/>
  <c r="C232" i="11"/>
  <c r="E232" i="11" s="1"/>
  <c r="C228" i="11"/>
  <c r="E228" i="11" s="1"/>
  <c r="C182" i="11"/>
  <c r="E182" i="11" s="1"/>
  <c r="C111" i="11"/>
  <c r="E111" i="11" s="1"/>
  <c r="C205" i="11"/>
  <c r="E205" i="11" s="1"/>
  <c r="C120" i="11"/>
  <c r="E120" i="11" s="1"/>
  <c r="C95" i="11"/>
  <c r="E95" i="11" s="1"/>
  <c r="C274" i="11"/>
  <c r="E274" i="11" s="1"/>
  <c r="C262" i="11"/>
  <c r="E262" i="11" s="1"/>
  <c r="C254" i="11"/>
  <c r="E254" i="11" s="1"/>
  <c r="C246" i="11"/>
  <c r="E246" i="11" s="1"/>
  <c r="C234" i="11"/>
  <c r="E234" i="11" s="1"/>
  <c r="C216" i="11"/>
  <c r="E216" i="11" s="1"/>
  <c r="C209" i="11"/>
  <c r="E209" i="11" s="1"/>
  <c r="C160" i="11"/>
  <c r="E160" i="11" s="1"/>
  <c r="C242" i="11"/>
  <c r="E242" i="11" s="1"/>
  <c r="C212" i="11"/>
  <c r="E212" i="11" s="1"/>
  <c r="C79" i="11"/>
  <c r="E79" i="11" s="1"/>
  <c r="C270" i="11"/>
  <c r="E270" i="11" s="1"/>
  <c r="C266" i="11"/>
  <c r="E266" i="11" s="1"/>
  <c r="C258" i="11"/>
  <c r="E258" i="11" s="1"/>
  <c r="C250" i="11"/>
  <c r="E250" i="11" s="1"/>
  <c r="C238" i="11"/>
  <c r="E238" i="11" s="1"/>
  <c r="C88" i="11"/>
  <c r="E88" i="11" s="1"/>
  <c r="C169" i="11"/>
  <c r="E169" i="11" s="1"/>
  <c r="C74" i="11"/>
  <c r="E74" i="11" s="1"/>
  <c r="C162" i="11"/>
  <c r="E162" i="11" s="1"/>
  <c r="C153" i="11"/>
  <c r="E153" i="11" s="1"/>
  <c r="C200" i="11"/>
  <c r="E200" i="11" s="1"/>
  <c r="C122" i="11"/>
  <c r="E122" i="11" s="1"/>
  <c r="C177" i="11"/>
  <c r="E177" i="11" s="1"/>
  <c r="C129" i="11"/>
  <c r="E129" i="11" s="1"/>
  <c r="C161" i="11"/>
  <c r="E161" i="11" s="1"/>
  <c r="C145" i="11"/>
  <c r="E145" i="11" s="1"/>
  <c r="C193" i="11"/>
  <c r="E193" i="11" s="1"/>
  <c r="C186" i="11"/>
  <c r="E186" i="11" s="1"/>
  <c r="C170" i="11"/>
  <c r="E170" i="11" s="1"/>
  <c r="C89" i="11"/>
  <c r="E89" i="11" s="1"/>
  <c r="C73" i="11"/>
  <c r="E73" i="11" s="1"/>
  <c r="C98" i="11"/>
  <c r="E98" i="11" s="1"/>
  <c r="C82" i="11"/>
  <c r="E82" i="11" s="1"/>
  <c r="C138" i="11"/>
  <c r="E138" i="11" s="1"/>
  <c r="C121" i="11"/>
  <c r="E121" i="11" s="1"/>
  <c r="C105" i="11"/>
  <c r="E105" i="11" s="1"/>
  <c r="C130" i="11"/>
  <c r="E130" i="11" s="1"/>
  <c r="C81" i="11"/>
  <c r="E81" i="11" s="1"/>
  <c r="C114" i="11"/>
  <c r="E114" i="11" s="1"/>
  <c r="C106" i="11"/>
  <c r="E106" i="11" s="1"/>
  <c r="C97" i="11"/>
  <c r="E97" i="11" s="1"/>
  <c r="C113" i="11"/>
  <c r="E113" i="11" s="1"/>
  <c r="C154" i="11"/>
  <c r="E154" i="11" s="1"/>
  <c r="C146" i="11"/>
  <c r="E146" i="11" s="1"/>
  <c r="C19" i="11"/>
  <c r="E19" i="11" s="1"/>
  <c r="C35" i="11"/>
  <c r="E35" i="11" s="1"/>
  <c r="C51" i="11"/>
  <c r="E51" i="11" s="1"/>
  <c r="C67" i="11"/>
  <c r="E67" i="11" s="1"/>
  <c r="C99" i="11"/>
  <c r="E99" i="11" s="1"/>
  <c r="C131" i="11"/>
  <c r="E131" i="11" s="1"/>
  <c r="C158" i="11"/>
  <c r="E158" i="11" s="1"/>
  <c r="C86" i="11"/>
  <c r="E86" i="11" s="1"/>
  <c r="C166" i="11"/>
  <c r="E166" i="11" s="1"/>
  <c r="C33" i="11"/>
  <c r="E33" i="11" s="1"/>
  <c r="C126" i="11"/>
  <c r="E126" i="11" s="1"/>
  <c r="C275" i="11"/>
  <c r="E275" i="11" s="1"/>
  <c r="C265" i="11"/>
  <c r="E265" i="11" s="1"/>
  <c r="C221" i="11"/>
  <c r="E221" i="11" s="1"/>
  <c r="C207" i="11"/>
  <c r="E207" i="11" s="1"/>
  <c r="C243" i="11"/>
  <c r="E243" i="11" s="1"/>
  <c r="C285" i="11"/>
  <c r="E285" i="11" s="1"/>
  <c r="C349" i="11"/>
  <c r="E349" i="11" s="1"/>
  <c r="C279" i="11"/>
  <c r="E279" i="11" s="1"/>
  <c r="C343" i="11"/>
  <c r="E343" i="11" s="1"/>
  <c r="C305" i="11"/>
  <c r="E305" i="11" s="1"/>
  <c r="C235" i="11"/>
  <c r="E235" i="11" s="1"/>
  <c r="C299" i="11"/>
  <c r="E299" i="11" s="1"/>
  <c r="C363" i="11"/>
  <c r="E363" i="11" s="1"/>
  <c r="C293" i="11"/>
  <c r="E293" i="11" s="1"/>
  <c r="C357" i="11"/>
  <c r="E357" i="11" s="1"/>
  <c r="C287" i="11"/>
  <c r="E287" i="11" s="1"/>
  <c r="C351" i="11"/>
  <c r="E351" i="11" s="1"/>
  <c r="C4" i="11"/>
  <c r="E4" i="11" s="1"/>
  <c r="C36" i="11"/>
  <c r="E36" i="11" s="1"/>
  <c r="C60" i="11"/>
  <c r="E60" i="11" s="1"/>
  <c r="C7" i="11"/>
  <c r="E7" i="11" s="1"/>
  <c r="C23" i="11"/>
  <c r="E23" i="11" s="1"/>
  <c r="C39" i="11"/>
  <c r="E39" i="11" s="1"/>
  <c r="C55" i="11"/>
  <c r="E55" i="11" s="1"/>
  <c r="C100" i="11"/>
  <c r="E100" i="11" s="1"/>
  <c r="C174" i="11"/>
  <c r="E174" i="11" s="1"/>
  <c r="C9" i="11"/>
  <c r="E9" i="11" s="1"/>
  <c r="C45" i="11"/>
  <c r="E45" i="11" s="1"/>
  <c r="C297" i="11"/>
  <c r="E297" i="11" s="1"/>
  <c r="C78" i="11"/>
  <c r="E78" i="11" s="1"/>
  <c r="C110" i="11"/>
  <c r="E110" i="11" s="1"/>
  <c r="C142" i="11"/>
  <c r="E142" i="11" s="1"/>
  <c r="C12" i="11"/>
  <c r="E12" i="11" s="1"/>
  <c r="C44" i="11"/>
  <c r="E44" i="11" s="1"/>
  <c r="C64" i="11"/>
  <c r="E64" i="11" s="1"/>
  <c r="C21" i="11"/>
  <c r="E21" i="11" s="1"/>
  <c r="C49" i="11"/>
  <c r="E49" i="11" s="1"/>
  <c r="C65" i="11"/>
  <c r="E65" i="11" s="1"/>
  <c r="C147" i="11"/>
  <c r="E147" i="11" s="1"/>
  <c r="C8" i="11"/>
  <c r="E8" i="11" s="1"/>
  <c r="C40" i="11"/>
  <c r="E40" i="11" s="1"/>
  <c r="C140" i="11"/>
  <c r="E140" i="11" s="1"/>
  <c r="C14" i="11"/>
  <c r="E14" i="11" s="1"/>
  <c r="C30" i="11"/>
  <c r="E30" i="11" s="1"/>
  <c r="C46" i="11"/>
  <c r="E46" i="11" s="1"/>
  <c r="C62" i="11"/>
  <c r="E62" i="11" s="1"/>
  <c r="C91" i="11"/>
  <c r="E91" i="11" s="1"/>
  <c r="C123" i="11"/>
  <c r="E123" i="11" s="1"/>
  <c r="C259" i="11"/>
  <c r="E259" i="11" s="1"/>
  <c r="C249" i="11"/>
  <c r="E249" i="11" s="1"/>
  <c r="C163" i="11"/>
  <c r="E163" i="11" s="1"/>
  <c r="C137" i="11"/>
  <c r="E137" i="11" s="1"/>
  <c r="C157" i="11"/>
  <c r="E157" i="11" s="1"/>
  <c r="C233" i="11"/>
  <c r="E233" i="11" s="1"/>
  <c r="C20" i="11"/>
  <c r="E20" i="11" s="1"/>
  <c r="C48" i="11"/>
  <c r="E48" i="11" s="1"/>
  <c r="C68" i="11"/>
  <c r="E68" i="11" s="1"/>
  <c r="C118" i="11"/>
  <c r="E118" i="11" s="1"/>
  <c r="C339" i="11"/>
  <c r="E339" i="11" s="1"/>
  <c r="C29" i="11"/>
  <c r="E29" i="11" s="1"/>
  <c r="C53" i="11"/>
  <c r="E53" i="11" s="1"/>
  <c r="C27" i="11"/>
  <c r="E27" i="11" s="1"/>
  <c r="C47" i="11"/>
  <c r="E47" i="11" s="1"/>
  <c r="C85" i="11"/>
  <c r="E85" i="11" s="1"/>
  <c r="C56" i="11"/>
  <c r="E56" i="11" s="1"/>
  <c r="C107" i="11"/>
  <c r="E107" i="11" s="1"/>
  <c r="C5" i="11"/>
  <c r="E5" i="11" s="1"/>
  <c r="C41" i="11"/>
  <c r="E41" i="11" s="1"/>
  <c r="C155" i="11"/>
  <c r="E155" i="11" s="1"/>
  <c r="C125" i="11"/>
  <c r="E125" i="11" s="1"/>
  <c r="C84" i="11"/>
  <c r="E84" i="11" s="1"/>
  <c r="C187" i="11"/>
  <c r="E187" i="11" s="1"/>
  <c r="C223" i="11"/>
  <c r="E223" i="11" s="1"/>
  <c r="C90" i="11"/>
  <c r="E90" i="11" s="1"/>
  <c r="C165" i="11"/>
  <c r="E165" i="11" s="1"/>
  <c r="C94" i="11"/>
  <c r="E94" i="11" s="1"/>
  <c r="C24" i="11"/>
  <c r="E24" i="11" s="1"/>
  <c r="C76" i="11"/>
  <c r="E76" i="11" s="1"/>
  <c r="C22" i="11"/>
  <c r="E22" i="11" s="1"/>
  <c r="C58" i="11"/>
  <c r="E58" i="11" s="1"/>
  <c r="C198" i="11"/>
  <c r="E198" i="11" s="1"/>
  <c r="C180" i="11"/>
  <c r="E180" i="11" s="1"/>
  <c r="C215" i="11"/>
  <c r="E215" i="11" s="1"/>
  <c r="C281" i="11"/>
  <c r="E281" i="11" s="1"/>
  <c r="C188" i="11"/>
  <c r="E188" i="11" s="1"/>
  <c r="C11" i="11"/>
  <c r="E11" i="11" s="1"/>
  <c r="C31" i="11"/>
  <c r="E31" i="11" s="1"/>
  <c r="C92" i="11"/>
  <c r="E92" i="11" s="1"/>
  <c r="C132" i="11"/>
  <c r="E132" i="11" s="1"/>
  <c r="C13" i="11"/>
  <c r="E13" i="11" s="1"/>
  <c r="C307" i="11"/>
  <c r="E307" i="11" s="1"/>
  <c r="C6" i="11"/>
  <c r="E6" i="11" s="1"/>
  <c r="C42" i="11"/>
  <c r="E42" i="11" s="1"/>
  <c r="C217" i="11"/>
  <c r="E217" i="11" s="1"/>
  <c r="C237" i="11"/>
  <c r="E237" i="11" s="1"/>
  <c r="C291" i="11"/>
  <c r="E291" i="11" s="1"/>
  <c r="C195" i="11"/>
  <c r="E195" i="11" s="1"/>
  <c r="C301" i="11"/>
  <c r="E301" i="11" s="1"/>
  <c r="C311" i="11"/>
  <c r="E311" i="11" s="1"/>
  <c r="C353" i="11"/>
  <c r="E353" i="11" s="1"/>
  <c r="C309" i="11"/>
  <c r="E309" i="11" s="1"/>
  <c r="C319" i="11"/>
  <c r="E319" i="11" s="1"/>
  <c r="C28" i="11"/>
  <c r="E28" i="11" s="1"/>
  <c r="C108" i="11"/>
  <c r="E108" i="11" s="1"/>
  <c r="C32" i="11"/>
  <c r="E32" i="11" s="1"/>
  <c r="C17" i="11"/>
  <c r="E17" i="11" s="1"/>
  <c r="C83" i="11"/>
  <c r="E83" i="11" s="1"/>
  <c r="C26" i="11"/>
  <c r="E26" i="11" s="1"/>
  <c r="C134" i="11"/>
  <c r="E134" i="11" s="1"/>
  <c r="C231" i="11"/>
  <c r="E231" i="11" s="1"/>
  <c r="C313" i="11"/>
  <c r="E313" i="11" s="1"/>
  <c r="C257" i="11"/>
  <c r="E257" i="11" s="1"/>
  <c r="C247" i="11"/>
  <c r="E247" i="11" s="1"/>
  <c r="C289" i="11"/>
  <c r="E289" i="11" s="1"/>
  <c r="C245" i="11"/>
  <c r="E245" i="11" s="1"/>
  <c r="C255" i="11"/>
  <c r="E255" i="11" s="1"/>
  <c r="C15" i="11"/>
  <c r="E15" i="11" s="1"/>
  <c r="C59" i="11"/>
  <c r="E59" i="11" s="1"/>
  <c r="C117" i="11"/>
  <c r="E117" i="11" s="1"/>
  <c r="C139" i="11"/>
  <c r="E139" i="11" s="1"/>
  <c r="C57" i="11"/>
  <c r="E57" i="11" s="1"/>
  <c r="C171" i="11"/>
  <c r="E171" i="11" s="1"/>
  <c r="C101" i="11"/>
  <c r="E101" i="11" s="1"/>
  <c r="C10" i="11"/>
  <c r="E10" i="11" s="1"/>
  <c r="C66" i="11"/>
  <c r="E66" i="11" s="1"/>
  <c r="C102" i="11"/>
  <c r="E102" i="11" s="1"/>
  <c r="C141" i="11"/>
  <c r="E141" i="11" s="1"/>
  <c r="C149" i="11"/>
  <c r="E149" i="11" s="1"/>
  <c r="C241" i="11"/>
  <c r="E241" i="11" s="1"/>
  <c r="C323" i="11"/>
  <c r="E323" i="11" s="1"/>
  <c r="C213" i="11"/>
  <c r="E213" i="11" s="1"/>
  <c r="C317" i="11"/>
  <c r="E317" i="11" s="1"/>
  <c r="C327" i="11"/>
  <c r="E327" i="11" s="1"/>
  <c r="C315" i="11"/>
  <c r="E315" i="11" s="1"/>
  <c r="C325" i="11"/>
  <c r="E325" i="11" s="1"/>
  <c r="C335" i="11"/>
  <c r="E335" i="11" s="1"/>
  <c r="C75" i="11"/>
  <c r="E75" i="11" s="1"/>
  <c r="C115" i="11"/>
  <c r="E115" i="11" s="1"/>
  <c r="C25" i="11"/>
  <c r="E25" i="11" s="1"/>
  <c r="C133" i="11"/>
  <c r="E133" i="11" s="1"/>
  <c r="C50" i="11"/>
  <c r="E50" i="11" s="1"/>
  <c r="C70" i="11"/>
  <c r="E70" i="11" s="1"/>
  <c r="C109" i="11"/>
  <c r="E109" i="11" s="1"/>
  <c r="C329" i="11"/>
  <c r="E329" i="11" s="1"/>
  <c r="C178" i="11"/>
  <c r="E178" i="11" s="1"/>
  <c r="C345" i="11"/>
  <c r="E345" i="11" s="1"/>
  <c r="C253" i="11"/>
  <c r="E253" i="11" s="1"/>
  <c r="C263" i="11"/>
  <c r="E263" i="11" s="1"/>
  <c r="C251" i="11"/>
  <c r="E251" i="11" s="1"/>
  <c r="C261" i="11"/>
  <c r="E261" i="11" s="1"/>
  <c r="C271" i="11"/>
  <c r="E271" i="11" s="1"/>
  <c r="C16" i="11"/>
  <c r="E16" i="11" s="1"/>
  <c r="C93" i="11"/>
  <c r="E93" i="11" s="1"/>
  <c r="C203" i="11"/>
  <c r="E203" i="11" s="1"/>
  <c r="C18" i="11"/>
  <c r="E18" i="11" s="1"/>
  <c r="C54" i="11"/>
  <c r="E54" i="11" s="1"/>
  <c r="C116" i="11"/>
  <c r="E116" i="11" s="1"/>
  <c r="C164" i="11"/>
  <c r="E164" i="11" s="1"/>
  <c r="C361" i="11"/>
  <c r="E361" i="11" s="1"/>
  <c r="C194" i="11"/>
  <c r="E194" i="11" s="1"/>
  <c r="C172" i="11"/>
  <c r="E172" i="11" s="1"/>
  <c r="C269" i="11"/>
  <c r="E269" i="11" s="1"/>
  <c r="C359" i="11"/>
  <c r="E359" i="11" s="1"/>
  <c r="C267" i="11"/>
  <c r="E267" i="11" s="1"/>
  <c r="C277" i="11"/>
  <c r="E277" i="11" s="1"/>
  <c r="C367" i="11"/>
  <c r="E367" i="11" s="1"/>
  <c r="C69" i="11"/>
  <c r="E69" i="11" s="1"/>
  <c r="C38" i="11"/>
  <c r="E38" i="11" s="1"/>
  <c r="C179" i="11"/>
  <c r="E179" i="11" s="1"/>
  <c r="C295" i="11"/>
  <c r="E295" i="11" s="1"/>
  <c r="C77" i="11"/>
  <c r="E77" i="11" s="1"/>
  <c r="C365" i="11"/>
  <c r="E365" i="11" s="1"/>
  <c r="C229" i="11"/>
  <c r="E229" i="11" s="1"/>
  <c r="C52" i="11"/>
  <c r="E52" i="11" s="1"/>
  <c r="C333" i="11"/>
  <c r="E333" i="11" s="1"/>
  <c r="C347" i="11"/>
  <c r="E347" i="11" s="1"/>
  <c r="C273" i="11"/>
  <c r="E273" i="11" s="1"/>
  <c r="C63" i="11"/>
  <c r="E63" i="11" s="1"/>
  <c r="C148" i="11"/>
  <c r="E148" i="11" s="1"/>
  <c r="C341" i="11"/>
  <c r="E341" i="11" s="1"/>
  <c r="C303" i="11"/>
  <c r="E303" i="11" s="1"/>
  <c r="C185" i="11"/>
  <c r="E185" i="11" s="1"/>
  <c r="C331" i="11"/>
  <c r="E331" i="11" s="1"/>
  <c r="C61" i="11"/>
  <c r="E61" i="11" s="1"/>
  <c r="C34" i="11"/>
  <c r="E34" i="11" s="1"/>
  <c r="C321" i="11"/>
  <c r="E321" i="11" s="1"/>
  <c r="C283" i="11"/>
  <c r="E283" i="11" s="1"/>
  <c r="C43" i="11"/>
  <c r="E43" i="11" s="1"/>
  <c r="C156" i="11"/>
  <c r="E156" i="11" s="1"/>
  <c r="C355" i="11"/>
  <c r="E355" i="11" s="1"/>
  <c r="C196" i="11"/>
  <c r="E196" i="11" s="1"/>
  <c r="C37" i="11"/>
  <c r="E37" i="11" s="1"/>
  <c r="C337" i="11"/>
  <c r="E337" i="11" s="1"/>
  <c r="C239" i="11"/>
  <c r="E239" i="11" s="1"/>
  <c r="C124" i="11"/>
  <c r="E124" i="11" s="1"/>
  <c r="E374" i="11" l="1"/>
</calcChain>
</file>

<file path=xl/sharedStrings.xml><?xml version="1.0" encoding="utf-8"?>
<sst xmlns="http://schemas.openxmlformats.org/spreadsheetml/2006/main" count="510" uniqueCount="236">
  <si>
    <t>Rest-</t>
  </si>
  <si>
    <t>Emiss.-</t>
  </si>
  <si>
    <t>Kurs 3)</t>
  </si>
  <si>
    <t>Rendite</t>
  </si>
  <si>
    <t>Kurs plus</t>
  </si>
  <si>
    <t>ISIN 1)</t>
  </si>
  <si>
    <t>Bezeichnung 2)  4)</t>
  </si>
  <si>
    <t>Fälligkeit</t>
  </si>
  <si>
    <t>laufzeit</t>
  </si>
  <si>
    <t>volumen</t>
  </si>
  <si>
    <t>vom</t>
  </si>
  <si>
    <t>in %</t>
  </si>
  <si>
    <t>Stückzinsen 5)</t>
  </si>
  <si>
    <t>J /M</t>
  </si>
  <si>
    <t>Mrd EUR</t>
  </si>
  <si>
    <t>DE000</t>
  </si>
  <si>
    <t>1) Der hier fettgedruckte sechsstellige Teil der ISIN entspricht der bisherigen Wertpapier-Kenn-Nr.</t>
  </si>
  <si>
    <t>2) BSA = Bundesschatzanweisung, BO = Bundesobligation (Bobl), Bund = Bundesanleihe</t>
  </si>
  <si>
    <t>3) Bundesbank-Referenzpreis an der Frankfurter Wertpapierbörse</t>
  </si>
  <si>
    <t>4) Bei inflationsindexierten Bundeswertpapieren: Ausweis der realen Rendite ohne Berücksichtigung der Inflationsanpassung.</t>
  </si>
  <si>
    <t>5) Bei inflationsindexierten Bundeswertpapieren: Kurs (unter Berücksichtigung der Index-Verhältniszahl) plus Stückzinsen.</t>
  </si>
  <si>
    <t>7</t>
  </si>
  <si>
    <t>0 / 0</t>
  </si>
  <si>
    <t>5</t>
  </si>
  <si>
    <t>0 / 1</t>
  </si>
  <si>
    <t>0 / 3</t>
  </si>
  <si>
    <t>2</t>
  </si>
  <si>
    <t>3</t>
  </si>
  <si>
    <t>0 / 6</t>
  </si>
  <si>
    <t>0 / 7</t>
  </si>
  <si>
    <t>1</t>
  </si>
  <si>
    <t>0 / 9</t>
  </si>
  <si>
    <t>0</t>
  </si>
  <si>
    <t>9</t>
  </si>
  <si>
    <t>BSA 18</t>
  </si>
  <si>
    <t>13.03.2020</t>
  </si>
  <si>
    <t>1 / 0</t>
  </si>
  <si>
    <t>6</t>
  </si>
  <si>
    <t>Bund 09 index.</t>
  </si>
  <si>
    <t>15.04.2020</t>
  </si>
  <si>
    <t>1 / 1</t>
  </si>
  <si>
    <t>BO S 171</t>
  </si>
  <si>
    <t>17.04.2020</t>
  </si>
  <si>
    <t>BSA 18 II</t>
  </si>
  <si>
    <t>12.06.2020</t>
  </si>
  <si>
    <t>1 / 3</t>
  </si>
  <si>
    <t>8</t>
  </si>
  <si>
    <t>Bund 10</t>
  </si>
  <si>
    <t>04.07.2020</t>
  </si>
  <si>
    <t>04.09.2020</t>
  </si>
  <si>
    <t>1 / 6</t>
  </si>
  <si>
    <t>BSA 18 III</t>
  </si>
  <si>
    <t>11.09.2020</t>
  </si>
  <si>
    <t>BO S 172</t>
  </si>
  <si>
    <t>16.10.2020</t>
  </si>
  <si>
    <t>1 / 7</t>
  </si>
  <si>
    <t>BSA 18 IV</t>
  </si>
  <si>
    <t>11.12.2020</t>
  </si>
  <si>
    <t>1 / 9</t>
  </si>
  <si>
    <t>4</t>
  </si>
  <si>
    <t>04.01.2021</t>
  </si>
  <si>
    <t>BO S 173</t>
  </si>
  <si>
    <t>09.04.2021</t>
  </si>
  <si>
    <t>2 / 1</t>
  </si>
  <si>
    <t>Bund 11</t>
  </si>
  <si>
    <t>04.07.2021</t>
  </si>
  <si>
    <t>04.09.2021</t>
  </si>
  <si>
    <t>BO S 174</t>
  </si>
  <si>
    <t>08.10.2021</t>
  </si>
  <si>
    <t>2 / 7</t>
  </si>
  <si>
    <t>04.01.2022</t>
  </si>
  <si>
    <t>BO S 175</t>
  </si>
  <si>
    <t>08.04.2022</t>
  </si>
  <si>
    <t>3 / 1</t>
  </si>
  <si>
    <t>Bund 12</t>
  </si>
  <si>
    <t>04.07.2022</t>
  </si>
  <si>
    <t>04.09.2022</t>
  </si>
  <si>
    <t>07.10.2022</t>
  </si>
  <si>
    <t>3 / 7</t>
  </si>
  <si>
    <t>Bund 13</t>
  </si>
  <si>
    <t>15.02.2023</t>
  </si>
  <si>
    <t>3 / 11</t>
  </si>
  <si>
    <t>BO S 177</t>
  </si>
  <si>
    <t>14.04.2023</t>
  </si>
  <si>
    <t>Bund 12 index.</t>
  </si>
  <si>
    <t>15.04.2023</t>
  </si>
  <si>
    <t>Bund 13 II</t>
  </si>
  <si>
    <t>15.05.2023</t>
  </si>
  <si>
    <t>4 / 2</t>
  </si>
  <si>
    <t>15.08.2023</t>
  </si>
  <si>
    <t>4 / 5</t>
  </si>
  <si>
    <t>BO S 178</t>
  </si>
  <si>
    <t>13.10.2023</t>
  </si>
  <si>
    <t>4 / 7</t>
  </si>
  <si>
    <t>Bund 94</t>
  </si>
  <si>
    <t>04.01.2024</t>
  </si>
  <si>
    <t>Bund 14</t>
  </si>
  <si>
    <t>15.02.2024</t>
  </si>
  <si>
    <t>4 / 11</t>
  </si>
  <si>
    <t>05.04.2024</t>
  </si>
  <si>
    <t>5 / 1</t>
  </si>
  <si>
    <t>15.05.2024</t>
  </si>
  <si>
    <t>15.08.2024</t>
  </si>
  <si>
    <t>5 / 5</t>
  </si>
  <si>
    <t>Bund 15</t>
  </si>
  <si>
    <t>15.02.2025</t>
  </si>
  <si>
    <t>5 / 11</t>
  </si>
  <si>
    <t>15.08.2025</t>
  </si>
  <si>
    <t>6 / 5</t>
  </si>
  <si>
    <t>Bund 16</t>
  </si>
  <si>
    <t>15.02.2026</t>
  </si>
  <si>
    <t>6 / 11</t>
  </si>
  <si>
    <t>Bund 15 index.</t>
  </si>
  <si>
    <t>15.04.2026</t>
  </si>
  <si>
    <t>15.08.2026</t>
  </si>
  <si>
    <t>7 / 5</t>
  </si>
  <si>
    <t>Bund 17</t>
  </si>
  <si>
    <t>15.02.2027</t>
  </si>
  <si>
    <t>7 / 11</t>
  </si>
  <si>
    <t>Bund 97</t>
  </si>
  <si>
    <t>04.07.2027</t>
  </si>
  <si>
    <t>15.08.2027</t>
  </si>
  <si>
    <t>8 / 5</t>
  </si>
  <si>
    <t>Bund 98</t>
  </si>
  <si>
    <t>04.01.2028</t>
  </si>
  <si>
    <t>Bund 18</t>
  </si>
  <si>
    <t>15.02.2028</t>
  </si>
  <si>
    <t>8 / 11</t>
  </si>
  <si>
    <t>Bund 98 II</t>
  </si>
  <si>
    <t>04.07.2028</t>
  </si>
  <si>
    <t>15.08.2028</t>
  </si>
  <si>
    <t>9 / 5</t>
  </si>
  <si>
    <t>15.02.2029</t>
  </si>
  <si>
    <t>9 / 11</t>
  </si>
  <si>
    <t>Bund 00</t>
  </si>
  <si>
    <t>04.01.2030</t>
  </si>
  <si>
    <t>Bund 14 index.</t>
  </si>
  <si>
    <t>15.04.2030</t>
  </si>
  <si>
    <t>04.01.2031</t>
  </si>
  <si>
    <t>Bund 03</t>
  </si>
  <si>
    <t>04.07.2034</t>
  </si>
  <si>
    <t>Bund 05</t>
  </si>
  <si>
    <t>04.01.2037</t>
  </si>
  <si>
    <t>Bund 07</t>
  </si>
  <si>
    <t>04.07.2039</t>
  </si>
  <si>
    <t>Bund 08</t>
  </si>
  <si>
    <t>04.07.2040</t>
  </si>
  <si>
    <t>04.07.2042</t>
  </si>
  <si>
    <t>04.07.2044</t>
  </si>
  <si>
    <t>15.04.2046</t>
  </si>
  <si>
    <t>15.08.2046</t>
  </si>
  <si>
    <t>15.08.2048</t>
  </si>
  <si>
    <t>BSA 19</t>
  </si>
  <si>
    <t>12.03.2021</t>
  </si>
  <si>
    <t>BSA 19 II</t>
  </si>
  <si>
    <t>11.06.2021</t>
  </si>
  <si>
    <t>BSA 19 III</t>
  </si>
  <si>
    <t>10.09.2021</t>
  </si>
  <si>
    <t>BSA 19 IV</t>
  </si>
  <si>
    <t>10.12.2021</t>
  </si>
  <si>
    <t>BSA 20</t>
  </si>
  <si>
    <t>11.03.2022</t>
  </si>
  <si>
    <t>2 / 0</t>
  </si>
  <si>
    <t>BO S 176</t>
  </si>
  <si>
    <t>2 / 11</t>
  </si>
  <si>
    <t>3 / 2</t>
  </si>
  <si>
    <t>3 / 5</t>
  </si>
  <si>
    <t>BO S 179</t>
  </si>
  <si>
    <t>BO S 180</t>
  </si>
  <si>
    <t>18.10.2024</t>
  </si>
  <si>
    <t>BO S 181</t>
  </si>
  <si>
    <t>11.04.2025</t>
  </si>
  <si>
    <t>6 / 1</t>
  </si>
  <si>
    <t>Bund 19</t>
  </si>
  <si>
    <t>15.08.2029</t>
  </si>
  <si>
    <t>Bund 20</t>
  </si>
  <si>
    <t>15.02.2030</t>
  </si>
  <si>
    <t>10 / 1</t>
  </si>
  <si>
    <t xml:space="preserve">Bund 15 index. </t>
  </si>
  <si>
    <t>26 / 1</t>
  </si>
  <si>
    <t>26 / 5</t>
  </si>
  <si>
    <t>28 / 5</t>
  </si>
  <si>
    <t xml:space="preserve">Bund 19 </t>
  </si>
  <si>
    <t>15.08.2050</t>
  </si>
  <si>
    <t>30 / 5</t>
  </si>
  <si>
    <t>0 / 5</t>
  </si>
  <si>
    <t>1 / 5</t>
  </si>
  <si>
    <t>2 / 3</t>
  </si>
  <si>
    <t>2 / 5</t>
  </si>
  <si>
    <t>3 / 9</t>
  </si>
  <si>
    <t>7 / 3</t>
  </si>
  <si>
    <t>7 / 9</t>
  </si>
  <si>
    <t>8 / 3</t>
  </si>
  <si>
    <t>9 / 9</t>
  </si>
  <si>
    <t>10 / 9</t>
  </si>
  <si>
    <t>14 / 3</t>
  </si>
  <si>
    <t>16 / 9</t>
  </si>
  <si>
    <t>19 / 3</t>
  </si>
  <si>
    <t>20 / 3</t>
  </si>
  <si>
    <t>22 / 3</t>
  </si>
  <si>
    <t>24 / 3</t>
  </si>
  <si>
    <t>Kurse / Renditen börsennotierter Bundeswertpapiere vom 06.03.20</t>
  </si>
  <si>
    <t>4 / 0</t>
  </si>
  <si>
    <t>https://www.bundesbank.de/de/service/bundeswertpapiere/kurse-und-renditen</t>
  </si>
  <si>
    <t>Bundesanleihen</t>
  </si>
  <si>
    <t>Yield</t>
  </si>
  <si>
    <t>NSS</t>
  </si>
  <si>
    <t>Residual</t>
  </si>
  <si>
    <t>β1</t>
  </si>
  <si>
    <t>β2</t>
  </si>
  <si>
    <t>β3</t>
  </si>
  <si>
    <t>β4</t>
  </si>
  <si>
    <t>λ1</t>
  </si>
  <si>
    <t>λ2</t>
  </si>
  <si>
    <t>Summe</t>
  </si>
  <si>
    <t>T in Jahren</t>
  </si>
  <si>
    <t>T in Monat</t>
  </si>
  <si>
    <t>Bezeichnung</t>
  </si>
  <si>
    <t>Restlaufzeit</t>
  </si>
  <si>
    <t>Coupon</t>
  </si>
  <si>
    <t xml:space="preserve">Kurs </t>
  </si>
  <si>
    <t>Rückzahlung</t>
  </si>
  <si>
    <t>Häufikeit</t>
  </si>
  <si>
    <t>Basis</t>
  </si>
  <si>
    <t>EFVZ</t>
  </si>
  <si>
    <t>Stichtag:</t>
  </si>
  <si>
    <t>Restlaufzeit in Jahren</t>
  </si>
  <si>
    <t>Restlaufzeit in Monaten</t>
  </si>
  <si>
    <t>Restlaufzeit berechnet gesamt</t>
  </si>
  <si>
    <t>Coupon %</t>
  </si>
  <si>
    <t xml:space="preserve">NSS </t>
  </si>
  <si>
    <t>Stichtag</t>
  </si>
  <si>
    <t>Vergleich gegebene Rendite Abzug Daten</t>
  </si>
  <si>
    <t>Sverweis</t>
  </si>
  <si>
    <t>EFVZ = YTM</t>
  </si>
  <si>
    <t>Zerokuponrate?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</si>
</sst>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dddd"/>
    <numFmt numFmtId="166" formatCode="dd\.mm\."/>
    <numFmt numFmtId="167" formatCode="0.0"/>
    <numFmt numFmtId="168" formatCode="0.00000000%"/>
    <numFmt numFmtId="170" formatCode="0.0%"/>
  </numFmts>
  <fonts count="22" x14ac:knownFonts="1"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3"/>
      <name val="Arial"/>
      <family val="2"/>
    </font>
    <font>
      <b/>
      <sz val="14"/>
      <name val="Helvetica"/>
      <family val="2"/>
    </font>
    <font>
      <b/>
      <sz val="13"/>
      <name val="Helvetica"/>
      <family val="2"/>
    </font>
    <font>
      <u/>
      <sz val="9.8000000000000007"/>
      <color indexed="12"/>
      <name val="Arial"/>
      <family val="2"/>
    </font>
    <font>
      <u/>
      <sz val="16"/>
      <color indexed="12"/>
      <name val="Arial"/>
      <family val="2"/>
    </font>
    <font>
      <sz val="14"/>
      <name val="Helvetica"/>
      <family val="2"/>
    </font>
    <font>
      <sz val="11"/>
      <color theme="1"/>
      <name val="Calibri"/>
      <family val="2"/>
      <scheme val="minor"/>
    </font>
    <font>
      <sz val="12"/>
      <color rgb="FF666666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Helvetica"/>
      <family val="2"/>
    </font>
    <font>
      <b/>
      <sz val="12"/>
      <color theme="0" tint="-0.499984740745262"/>
      <name val="Arial"/>
      <family val="2"/>
    </font>
    <font>
      <sz val="14"/>
      <color theme="0" tint="-0.499984740745262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2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0" fontId="6" fillId="0" borderId="1" xfId="0" applyFont="1" applyBorder="1" applyAlignment="1"/>
    <xf numFmtId="0" fontId="6" fillId="0" borderId="0" xfId="0" applyFont="1" applyBorder="1" applyAlignment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/>
    <xf numFmtId="14" fontId="4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center"/>
    </xf>
    <xf numFmtId="0" fontId="4" fillId="0" borderId="0" xfId="0" applyFont="1"/>
    <xf numFmtId="165" fontId="3" fillId="0" borderId="0" xfId="0" applyNumberFormat="1" applyFont="1" applyBorder="1"/>
    <xf numFmtId="0" fontId="3" fillId="0" borderId="0" xfId="0" applyFont="1" applyBorder="1"/>
    <xf numFmtId="2" fontId="8" fillId="0" borderId="7" xfId="0" applyNumberFormat="1" applyFont="1" applyBorder="1" applyAlignment="1" applyProtection="1">
      <alignment horizontal="center" vertical="center"/>
      <protection locked="0"/>
    </xf>
    <xf numFmtId="2" fontId="8" fillId="0" borderId="0" xfId="0" applyNumberFormat="1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center" vertical="center"/>
      <protection locked="0"/>
    </xf>
    <xf numFmtId="164" fontId="8" fillId="0" borderId="9" xfId="0" applyNumberFormat="1" applyFont="1" applyBorder="1" applyAlignment="1" applyProtection="1">
      <alignment horizontal="center"/>
      <protection locked="0"/>
    </xf>
    <xf numFmtId="164" fontId="8" fillId="0" borderId="8" xfId="0" applyNumberFormat="1" applyFont="1" applyBorder="1" applyAlignment="1" applyProtection="1">
      <alignment horizontal="left"/>
      <protection locked="0"/>
    </xf>
    <xf numFmtId="14" fontId="8" fillId="0" borderId="8" xfId="0" applyNumberFormat="1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11" fillId="0" borderId="0" xfId="1" applyFont="1" applyBorder="1" applyAlignment="1" applyProtection="1"/>
    <xf numFmtId="2" fontId="8" fillId="0" borderId="12" xfId="0" applyNumberFormat="1" applyFont="1" applyBorder="1" applyAlignment="1" applyProtection="1">
      <alignment horizontal="center"/>
      <protection locked="0"/>
    </xf>
    <xf numFmtId="2" fontId="8" fillId="0" borderId="1" xfId="0" applyNumberFormat="1" applyFont="1" applyBorder="1" applyAlignment="1" applyProtection="1">
      <alignment horizontal="center"/>
      <protection locked="0"/>
    </xf>
    <xf numFmtId="2" fontId="8" fillId="0" borderId="13" xfId="0" applyNumberFormat="1" applyFont="1" applyBorder="1" applyAlignment="1" applyProtection="1">
      <alignment horizontal="center"/>
      <protection locked="0"/>
    </xf>
    <xf numFmtId="164" fontId="8" fillId="0" borderId="14" xfId="0" applyNumberFormat="1" applyFont="1" applyBorder="1" applyAlignment="1" applyProtection="1">
      <alignment horizontal="center"/>
      <protection locked="0"/>
    </xf>
    <xf numFmtId="164" fontId="8" fillId="0" borderId="13" xfId="0" applyNumberFormat="1" applyFont="1" applyBorder="1" applyAlignment="1" applyProtection="1">
      <alignment horizontal="center"/>
      <protection locked="0"/>
    </xf>
    <xf numFmtId="0" fontId="4" fillId="0" borderId="13" xfId="0" applyFont="1" applyBorder="1" applyAlignment="1"/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8" fillId="0" borderId="15" xfId="0" applyNumberFormat="1" applyFont="1" applyBorder="1" applyAlignment="1" applyProtection="1">
      <alignment horizontal="center"/>
      <protection locked="0"/>
    </xf>
    <xf numFmtId="166" fontId="8" fillId="0" borderId="13" xfId="0" applyNumberFormat="1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49" fontId="12" fillId="0" borderId="17" xfId="0" applyNumberFormat="1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/>
    </xf>
    <xf numFmtId="164" fontId="8" fillId="0" borderId="18" xfId="0" applyNumberFormat="1" applyFont="1" applyBorder="1" applyAlignment="1" applyProtection="1">
      <alignment horizontal="right"/>
      <protection locked="0"/>
    </xf>
    <xf numFmtId="0" fontId="8" fillId="0" borderId="19" xfId="0" applyFont="1" applyBorder="1" applyAlignment="1" applyProtection="1">
      <alignment horizontal="left"/>
      <protection locked="0"/>
    </xf>
    <xf numFmtId="14" fontId="12" fillId="0" borderId="20" xfId="0" applyNumberFormat="1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164" fontId="8" fillId="0" borderId="20" xfId="0" applyNumberFormat="1" applyFont="1" applyBorder="1" applyAlignment="1" applyProtection="1">
      <alignment horizontal="right"/>
      <protection locked="0"/>
    </xf>
    <xf numFmtId="2" fontId="12" fillId="0" borderId="19" xfId="0" applyNumberFormat="1" applyFont="1" applyBorder="1" applyAlignment="1" applyProtection="1">
      <alignment horizontal="center"/>
      <protection locked="0"/>
    </xf>
    <xf numFmtId="164" fontId="8" fillId="0" borderId="21" xfId="0" applyNumberFormat="1" applyFont="1" applyBorder="1" applyAlignment="1" applyProtection="1">
      <alignment horizontal="right"/>
      <protection locked="0"/>
    </xf>
    <xf numFmtId="0" fontId="8" fillId="0" borderId="22" xfId="0" applyFont="1" applyBorder="1" applyAlignment="1" applyProtection="1">
      <alignment horizontal="center"/>
      <protection locked="0"/>
    </xf>
    <xf numFmtId="14" fontId="3" fillId="0" borderId="0" xfId="0" applyNumberFormat="1" applyFont="1" applyBorder="1"/>
    <xf numFmtId="14" fontId="0" fillId="0" borderId="0" xfId="0" applyNumberFormat="1"/>
    <xf numFmtId="2" fontId="0" fillId="0" borderId="0" xfId="0" applyNumberFormat="1"/>
    <xf numFmtId="49" fontId="12" fillId="0" borderId="23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164" fontId="8" fillId="0" borderId="24" xfId="0" applyNumberFormat="1" applyFont="1" applyBorder="1" applyAlignment="1" applyProtection="1">
      <alignment horizontal="right"/>
      <protection locked="0"/>
    </xf>
    <xf numFmtId="0" fontId="8" fillId="0" borderId="25" xfId="0" applyFont="1" applyBorder="1" applyAlignment="1" applyProtection="1">
      <alignment horizontal="left"/>
      <protection locked="0"/>
    </xf>
    <xf numFmtId="14" fontId="12" fillId="0" borderId="26" xfId="0" applyNumberFormat="1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2" fontId="3" fillId="0" borderId="0" xfId="0" applyNumberFormat="1" applyFont="1" applyAlignment="1">
      <alignment horizontal="left"/>
    </xf>
    <xf numFmtId="0" fontId="4" fillId="0" borderId="0" xfId="0" applyFont="1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0" applyNumberFormat="1" applyFont="1" applyBorder="1" applyAlignment="1" applyProtection="1">
      <alignment horizontal="right"/>
      <protection locked="0"/>
    </xf>
    <xf numFmtId="167" fontId="0" fillId="0" borderId="0" xfId="0" applyNumberFormat="1" applyAlignment="1">
      <alignment horizontal="center"/>
    </xf>
    <xf numFmtId="2" fontId="12" fillId="0" borderId="18" xfId="0" applyNumberFormat="1" applyFont="1" applyBorder="1" applyAlignment="1" applyProtection="1">
      <alignment horizontal="center"/>
      <protection locked="0"/>
    </xf>
    <xf numFmtId="2" fontId="12" fillId="0" borderId="24" xfId="0" applyNumberFormat="1" applyFont="1" applyBorder="1" applyAlignment="1" applyProtection="1">
      <alignment horizontal="center"/>
      <protection locked="0"/>
    </xf>
    <xf numFmtId="0" fontId="4" fillId="2" borderId="0" xfId="0" applyFont="1" applyFill="1"/>
    <xf numFmtId="0" fontId="14" fillId="0" borderId="0" xfId="0" applyFont="1" applyAlignment="1">
      <alignment horizontal="center"/>
    </xf>
    <xf numFmtId="0" fontId="4" fillId="2" borderId="0" xfId="0" applyFont="1" applyFill="1" applyBorder="1" applyAlignment="1"/>
    <xf numFmtId="0" fontId="4" fillId="0" borderId="0" xfId="0" applyFont="1" applyFill="1"/>
    <xf numFmtId="0" fontId="0" fillId="0" borderId="0" xfId="0" applyFill="1"/>
    <xf numFmtId="0" fontId="1" fillId="0" borderId="0" xfId="9" applyAlignment="1">
      <alignment horizontal="center"/>
    </xf>
    <xf numFmtId="0" fontId="1" fillId="0" borderId="0" xfId="9"/>
    <xf numFmtId="0" fontId="15" fillId="2" borderId="0" xfId="9" applyFont="1" applyFill="1" applyAlignment="1">
      <alignment horizontal="center"/>
    </xf>
    <xf numFmtId="0" fontId="1" fillId="2" borderId="0" xfId="9" applyFill="1"/>
    <xf numFmtId="0" fontId="1" fillId="3" borderId="0" xfId="9" applyFill="1" applyAlignment="1">
      <alignment horizontal="center"/>
    </xf>
    <xf numFmtId="10" fontId="1" fillId="4" borderId="0" xfId="9" applyNumberFormat="1" applyFill="1"/>
    <xf numFmtId="10" fontId="0" fillId="5" borderId="0" xfId="10" applyNumberFormat="1" applyFont="1" applyFill="1"/>
    <xf numFmtId="0" fontId="1" fillId="6" borderId="0" xfId="9" applyFill="1"/>
    <xf numFmtId="0" fontId="1" fillId="4" borderId="0" xfId="9" applyFill="1"/>
    <xf numFmtId="168" fontId="1" fillId="0" borderId="0" xfId="9" applyNumberFormat="1"/>
    <xf numFmtId="0" fontId="1" fillId="5" borderId="0" xfId="9" applyFill="1"/>
    <xf numFmtId="0" fontId="15" fillId="5" borderId="27" xfId="0" applyFont="1" applyFill="1" applyBorder="1" applyAlignment="1">
      <alignment horizontal="center"/>
    </xf>
    <xf numFmtId="0" fontId="1" fillId="6" borderId="0" xfId="8" applyNumberFormat="1" applyFont="1" applyFill="1"/>
    <xf numFmtId="0" fontId="15" fillId="2" borderId="28" xfId="0" applyNumberFormat="1" applyFont="1" applyFill="1" applyBorder="1" applyAlignment="1">
      <alignment horizontal="center"/>
    </xf>
    <xf numFmtId="0" fontId="1" fillId="0" borderId="0" xfId="9" applyNumberFormat="1"/>
    <xf numFmtId="2" fontId="1" fillId="3" borderId="0" xfId="9" applyNumberFormat="1" applyFill="1" applyAlignment="1">
      <alignment horizontal="center"/>
    </xf>
    <xf numFmtId="0" fontId="1" fillId="7" borderId="0" xfId="9" applyFill="1" applyAlignment="1">
      <alignment horizontal="center"/>
    </xf>
    <xf numFmtId="0" fontId="15" fillId="7" borderId="29" xfId="9" applyFont="1" applyFill="1" applyBorder="1" applyAlignment="1">
      <alignment horizontal="center" vertical="center"/>
    </xf>
    <xf numFmtId="0" fontId="15" fillId="3" borderId="29" xfId="9" applyFont="1" applyFill="1" applyBorder="1" applyAlignment="1">
      <alignment horizontal="center" vertical="center"/>
    </xf>
    <xf numFmtId="0" fontId="15" fillId="4" borderId="29" xfId="9" applyFont="1" applyFill="1" applyBorder="1" applyAlignment="1">
      <alignment horizontal="center" vertical="center"/>
    </xf>
    <xf numFmtId="0" fontId="15" fillId="5" borderId="29" xfId="9" applyFont="1" applyFill="1" applyBorder="1" applyAlignment="1">
      <alignment horizontal="center" vertical="center"/>
    </xf>
    <xf numFmtId="0" fontId="15" fillId="6" borderId="29" xfId="9" applyFont="1" applyFill="1" applyBorder="1" applyAlignment="1">
      <alignment horizontal="center" vertic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Border="1"/>
    <xf numFmtId="14" fontId="0" fillId="0" borderId="0" xfId="0" applyNumberForma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locked="0"/>
    </xf>
    <xf numFmtId="2" fontId="0" fillId="0" borderId="0" xfId="0" applyNumberFormat="1" applyFont="1" applyBorder="1"/>
    <xf numFmtId="170" fontId="12" fillId="0" borderId="0" xfId="8" applyNumberFormat="1" applyFont="1" applyBorder="1" applyAlignment="1" applyProtection="1">
      <alignment horizontal="right"/>
      <protection locked="0"/>
    </xf>
    <xf numFmtId="0" fontId="0" fillId="0" borderId="0" xfId="0" applyFont="1" applyBorder="1"/>
    <xf numFmtId="0" fontId="0" fillId="0" borderId="0" xfId="0" applyFont="1" applyFill="1" applyBorder="1"/>
    <xf numFmtId="0" fontId="0" fillId="8" borderId="0" xfId="0" applyFont="1" applyFill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0" fontId="0" fillId="0" borderId="0" xfId="8" applyNumberFormat="1" applyFont="1" applyAlignment="1">
      <alignment horizontal="left"/>
    </xf>
    <xf numFmtId="0" fontId="0" fillId="0" borderId="0" xfId="8" applyNumberFormat="1" applyFont="1" applyAlignment="1">
      <alignment horizontal="left"/>
    </xf>
    <xf numFmtId="0" fontId="15" fillId="5" borderId="27" xfId="0" applyFont="1" applyFill="1" applyBorder="1" applyAlignment="1">
      <alignment horizontal="left"/>
    </xf>
    <xf numFmtId="14" fontId="0" fillId="2" borderId="28" xfId="0" applyNumberFormat="1" applyFill="1" applyBorder="1" applyAlignment="1">
      <alignment horizontal="left"/>
    </xf>
    <xf numFmtId="0" fontId="0" fillId="0" borderId="0" xfId="0" applyFont="1" applyFill="1"/>
    <xf numFmtId="0" fontId="19" fillId="8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2" fontId="20" fillId="8" borderId="0" xfId="0" applyNumberFormat="1" applyFont="1" applyFill="1" applyBorder="1" applyAlignment="1">
      <alignment horizontal="left"/>
    </xf>
    <xf numFmtId="14" fontId="18" fillId="0" borderId="0" xfId="0" applyNumberFormat="1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>
      <alignment horizontal="left"/>
    </xf>
    <xf numFmtId="2" fontId="17" fillId="0" borderId="0" xfId="0" applyNumberFormat="1" applyFont="1" applyBorder="1" applyAlignment="1">
      <alignment horizontal="left"/>
    </xf>
    <xf numFmtId="164" fontId="18" fillId="0" borderId="0" xfId="0" applyNumberFormat="1" applyFont="1" applyBorder="1" applyAlignment="1" applyProtection="1">
      <alignment horizontal="left"/>
      <protection locked="0"/>
    </xf>
    <xf numFmtId="170" fontId="18" fillId="0" borderId="0" xfId="8" applyNumberFormat="1" applyFont="1" applyBorder="1" applyAlignment="1" applyProtection="1">
      <alignment horizontal="left"/>
      <protection locked="0"/>
    </xf>
    <xf numFmtId="10" fontId="17" fillId="2" borderId="0" xfId="8" applyNumberFormat="1" applyFont="1" applyFill="1" applyBorder="1" applyAlignment="1">
      <alignment horizontal="left"/>
    </xf>
    <xf numFmtId="2" fontId="17" fillId="0" borderId="0" xfId="0" applyNumberFormat="1" applyFont="1" applyBorder="1" applyAlignment="1" applyProtection="1">
      <alignment horizontal="left"/>
      <protection locked="0"/>
    </xf>
    <xf numFmtId="0" fontId="4" fillId="0" borderId="27" xfId="0" applyFont="1" applyBorder="1" applyAlignment="1">
      <alignment horizontal="left"/>
    </xf>
    <xf numFmtId="0" fontId="21" fillId="0" borderId="0" xfId="0" applyFont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vertical="center"/>
    </xf>
  </cellXfs>
  <cellStyles count="11">
    <cellStyle name="Hyperlink 2" xfId="2" xr:uid="{00000000-0005-0000-0000-000000000000}"/>
    <cellStyle name="Link" xfId="1" builtinId="8"/>
    <cellStyle name="Prozent" xfId="8" builtinId="5"/>
    <cellStyle name="Prozent 2" xfId="7" xr:uid="{37191B04-D0F1-469D-AEBC-BA442B54D06C}"/>
    <cellStyle name="Prozent 3" xfId="10" xr:uid="{00A0109C-9E6A-4062-BBCA-5ED21D3A679E}"/>
    <cellStyle name="Renditen" xfId="3" xr:uid="{00000000-0005-0000-0000-000002000000}"/>
    <cellStyle name="Standard" xfId="0" builtinId="0"/>
    <cellStyle name="Standard 2" xfId="4" xr:uid="{00000000-0005-0000-0000-000004000000}"/>
    <cellStyle name="Standard 3" xfId="5" xr:uid="{00000000-0005-0000-0000-000005000000}"/>
    <cellStyle name="Standard 4" xfId="6" xr:uid="{2D1E1FC3-8611-48B5-A850-C4A9FB63574D}"/>
    <cellStyle name="Standard 5" xfId="9" xr:uid="{C4F6167C-DC27-4DF1-9CED-5068B7E5A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'NelsonSiegel Ansatz Test'!$C$2</c:f>
              <c:strCache>
                <c:ptCount val="1"/>
                <c:pt idx="0">
                  <c:v>Yield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'NelsonSiegel Ansatz Test'!$B$3:$B$367</c:f>
              <c:numCache>
                <c:formatCode>0.00</c:formatCode>
                <c:ptCount val="365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  <c:pt idx="12">
                  <c:v>1.0833333333333333</c:v>
                </c:pt>
                <c:pt idx="13">
                  <c:v>1.1666666666666667</c:v>
                </c:pt>
                <c:pt idx="14">
                  <c:v>1.25</c:v>
                </c:pt>
                <c:pt idx="15">
                  <c:v>1.3333333333333333</c:v>
                </c:pt>
                <c:pt idx="16">
                  <c:v>1.4166666666666667</c:v>
                </c:pt>
                <c:pt idx="17">
                  <c:v>1.5</c:v>
                </c:pt>
                <c:pt idx="18">
                  <c:v>1.5833333333333333</c:v>
                </c:pt>
                <c:pt idx="19">
                  <c:v>1.6666666666666667</c:v>
                </c:pt>
                <c:pt idx="20">
                  <c:v>1.75</c:v>
                </c:pt>
                <c:pt idx="21">
                  <c:v>1.8333333333333333</c:v>
                </c:pt>
                <c:pt idx="22">
                  <c:v>1.9166666666666667</c:v>
                </c:pt>
                <c:pt idx="23">
                  <c:v>2</c:v>
                </c:pt>
                <c:pt idx="24">
                  <c:v>2.0833333333333335</c:v>
                </c:pt>
                <c:pt idx="25">
                  <c:v>2.1666666666666665</c:v>
                </c:pt>
                <c:pt idx="26">
                  <c:v>2.25</c:v>
                </c:pt>
                <c:pt idx="27">
                  <c:v>2.3333333333333335</c:v>
                </c:pt>
                <c:pt idx="28">
                  <c:v>2.4166666666666665</c:v>
                </c:pt>
                <c:pt idx="29">
                  <c:v>2.5</c:v>
                </c:pt>
                <c:pt idx="30">
                  <c:v>2.5833333333333335</c:v>
                </c:pt>
                <c:pt idx="31">
                  <c:v>2.6666666666666665</c:v>
                </c:pt>
                <c:pt idx="32">
                  <c:v>2.75</c:v>
                </c:pt>
                <c:pt idx="33">
                  <c:v>2.8333333333333335</c:v>
                </c:pt>
                <c:pt idx="34">
                  <c:v>2.9166666666666665</c:v>
                </c:pt>
                <c:pt idx="35">
                  <c:v>3</c:v>
                </c:pt>
                <c:pt idx="36">
                  <c:v>3.0833333333333335</c:v>
                </c:pt>
                <c:pt idx="37">
                  <c:v>3.1666666666666665</c:v>
                </c:pt>
                <c:pt idx="38">
                  <c:v>3.25</c:v>
                </c:pt>
                <c:pt idx="39">
                  <c:v>3.3333333333333335</c:v>
                </c:pt>
                <c:pt idx="40">
                  <c:v>3.4166666666666665</c:v>
                </c:pt>
                <c:pt idx="41">
                  <c:v>3.5</c:v>
                </c:pt>
                <c:pt idx="42">
                  <c:v>3.5833333333333335</c:v>
                </c:pt>
                <c:pt idx="43">
                  <c:v>3.6666666666666665</c:v>
                </c:pt>
                <c:pt idx="44">
                  <c:v>3.75</c:v>
                </c:pt>
                <c:pt idx="45">
                  <c:v>3.8333333333333335</c:v>
                </c:pt>
                <c:pt idx="46">
                  <c:v>3.9166666666666665</c:v>
                </c:pt>
                <c:pt idx="47">
                  <c:v>4</c:v>
                </c:pt>
                <c:pt idx="48">
                  <c:v>4.083333333333333</c:v>
                </c:pt>
                <c:pt idx="49">
                  <c:v>4.166666666666667</c:v>
                </c:pt>
                <c:pt idx="50">
                  <c:v>4.25</c:v>
                </c:pt>
                <c:pt idx="51">
                  <c:v>4.333333333333333</c:v>
                </c:pt>
                <c:pt idx="52">
                  <c:v>4.416666666666667</c:v>
                </c:pt>
                <c:pt idx="53">
                  <c:v>4.5</c:v>
                </c:pt>
                <c:pt idx="54">
                  <c:v>4.583333333333333</c:v>
                </c:pt>
                <c:pt idx="55">
                  <c:v>4.666666666666667</c:v>
                </c:pt>
                <c:pt idx="56">
                  <c:v>4.75</c:v>
                </c:pt>
                <c:pt idx="57">
                  <c:v>4.833333333333333</c:v>
                </c:pt>
                <c:pt idx="58">
                  <c:v>4.916666666666667</c:v>
                </c:pt>
                <c:pt idx="59">
                  <c:v>5</c:v>
                </c:pt>
                <c:pt idx="60">
                  <c:v>5.083333333333333</c:v>
                </c:pt>
                <c:pt idx="61">
                  <c:v>5.166666666666667</c:v>
                </c:pt>
                <c:pt idx="62">
                  <c:v>5.25</c:v>
                </c:pt>
                <c:pt idx="63">
                  <c:v>5.333333333333333</c:v>
                </c:pt>
                <c:pt idx="64">
                  <c:v>5.416666666666667</c:v>
                </c:pt>
                <c:pt idx="65">
                  <c:v>5.5</c:v>
                </c:pt>
                <c:pt idx="66">
                  <c:v>5.583333333333333</c:v>
                </c:pt>
                <c:pt idx="67">
                  <c:v>5.666666666666667</c:v>
                </c:pt>
                <c:pt idx="68">
                  <c:v>5.75</c:v>
                </c:pt>
                <c:pt idx="69">
                  <c:v>5.833333333333333</c:v>
                </c:pt>
                <c:pt idx="70">
                  <c:v>5.916666666666667</c:v>
                </c:pt>
                <c:pt idx="71">
                  <c:v>6</c:v>
                </c:pt>
                <c:pt idx="72">
                  <c:v>6.083333333333333</c:v>
                </c:pt>
                <c:pt idx="73">
                  <c:v>6.166666666666667</c:v>
                </c:pt>
                <c:pt idx="74">
                  <c:v>6.25</c:v>
                </c:pt>
                <c:pt idx="75">
                  <c:v>6.333333333333333</c:v>
                </c:pt>
                <c:pt idx="76">
                  <c:v>6.416666666666667</c:v>
                </c:pt>
                <c:pt idx="77">
                  <c:v>6.5</c:v>
                </c:pt>
                <c:pt idx="78">
                  <c:v>6.583333333333333</c:v>
                </c:pt>
                <c:pt idx="79">
                  <c:v>6.666666666666667</c:v>
                </c:pt>
                <c:pt idx="80">
                  <c:v>6.75</c:v>
                </c:pt>
                <c:pt idx="81">
                  <c:v>6.833333333333333</c:v>
                </c:pt>
                <c:pt idx="82">
                  <c:v>6.916666666666667</c:v>
                </c:pt>
                <c:pt idx="83">
                  <c:v>7</c:v>
                </c:pt>
                <c:pt idx="84">
                  <c:v>7.083333333333333</c:v>
                </c:pt>
                <c:pt idx="85">
                  <c:v>7.166666666666667</c:v>
                </c:pt>
                <c:pt idx="86">
                  <c:v>7.25</c:v>
                </c:pt>
                <c:pt idx="87">
                  <c:v>7.333333333333333</c:v>
                </c:pt>
                <c:pt idx="88">
                  <c:v>7.416666666666667</c:v>
                </c:pt>
                <c:pt idx="89">
                  <c:v>7.5</c:v>
                </c:pt>
                <c:pt idx="90">
                  <c:v>7.583333333333333</c:v>
                </c:pt>
                <c:pt idx="91">
                  <c:v>7.666666666666667</c:v>
                </c:pt>
                <c:pt idx="92">
                  <c:v>7.75</c:v>
                </c:pt>
                <c:pt idx="93">
                  <c:v>7.833333333333333</c:v>
                </c:pt>
                <c:pt idx="94">
                  <c:v>7.916666666666667</c:v>
                </c:pt>
                <c:pt idx="95">
                  <c:v>8</c:v>
                </c:pt>
                <c:pt idx="96">
                  <c:v>8.0833333333333339</c:v>
                </c:pt>
                <c:pt idx="97">
                  <c:v>8.1666666666666661</c:v>
                </c:pt>
                <c:pt idx="98">
                  <c:v>8.25</c:v>
                </c:pt>
                <c:pt idx="99">
                  <c:v>8.3333333333333339</c:v>
                </c:pt>
                <c:pt idx="100">
                  <c:v>8.4166666666666661</c:v>
                </c:pt>
                <c:pt idx="101">
                  <c:v>8.5</c:v>
                </c:pt>
                <c:pt idx="102">
                  <c:v>8.5833333333333339</c:v>
                </c:pt>
                <c:pt idx="103">
                  <c:v>8.6666666666666661</c:v>
                </c:pt>
                <c:pt idx="104">
                  <c:v>8.75</c:v>
                </c:pt>
                <c:pt idx="105">
                  <c:v>8.8333333333333339</c:v>
                </c:pt>
                <c:pt idx="106">
                  <c:v>8.9166666666666661</c:v>
                </c:pt>
                <c:pt idx="107">
                  <c:v>9</c:v>
                </c:pt>
                <c:pt idx="108">
                  <c:v>9.0833333333333339</c:v>
                </c:pt>
                <c:pt idx="109">
                  <c:v>9.1666666666666661</c:v>
                </c:pt>
                <c:pt idx="110">
                  <c:v>9.25</c:v>
                </c:pt>
                <c:pt idx="111">
                  <c:v>9.3333333333333339</c:v>
                </c:pt>
                <c:pt idx="112">
                  <c:v>9.4166666666666661</c:v>
                </c:pt>
                <c:pt idx="113">
                  <c:v>9.5</c:v>
                </c:pt>
                <c:pt idx="114">
                  <c:v>9.5833333333333339</c:v>
                </c:pt>
                <c:pt idx="115">
                  <c:v>9.6666666666666661</c:v>
                </c:pt>
                <c:pt idx="116">
                  <c:v>9.75</c:v>
                </c:pt>
                <c:pt idx="117">
                  <c:v>9.8333333333333339</c:v>
                </c:pt>
                <c:pt idx="118">
                  <c:v>9.9166666666666661</c:v>
                </c:pt>
                <c:pt idx="119">
                  <c:v>10</c:v>
                </c:pt>
                <c:pt idx="120">
                  <c:v>10.083333333333334</c:v>
                </c:pt>
                <c:pt idx="121">
                  <c:v>10.166666666666666</c:v>
                </c:pt>
                <c:pt idx="122">
                  <c:v>10.25</c:v>
                </c:pt>
                <c:pt idx="123">
                  <c:v>10.333333333333334</c:v>
                </c:pt>
                <c:pt idx="124">
                  <c:v>10.416666666666666</c:v>
                </c:pt>
                <c:pt idx="125">
                  <c:v>10.5</c:v>
                </c:pt>
                <c:pt idx="126">
                  <c:v>10.583333333333334</c:v>
                </c:pt>
                <c:pt idx="127">
                  <c:v>10.666666666666666</c:v>
                </c:pt>
                <c:pt idx="128">
                  <c:v>10.75</c:v>
                </c:pt>
                <c:pt idx="129">
                  <c:v>10.833333333333334</c:v>
                </c:pt>
                <c:pt idx="130">
                  <c:v>10.916666666666666</c:v>
                </c:pt>
                <c:pt idx="131">
                  <c:v>11</c:v>
                </c:pt>
                <c:pt idx="132">
                  <c:v>11.083333333333334</c:v>
                </c:pt>
                <c:pt idx="133">
                  <c:v>11.166666666666666</c:v>
                </c:pt>
                <c:pt idx="134">
                  <c:v>11.25</c:v>
                </c:pt>
                <c:pt idx="135">
                  <c:v>11.333333333333334</c:v>
                </c:pt>
                <c:pt idx="136">
                  <c:v>11.416666666666666</c:v>
                </c:pt>
                <c:pt idx="137">
                  <c:v>11.5</c:v>
                </c:pt>
                <c:pt idx="138">
                  <c:v>11.583333333333334</c:v>
                </c:pt>
                <c:pt idx="139">
                  <c:v>11.666666666666666</c:v>
                </c:pt>
                <c:pt idx="140">
                  <c:v>11.75</c:v>
                </c:pt>
                <c:pt idx="141">
                  <c:v>11.833333333333334</c:v>
                </c:pt>
                <c:pt idx="142">
                  <c:v>11.916666666666666</c:v>
                </c:pt>
                <c:pt idx="143">
                  <c:v>12</c:v>
                </c:pt>
                <c:pt idx="144">
                  <c:v>12.083333333333334</c:v>
                </c:pt>
                <c:pt idx="145">
                  <c:v>12.166666666666666</c:v>
                </c:pt>
                <c:pt idx="146">
                  <c:v>12.25</c:v>
                </c:pt>
                <c:pt idx="147">
                  <c:v>12.333333333333334</c:v>
                </c:pt>
                <c:pt idx="148">
                  <c:v>12.416666666666666</c:v>
                </c:pt>
                <c:pt idx="149">
                  <c:v>12.5</c:v>
                </c:pt>
                <c:pt idx="150">
                  <c:v>12.583333333333334</c:v>
                </c:pt>
                <c:pt idx="151">
                  <c:v>12.666666666666666</c:v>
                </c:pt>
                <c:pt idx="152">
                  <c:v>12.75</c:v>
                </c:pt>
                <c:pt idx="153">
                  <c:v>12.833333333333334</c:v>
                </c:pt>
                <c:pt idx="154">
                  <c:v>12.916666666666666</c:v>
                </c:pt>
                <c:pt idx="155">
                  <c:v>13</c:v>
                </c:pt>
                <c:pt idx="156">
                  <c:v>13.083333333333334</c:v>
                </c:pt>
                <c:pt idx="157">
                  <c:v>13.166666666666666</c:v>
                </c:pt>
                <c:pt idx="158">
                  <c:v>13.25</c:v>
                </c:pt>
                <c:pt idx="159">
                  <c:v>13.333333333333334</c:v>
                </c:pt>
                <c:pt idx="160">
                  <c:v>13.416666666666666</c:v>
                </c:pt>
                <c:pt idx="161">
                  <c:v>13.5</c:v>
                </c:pt>
                <c:pt idx="162">
                  <c:v>13.583333333333334</c:v>
                </c:pt>
                <c:pt idx="163">
                  <c:v>13.666666666666666</c:v>
                </c:pt>
                <c:pt idx="164">
                  <c:v>13.75</c:v>
                </c:pt>
                <c:pt idx="165">
                  <c:v>13.833333333333334</c:v>
                </c:pt>
                <c:pt idx="166">
                  <c:v>13.916666666666666</c:v>
                </c:pt>
                <c:pt idx="167">
                  <c:v>14</c:v>
                </c:pt>
                <c:pt idx="168">
                  <c:v>14.083333333333334</c:v>
                </c:pt>
                <c:pt idx="169">
                  <c:v>14.166666666666666</c:v>
                </c:pt>
                <c:pt idx="170">
                  <c:v>14.25</c:v>
                </c:pt>
                <c:pt idx="171">
                  <c:v>14.333333333333334</c:v>
                </c:pt>
                <c:pt idx="172">
                  <c:v>14.416666666666666</c:v>
                </c:pt>
                <c:pt idx="173">
                  <c:v>14.5</c:v>
                </c:pt>
                <c:pt idx="174">
                  <c:v>14.583333333333334</c:v>
                </c:pt>
                <c:pt idx="175">
                  <c:v>14.666666666666666</c:v>
                </c:pt>
                <c:pt idx="176">
                  <c:v>14.75</c:v>
                </c:pt>
                <c:pt idx="177">
                  <c:v>14.833333333333334</c:v>
                </c:pt>
                <c:pt idx="178">
                  <c:v>14.916666666666666</c:v>
                </c:pt>
                <c:pt idx="179">
                  <c:v>15</c:v>
                </c:pt>
                <c:pt idx="180">
                  <c:v>15.083333333333334</c:v>
                </c:pt>
                <c:pt idx="181">
                  <c:v>15.166666666666666</c:v>
                </c:pt>
                <c:pt idx="182">
                  <c:v>15.25</c:v>
                </c:pt>
                <c:pt idx="183">
                  <c:v>15.333333333333334</c:v>
                </c:pt>
                <c:pt idx="184">
                  <c:v>15.416666666666666</c:v>
                </c:pt>
                <c:pt idx="185">
                  <c:v>15.5</c:v>
                </c:pt>
                <c:pt idx="186">
                  <c:v>15.583333333333334</c:v>
                </c:pt>
                <c:pt idx="187">
                  <c:v>15.666666666666666</c:v>
                </c:pt>
                <c:pt idx="188">
                  <c:v>15.75</c:v>
                </c:pt>
                <c:pt idx="189">
                  <c:v>15.833333333333334</c:v>
                </c:pt>
                <c:pt idx="190">
                  <c:v>15.916666666666666</c:v>
                </c:pt>
                <c:pt idx="191">
                  <c:v>16</c:v>
                </c:pt>
                <c:pt idx="192">
                  <c:v>16.083333333333332</c:v>
                </c:pt>
                <c:pt idx="193">
                  <c:v>16.166666666666668</c:v>
                </c:pt>
                <c:pt idx="194">
                  <c:v>16.25</c:v>
                </c:pt>
                <c:pt idx="195">
                  <c:v>16.333333333333332</c:v>
                </c:pt>
                <c:pt idx="196">
                  <c:v>16.416666666666668</c:v>
                </c:pt>
                <c:pt idx="197">
                  <c:v>16.5</c:v>
                </c:pt>
                <c:pt idx="198">
                  <c:v>16.583333333333332</c:v>
                </c:pt>
                <c:pt idx="199">
                  <c:v>16.666666666666668</c:v>
                </c:pt>
                <c:pt idx="200">
                  <c:v>16.75</c:v>
                </c:pt>
                <c:pt idx="201">
                  <c:v>16.833333333333332</c:v>
                </c:pt>
                <c:pt idx="202">
                  <c:v>16.916666666666668</c:v>
                </c:pt>
                <c:pt idx="203">
                  <c:v>17</c:v>
                </c:pt>
                <c:pt idx="204">
                  <c:v>17.083333333333332</c:v>
                </c:pt>
                <c:pt idx="205">
                  <c:v>17.166666666666668</c:v>
                </c:pt>
                <c:pt idx="206">
                  <c:v>17.25</c:v>
                </c:pt>
                <c:pt idx="207">
                  <c:v>17.333333333333332</c:v>
                </c:pt>
                <c:pt idx="208">
                  <c:v>17.416666666666668</c:v>
                </c:pt>
                <c:pt idx="209">
                  <c:v>17.5</c:v>
                </c:pt>
                <c:pt idx="210">
                  <c:v>17.583333333333332</c:v>
                </c:pt>
                <c:pt idx="211">
                  <c:v>17.666666666666668</c:v>
                </c:pt>
                <c:pt idx="212">
                  <c:v>17.75</c:v>
                </c:pt>
                <c:pt idx="213">
                  <c:v>17.833333333333332</c:v>
                </c:pt>
                <c:pt idx="214">
                  <c:v>17.916666666666668</c:v>
                </c:pt>
                <c:pt idx="215">
                  <c:v>18</c:v>
                </c:pt>
                <c:pt idx="216">
                  <c:v>18.083333333333332</c:v>
                </c:pt>
                <c:pt idx="217">
                  <c:v>18.166666666666668</c:v>
                </c:pt>
                <c:pt idx="218">
                  <c:v>18.25</c:v>
                </c:pt>
                <c:pt idx="219">
                  <c:v>18.333333333333332</c:v>
                </c:pt>
                <c:pt idx="220">
                  <c:v>18.416666666666668</c:v>
                </c:pt>
                <c:pt idx="221">
                  <c:v>18.5</c:v>
                </c:pt>
                <c:pt idx="222">
                  <c:v>18.583333333333332</c:v>
                </c:pt>
                <c:pt idx="223">
                  <c:v>18.666666666666668</c:v>
                </c:pt>
                <c:pt idx="224">
                  <c:v>18.75</c:v>
                </c:pt>
                <c:pt idx="225">
                  <c:v>18.833333333333332</c:v>
                </c:pt>
                <c:pt idx="226">
                  <c:v>18.916666666666668</c:v>
                </c:pt>
                <c:pt idx="227">
                  <c:v>19</c:v>
                </c:pt>
                <c:pt idx="228">
                  <c:v>19.083333333333332</c:v>
                </c:pt>
                <c:pt idx="229">
                  <c:v>19.166666666666668</c:v>
                </c:pt>
                <c:pt idx="230">
                  <c:v>19.25</c:v>
                </c:pt>
                <c:pt idx="231">
                  <c:v>19.333333333333332</c:v>
                </c:pt>
                <c:pt idx="232">
                  <c:v>19.416666666666668</c:v>
                </c:pt>
                <c:pt idx="233">
                  <c:v>19.5</c:v>
                </c:pt>
                <c:pt idx="234">
                  <c:v>19.583333333333332</c:v>
                </c:pt>
                <c:pt idx="235">
                  <c:v>19.666666666666668</c:v>
                </c:pt>
                <c:pt idx="236">
                  <c:v>19.75</c:v>
                </c:pt>
                <c:pt idx="237">
                  <c:v>19.833333333333332</c:v>
                </c:pt>
                <c:pt idx="238">
                  <c:v>19.916666666666668</c:v>
                </c:pt>
                <c:pt idx="239">
                  <c:v>20</c:v>
                </c:pt>
                <c:pt idx="240">
                  <c:v>20.083333333333332</c:v>
                </c:pt>
                <c:pt idx="241">
                  <c:v>20.166666666666668</c:v>
                </c:pt>
                <c:pt idx="242">
                  <c:v>20.25</c:v>
                </c:pt>
                <c:pt idx="243">
                  <c:v>20.333333333333332</c:v>
                </c:pt>
                <c:pt idx="244">
                  <c:v>20.416666666666668</c:v>
                </c:pt>
                <c:pt idx="245">
                  <c:v>20.5</c:v>
                </c:pt>
                <c:pt idx="246">
                  <c:v>20.583333333333332</c:v>
                </c:pt>
                <c:pt idx="247">
                  <c:v>20.666666666666668</c:v>
                </c:pt>
                <c:pt idx="248">
                  <c:v>20.75</c:v>
                </c:pt>
                <c:pt idx="249">
                  <c:v>20.833333333333332</c:v>
                </c:pt>
                <c:pt idx="250">
                  <c:v>20.916666666666668</c:v>
                </c:pt>
                <c:pt idx="251">
                  <c:v>21</c:v>
                </c:pt>
                <c:pt idx="252">
                  <c:v>21.083333333333332</c:v>
                </c:pt>
                <c:pt idx="253">
                  <c:v>21.166666666666668</c:v>
                </c:pt>
                <c:pt idx="254">
                  <c:v>21.25</c:v>
                </c:pt>
                <c:pt idx="255">
                  <c:v>21.333333333333332</c:v>
                </c:pt>
                <c:pt idx="256">
                  <c:v>21.416666666666668</c:v>
                </c:pt>
                <c:pt idx="257">
                  <c:v>21.5</c:v>
                </c:pt>
                <c:pt idx="258">
                  <c:v>21.583333333333332</c:v>
                </c:pt>
                <c:pt idx="259">
                  <c:v>21.666666666666668</c:v>
                </c:pt>
                <c:pt idx="260">
                  <c:v>21.75</c:v>
                </c:pt>
                <c:pt idx="261">
                  <c:v>21.833333333333332</c:v>
                </c:pt>
                <c:pt idx="262">
                  <c:v>21.916666666666668</c:v>
                </c:pt>
                <c:pt idx="263">
                  <c:v>22</c:v>
                </c:pt>
                <c:pt idx="264">
                  <c:v>22.083333333333332</c:v>
                </c:pt>
                <c:pt idx="265">
                  <c:v>22.166666666666668</c:v>
                </c:pt>
                <c:pt idx="266">
                  <c:v>22.25</c:v>
                </c:pt>
                <c:pt idx="267">
                  <c:v>22.333333333333332</c:v>
                </c:pt>
                <c:pt idx="268">
                  <c:v>22.416666666666668</c:v>
                </c:pt>
                <c:pt idx="269">
                  <c:v>22.5</c:v>
                </c:pt>
                <c:pt idx="270">
                  <c:v>22.583333333333332</c:v>
                </c:pt>
                <c:pt idx="271">
                  <c:v>22.666666666666668</c:v>
                </c:pt>
                <c:pt idx="272">
                  <c:v>22.75</c:v>
                </c:pt>
                <c:pt idx="273">
                  <c:v>22.833333333333332</c:v>
                </c:pt>
                <c:pt idx="274">
                  <c:v>22.916666666666668</c:v>
                </c:pt>
                <c:pt idx="275">
                  <c:v>23</c:v>
                </c:pt>
                <c:pt idx="276">
                  <c:v>23.083333333333332</c:v>
                </c:pt>
                <c:pt idx="277">
                  <c:v>23.166666666666668</c:v>
                </c:pt>
                <c:pt idx="278">
                  <c:v>23.25</c:v>
                </c:pt>
                <c:pt idx="279">
                  <c:v>23.333333333333332</c:v>
                </c:pt>
                <c:pt idx="280">
                  <c:v>23.416666666666668</c:v>
                </c:pt>
                <c:pt idx="281">
                  <c:v>23.5</c:v>
                </c:pt>
                <c:pt idx="282">
                  <c:v>23.583333333333332</c:v>
                </c:pt>
                <c:pt idx="283">
                  <c:v>23.666666666666668</c:v>
                </c:pt>
                <c:pt idx="284">
                  <c:v>23.75</c:v>
                </c:pt>
                <c:pt idx="285">
                  <c:v>23.833333333333332</c:v>
                </c:pt>
                <c:pt idx="286">
                  <c:v>23.916666666666668</c:v>
                </c:pt>
                <c:pt idx="287">
                  <c:v>24</c:v>
                </c:pt>
                <c:pt idx="288">
                  <c:v>24.083333333333332</c:v>
                </c:pt>
                <c:pt idx="289">
                  <c:v>24.166666666666668</c:v>
                </c:pt>
                <c:pt idx="290">
                  <c:v>24.25</c:v>
                </c:pt>
                <c:pt idx="291">
                  <c:v>24.333333333333332</c:v>
                </c:pt>
                <c:pt idx="292">
                  <c:v>24.416666666666668</c:v>
                </c:pt>
                <c:pt idx="293">
                  <c:v>24.5</c:v>
                </c:pt>
                <c:pt idx="294">
                  <c:v>24.583333333333332</c:v>
                </c:pt>
                <c:pt idx="295">
                  <c:v>24.666666666666668</c:v>
                </c:pt>
                <c:pt idx="296">
                  <c:v>24.75</c:v>
                </c:pt>
                <c:pt idx="297">
                  <c:v>24.833333333333332</c:v>
                </c:pt>
                <c:pt idx="298">
                  <c:v>24.916666666666668</c:v>
                </c:pt>
                <c:pt idx="299">
                  <c:v>25</c:v>
                </c:pt>
                <c:pt idx="300">
                  <c:v>25.083333333333332</c:v>
                </c:pt>
                <c:pt idx="301">
                  <c:v>25.166666666666668</c:v>
                </c:pt>
                <c:pt idx="302">
                  <c:v>25.25</c:v>
                </c:pt>
                <c:pt idx="303">
                  <c:v>25.333333333333332</c:v>
                </c:pt>
                <c:pt idx="304">
                  <c:v>25.416666666666668</c:v>
                </c:pt>
                <c:pt idx="305">
                  <c:v>25.5</c:v>
                </c:pt>
                <c:pt idx="306">
                  <c:v>25.583333333333332</c:v>
                </c:pt>
                <c:pt idx="307">
                  <c:v>25.666666666666668</c:v>
                </c:pt>
                <c:pt idx="308">
                  <c:v>25.75</c:v>
                </c:pt>
                <c:pt idx="309">
                  <c:v>25.833333333333332</c:v>
                </c:pt>
                <c:pt idx="310">
                  <c:v>25.916666666666668</c:v>
                </c:pt>
                <c:pt idx="311">
                  <c:v>26</c:v>
                </c:pt>
                <c:pt idx="312">
                  <c:v>26.083333333333332</c:v>
                </c:pt>
                <c:pt idx="313">
                  <c:v>26.166666666666668</c:v>
                </c:pt>
                <c:pt idx="314">
                  <c:v>26.25</c:v>
                </c:pt>
                <c:pt idx="315">
                  <c:v>26.333333333333332</c:v>
                </c:pt>
                <c:pt idx="316">
                  <c:v>26.416666666666668</c:v>
                </c:pt>
                <c:pt idx="317">
                  <c:v>26.5</c:v>
                </c:pt>
                <c:pt idx="318">
                  <c:v>26.583333333333332</c:v>
                </c:pt>
                <c:pt idx="319">
                  <c:v>26.666666666666668</c:v>
                </c:pt>
                <c:pt idx="320">
                  <c:v>26.75</c:v>
                </c:pt>
                <c:pt idx="321">
                  <c:v>26.833333333333332</c:v>
                </c:pt>
                <c:pt idx="322">
                  <c:v>26.916666666666668</c:v>
                </c:pt>
                <c:pt idx="323">
                  <c:v>27</c:v>
                </c:pt>
                <c:pt idx="324">
                  <c:v>27.083333333333332</c:v>
                </c:pt>
                <c:pt idx="325">
                  <c:v>27.166666666666668</c:v>
                </c:pt>
                <c:pt idx="326">
                  <c:v>27.25</c:v>
                </c:pt>
                <c:pt idx="327">
                  <c:v>27.333333333333332</c:v>
                </c:pt>
                <c:pt idx="328">
                  <c:v>27.416666666666668</c:v>
                </c:pt>
                <c:pt idx="329">
                  <c:v>27.5</c:v>
                </c:pt>
                <c:pt idx="330">
                  <c:v>27.583333333333332</c:v>
                </c:pt>
                <c:pt idx="331">
                  <c:v>27.666666666666668</c:v>
                </c:pt>
                <c:pt idx="332">
                  <c:v>27.75</c:v>
                </c:pt>
                <c:pt idx="333">
                  <c:v>27.833333333333332</c:v>
                </c:pt>
                <c:pt idx="334">
                  <c:v>27.916666666666668</c:v>
                </c:pt>
                <c:pt idx="335">
                  <c:v>28</c:v>
                </c:pt>
                <c:pt idx="336">
                  <c:v>28.083333333333332</c:v>
                </c:pt>
                <c:pt idx="337">
                  <c:v>28.166666666666668</c:v>
                </c:pt>
                <c:pt idx="338">
                  <c:v>28.25</c:v>
                </c:pt>
                <c:pt idx="339">
                  <c:v>28.333333333333332</c:v>
                </c:pt>
                <c:pt idx="340">
                  <c:v>28.416666666666668</c:v>
                </c:pt>
                <c:pt idx="341">
                  <c:v>28.5</c:v>
                </c:pt>
                <c:pt idx="342">
                  <c:v>28.583333333333332</c:v>
                </c:pt>
                <c:pt idx="343">
                  <c:v>28.666666666666668</c:v>
                </c:pt>
                <c:pt idx="344">
                  <c:v>28.75</c:v>
                </c:pt>
                <c:pt idx="345">
                  <c:v>28.833333333333332</c:v>
                </c:pt>
                <c:pt idx="346">
                  <c:v>28.916666666666668</c:v>
                </c:pt>
                <c:pt idx="347">
                  <c:v>29</c:v>
                </c:pt>
                <c:pt idx="348">
                  <c:v>29.083333333333332</c:v>
                </c:pt>
                <c:pt idx="349">
                  <c:v>29.166666666666668</c:v>
                </c:pt>
                <c:pt idx="350">
                  <c:v>29.25</c:v>
                </c:pt>
                <c:pt idx="351">
                  <c:v>29.333333333333332</c:v>
                </c:pt>
                <c:pt idx="352">
                  <c:v>29.416666666666668</c:v>
                </c:pt>
                <c:pt idx="353">
                  <c:v>29.5</c:v>
                </c:pt>
                <c:pt idx="354">
                  <c:v>29.583333333333332</c:v>
                </c:pt>
                <c:pt idx="355">
                  <c:v>29.666666666666668</c:v>
                </c:pt>
                <c:pt idx="356">
                  <c:v>29.75</c:v>
                </c:pt>
                <c:pt idx="357">
                  <c:v>29.833333333333332</c:v>
                </c:pt>
                <c:pt idx="358">
                  <c:v>29.916666666666668</c:v>
                </c:pt>
                <c:pt idx="359">
                  <c:v>30</c:v>
                </c:pt>
                <c:pt idx="360">
                  <c:v>30.083333333333332</c:v>
                </c:pt>
                <c:pt idx="361">
                  <c:v>30.166666666666668</c:v>
                </c:pt>
                <c:pt idx="362">
                  <c:v>30.25</c:v>
                </c:pt>
                <c:pt idx="363">
                  <c:v>30.333333333333332</c:v>
                </c:pt>
                <c:pt idx="364">
                  <c:v>30.416666666666668</c:v>
                </c:pt>
              </c:numCache>
            </c:numRef>
          </c:xVal>
          <c:yVal>
            <c:numRef>
              <c:f>'NelsonSiegel Ansatz Test'!$C$3:$C$367</c:f>
              <c:numCache>
                <c:formatCode>0.00%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2-4248-AAD3-B39054DFEDBF}"/>
            </c:ext>
          </c:extLst>
        </c:ser>
        <c:ser>
          <c:idx val="1"/>
          <c:order val="1"/>
          <c:tx>
            <c:strRef>
              <c:f>'NelsonSiegel Ansatz Test'!$D$2</c:f>
              <c:strCache>
                <c:ptCount val="1"/>
                <c:pt idx="0">
                  <c:v>NSS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175">
                <a:solidFill>
                  <a:schemeClr val="accent2"/>
                </a:solidFill>
              </a:ln>
              <a:effectLst/>
            </c:spPr>
          </c:marker>
          <c:xVal>
            <c:numRef>
              <c:f>'NelsonSiegel Ansatz Test'!$B$3:$B$367</c:f>
              <c:numCache>
                <c:formatCode>0.00</c:formatCode>
                <c:ptCount val="365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  <c:pt idx="12">
                  <c:v>1.0833333333333333</c:v>
                </c:pt>
                <c:pt idx="13">
                  <c:v>1.1666666666666667</c:v>
                </c:pt>
                <c:pt idx="14">
                  <c:v>1.25</c:v>
                </c:pt>
                <c:pt idx="15">
                  <c:v>1.3333333333333333</c:v>
                </c:pt>
                <c:pt idx="16">
                  <c:v>1.4166666666666667</c:v>
                </c:pt>
                <c:pt idx="17">
                  <c:v>1.5</c:v>
                </c:pt>
                <c:pt idx="18">
                  <c:v>1.5833333333333333</c:v>
                </c:pt>
                <c:pt idx="19">
                  <c:v>1.6666666666666667</c:v>
                </c:pt>
                <c:pt idx="20">
                  <c:v>1.75</c:v>
                </c:pt>
                <c:pt idx="21">
                  <c:v>1.8333333333333333</c:v>
                </c:pt>
                <c:pt idx="22">
                  <c:v>1.9166666666666667</c:v>
                </c:pt>
                <c:pt idx="23">
                  <c:v>2</c:v>
                </c:pt>
                <c:pt idx="24">
                  <c:v>2.0833333333333335</c:v>
                </c:pt>
                <c:pt idx="25">
                  <c:v>2.1666666666666665</c:v>
                </c:pt>
                <c:pt idx="26">
                  <c:v>2.25</c:v>
                </c:pt>
                <c:pt idx="27">
                  <c:v>2.3333333333333335</c:v>
                </c:pt>
                <c:pt idx="28">
                  <c:v>2.4166666666666665</c:v>
                </c:pt>
                <c:pt idx="29">
                  <c:v>2.5</c:v>
                </c:pt>
                <c:pt idx="30">
                  <c:v>2.5833333333333335</c:v>
                </c:pt>
                <c:pt idx="31">
                  <c:v>2.6666666666666665</c:v>
                </c:pt>
                <c:pt idx="32">
                  <c:v>2.75</c:v>
                </c:pt>
                <c:pt idx="33">
                  <c:v>2.8333333333333335</c:v>
                </c:pt>
                <c:pt idx="34">
                  <c:v>2.9166666666666665</c:v>
                </c:pt>
                <c:pt idx="35">
                  <c:v>3</c:v>
                </c:pt>
                <c:pt idx="36">
                  <c:v>3.0833333333333335</c:v>
                </c:pt>
                <c:pt idx="37">
                  <c:v>3.1666666666666665</c:v>
                </c:pt>
                <c:pt idx="38">
                  <c:v>3.25</c:v>
                </c:pt>
                <c:pt idx="39">
                  <c:v>3.3333333333333335</c:v>
                </c:pt>
                <c:pt idx="40">
                  <c:v>3.4166666666666665</c:v>
                </c:pt>
                <c:pt idx="41">
                  <c:v>3.5</c:v>
                </c:pt>
                <c:pt idx="42">
                  <c:v>3.5833333333333335</c:v>
                </c:pt>
                <c:pt idx="43">
                  <c:v>3.6666666666666665</c:v>
                </c:pt>
                <c:pt idx="44">
                  <c:v>3.75</c:v>
                </c:pt>
                <c:pt idx="45">
                  <c:v>3.8333333333333335</c:v>
                </c:pt>
                <c:pt idx="46">
                  <c:v>3.9166666666666665</c:v>
                </c:pt>
                <c:pt idx="47">
                  <c:v>4</c:v>
                </c:pt>
                <c:pt idx="48">
                  <c:v>4.083333333333333</c:v>
                </c:pt>
                <c:pt idx="49">
                  <c:v>4.166666666666667</c:v>
                </c:pt>
                <c:pt idx="50">
                  <c:v>4.25</c:v>
                </c:pt>
                <c:pt idx="51">
                  <c:v>4.333333333333333</c:v>
                </c:pt>
                <c:pt idx="52">
                  <c:v>4.416666666666667</c:v>
                </c:pt>
                <c:pt idx="53">
                  <c:v>4.5</c:v>
                </c:pt>
                <c:pt idx="54">
                  <c:v>4.583333333333333</c:v>
                </c:pt>
                <c:pt idx="55">
                  <c:v>4.666666666666667</c:v>
                </c:pt>
                <c:pt idx="56">
                  <c:v>4.75</c:v>
                </c:pt>
                <c:pt idx="57">
                  <c:v>4.833333333333333</c:v>
                </c:pt>
                <c:pt idx="58">
                  <c:v>4.916666666666667</c:v>
                </c:pt>
                <c:pt idx="59">
                  <c:v>5</c:v>
                </c:pt>
                <c:pt idx="60">
                  <c:v>5.083333333333333</c:v>
                </c:pt>
                <c:pt idx="61">
                  <c:v>5.166666666666667</c:v>
                </c:pt>
                <c:pt idx="62">
                  <c:v>5.25</c:v>
                </c:pt>
                <c:pt idx="63">
                  <c:v>5.333333333333333</c:v>
                </c:pt>
                <c:pt idx="64">
                  <c:v>5.416666666666667</c:v>
                </c:pt>
                <c:pt idx="65">
                  <c:v>5.5</c:v>
                </c:pt>
                <c:pt idx="66">
                  <c:v>5.583333333333333</c:v>
                </c:pt>
                <c:pt idx="67">
                  <c:v>5.666666666666667</c:v>
                </c:pt>
                <c:pt idx="68">
                  <c:v>5.75</c:v>
                </c:pt>
                <c:pt idx="69">
                  <c:v>5.833333333333333</c:v>
                </c:pt>
                <c:pt idx="70">
                  <c:v>5.916666666666667</c:v>
                </c:pt>
                <c:pt idx="71">
                  <c:v>6</c:v>
                </c:pt>
                <c:pt idx="72">
                  <c:v>6.083333333333333</c:v>
                </c:pt>
                <c:pt idx="73">
                  <c:v>6.166666666666667</c:v>
                </c:pt>
                <c:pt idx="74">
                  <c:v>6.25</c:v>
                </c:pt>
                <c:pt idx="75">
                  <c:v>6.333333333333333</c:v>
                </c:pt>
                <c:pt idx="76">
                  <c:v>6.416666666666667</c:v>
                </c:pt>
                <c:pt idx="77">
                  <c:v>6.5</c:v>
                </c:pt>
                <c:pt idx="78">
                  <c:v>6.583333333333333</c:v>
                </c:pt>
                <c:pt idx="79">
                  <c:v>6.666666666666667</c:v>
                </c:pt>
                <c:pt idx="80">
                  <c:v>6.75</c:v>
                </c:pt>
                <c:pt idx="81">
                  <c:v>6.833333333333333</c:v>
                </c:pt>
                <c:pt idx="82">
                  <c:v>6.916666666666667</c:v>
                </c:pt>
                <c:pt idx="83">
                  <c:v>7</c:v>
                </c:pt>
                <c:pt idx="84">
                  <c:v>7.083333333333333</c:v>
                </c:pt>
                <c:pt idx="85">
                  <c:v>7.166666666666667</c:v>
                </c:pt>
                <c:pt idx="86">
                  <c:v>7.25</c:v>
                </c:pt>
                <c:pt idx="87">
                  <c:v>7.333333333333333</c:v>
                </c:pt>
                <c:pt idx="88">
                  <c:v>7.416666666666667</c:v>
                </c:pt>
                <c:pt idx="89">
                  <c:v>7.5</c:v>
                </c:pt>
                <c:pt idx="90">
                  <c:v>7.583333333333333</c:v>
                </c:pt>
                <c:pt idx="91">
                  <c:v>7.666666666666667</c:v>
                </c:pt>
                <c:pt idx="92">
                  <c:v>7.75</c:v>
                </c:pt>
                <c:pt idx="93">
                  <c:v>7.833333333333333</c:v>
                </c:pt>
                <c:pt idx="94">
                  <c:v>7.916666666666667</c:v>
                </c:pt>
                <c:pt idx="95">
                  <c:v>8</c:v>
                </c:pt>
                <c:pt idx="96">
                  <c:v>8.0833333333333339</c:v>
                </c:pt>
                <c:pt idx="97">
                  <c:v>8.1666666666666661</c:v>
                </c:pt>
                <c:pt idx="98">
                  <c:v>8.25</c:v>
                </c:pt>
                <c:pt idx="99">
                  <c:v>8.3333333333333339</c:v>
                </c:pt>
                <c:pt idx="100">
                  <c:v>8.4166666666666661</c:v>
                </c:pt>
                <c:pt idx="101">
                  <c:v>8.5</c:v>
                </c:pt>
                <c:pt idx="102">
                  <c:v>8.5833333333333339</c:v>
                </c:pt>
                <c:pt idx="103">
                  <c:v>8.6666666666666661</c:v>
                </c:pt>
                <c:pt idx="104">
                  <c:v>8.75</c:v>
                </c:pt>
                <c:pt idx="105">
                  <c:v>8.8333333333333339</c:v>
                </c:pt>
                <c:pt idx="106">
                  <c:v>8.9166666666666661</c:v>
                </c:pt>
                <c:pt idx="107">
                  <c:v>9</c:v>
                </c:pt>
                <c:pt idx="108">
                  <c:v>9.0833333333333339</c:v>
                </c:pt>
                <c:pt idx="109">
                  <c:v>9.1666666666666661</c:v>
                </c:pt>
                <c:pt idx="110">
                  <c:v>9.25</c:v>
                </c:pt>
                <c:pt idx="111">
                  <c:v>9.3333333333333339</c:v>
                </c:pt>
                <c:pt idx="112">
                  <c:v>9.4166666666666661</c:v>
                </c:pt>
                <c:pt idx="113">
                  <c:v>9.5</c:v>
                </c:pt>
                <c:pt idx="114">
                  <c:v>9.5833333333333339</c:v>
                </c:pt>
                <c:pt idx="115">
                  <c:v>9.6666666666666661</c:v>
                </c:pt>
                <c:pt idx="116">
                  <c:v>9.75</c:v>
                </c:pt>
                <c:pt idx="117">
                  <c:v>9.8333333333333339</c:v>
                </c:pt>
                <c:pt idx="118">
                  <c:v>9.9166666666666661</c:v>
                </c:pt>
                <c:pt idx="119">
                  <c:v>10</c:v>
                </c:pt>
                <c:pt idx="120">
                  <c:v>10.083333333333334</c:v>
                </c:pt>
                <c:pt idx="121">
                  <c:v>10.166666666666666</c:v>
                </c:pt>
                <c:pt idx="122">
                  <c:v>10.25</c:v>
                </c:pt>
                <c:pt idx="123">
                  <c:v>10.333333333333334</c:v>
                </c:pt>
                <c:pt idx="124">
                  <c:v>10.416666666666666</c:v>
                </c:pt>
                <c:pt idx="125">
                  <c:v>10.5</c:v>
                </c:pt>
                <c:pt idx="126">
                  <c:v>10.583333333333334</c:v>
                </c:pt>
                <c:pt idx="127">
                  <c:v>10.666666666666666</c:v>
                </c:pt>
                <c:pt idx="128">
                  <c:v>10.75</c:v>
                </c:pt>
                <c:pt idx="129">
                  <c:v>10.833333333333334</c:v>
                </c:pt>
                <c:pt idx="130">
                  <c:v>10.916666666666666</c:v>
                </c:pt>
                <c:pt idx="131">
                  <c:v>11</c:v>
                </c:pt>
                <c:pt idx="132">
                  <c:v>11.083333333333334</c:v>
                </c:pt>
                <c:pt idx="133">
                  <c:v>11.166666666666666</c:v>
                </c:pt>
                <c:pt idx="134">
                  <c:v>11.25</c:v>
                </c:pt>
                <c:pt idx="135">
                  <c:v>11.333333333333334</c:v>
                </c:pt>
                <c:pt idx="136">
                  <c:v>11.416666666666666</c:v>
                </c:pt>
                <c:pt idx="137">
                  <c:v>11.5</c:v>
                </c:pt>
                <c:pt idx="138">
                  <c:v>11.583333333333334</c:v>
                </c:pt>
                <c:pt idx="139">
                  <c:v>11.666666666666666</c:v>
                </c:pt>
                <c:pt idx="140">
                  <c:v>11.75</c:v>
                </c:pt>
                <c:pt idx="141">
                  <c:v>11.833333333333334</c:v>
                </c:pt>
                <c:pt idx="142">
                  <c:v>11.916666666666666</c:v>
                </c:pt>
                <c:pt idx="143">
                  <c:v>12</c:v>
                </c:pt>
                <c:pt idx="144">
                  <c:v>12.083333333333334</c:v>
                </c:pt>
                <c:pt idx="145">
                  <c:v>12.166666666666666</c:v>
                </c:pt>
                <c:pt idx="146">
                  <c:v>12.25</c:v>
                </c:pt>
                <c:pt idx="147">
                  <c:v>12.333333333333334</c:v>
                </c:pt>
                <c:pt idx="148">
                  <c:v>12.416666666666666</c:v>
                </c:pt>
                <c:pt idx="149">
                  <c:v>12.5</c:v>
                </c:pt>
                <c:pt idx="150">
                  <c:v>12.583333333333334</c:v>
                </c:pt>
                <c:pt idx="151">
                  <c:v>12.666666666666666</c:v>
                </c:pt>
                <c:pt idx="152">
                  <c:v>12.75</c:v>
                </c:pt>
                <c:pt idx="153">
                  <c:v>12.833333333333334</c:v>
                </c:pt>
                <c:pt idx="154">
                  <c:v>12.916666666666666</c:v>
                </c:pt>
                <c:pt idx="155">
                  <c:v>13</c:v>
                </c:pt>
                <c:pt idx="156">
                  <c:v>13.083333333333334</c:v>
                </c:pt>
                <c:pt idx="157">
                  <c:v>13.166666666666666</c:v>
                </c:pt>
                <c:pt idx="158">
                  <c:v>13.25</c:v>
                </c:pt>
                <c:pt idx="159">
                  <c:v>13.333333333333334</c:v>
                </c:pt>
                <c:pt idx="160">
                  <c:v>13.416666666666666</c:v>
                </c:pt>
                <c:pt idx="161">
                  <c:v>13.5</c:v>
                </c:pt>
                <c:pt idx="162">
                  <c:v>13.583333333333334</c:v>
                </c:pt>
                <c:pt idx="163">
                  <c:v>13.666666666666666</c:v>
                </c:pt>
                <c:pt idx="164">
                  <c:v>13.75</c:v>
                </c:pt>
                <c:pt idx="165">
                  <c:v>13.833333333333334</c:v>
                </c:pt>
                <c:pt idx="166">
                  <c:v>13.916666666666666</c:v>
                </c:pt>
                <c:pt idx="167">
                  <c:v>14</c:v>
                </c:pt>
                <c:pt idx="168">
                  <c:v>14.083333333333334</c:v>
                </c:pt>
                <c:pt idx="169">
                  <c:v>14.166666666666666</c:v>
                </c:pt>
                <c:pt idx="170">
                  <c:v>14.25</c:v>
                </c:pt>
                <c:pt idx="171">
                  <c:v>14.333333333333334</c:v>
                </c:pt>
                <c:pt idx="172">
                  <c:v>14.416666666666666</c:v>
                </c:pt>
                <c:pt idx="173">
                  <c:v>14.5</c:v>
                </c:pt>
                <c:pt idx="174">
                  <c:v>14.583333333333334</c:v>
                </c:pt>
                <c:pt idx="175">
                  <c:v>14.666666666666666</c:v>
                </c:pt>
                <c:pt idx="176">
                  <c:v>14.75</c:v>
                </c:pt>
                <c:pt idx="177">
                  <c:v>14.833333333333334</c:v>
                </c:pt>
                <c:pt idx="178">
                  <c:v>14.916666666666666</c:v>
                </c:pt>
                <c:pt idx="179">
                  <c:v>15</c:v>
                </c:pt>
                <c:pt idx="180">
                  <c:v>15.083333333333334</c:v>
                </c:pt>
                <c:pt idx="181">
                  <c:v>15.166666666666666</c:v>
                </c:pt>
                <c:pt idx="182">
                  <c:v>15.25</c:v>
                </c:pt>
                <c:pt idx="183">
                  <c:v>15.333333333333334</c:v>
                </c:pt>
                <c:pt idx="184">
                  <c:v>15.416666666666666</c:v>
                </c:pt>
                <c:pt idx="185">
                  <c:v>15.5</c:v>
                </c:pt>
                <c:pt idx="186">
                  <c:v>15.583333333333334</c:v>
                </c:pt>
                <c:pt idx="187">
                  <c:v>15.666666666666666</c:v>
                </c:pt>
                <c:pt idx="188">
                  <c:v>15.75</c:v>
                </c:pt>
                <c:pt idx="189">
                  <c:v>15.833333333333334</c:v>
                </c:pt>
                <c:pt idx="190">
                  <c:v>15.916666666666666</c:v>
                </c:pt>
                <c:pt idx="191">
                  <c:v>16</c:v>
                </c:pt>
                <c:pt idx="192">
                  <c:v>16.083333333333332</c:v>
                </c:pt>
                <c:pt idx="193">
                  <c:v>16.166666666666668</c:v>
                </c:pt>
                <c:pt idx="194">
                  <c:v>16.25</c:v>
                </c:pt>
                <c:pt idx="195">
                  <c:v>16.333333333333332</c:v>
                </c:pt>
                <c:pt idx="196">
                  <c:v>16.416666666666668</c:v>
                </c:pt>
                <c:pt idx="197">
                  <c:v>16.5</c:v>
                </c:pt>
                <c:pt idx="198">
                  <c:v>16.583333333333332</c:v>
                </c:pt>
                <c:pt idx="199">
                  <c:v>16.666666666666668</c:v>
                </c:pt>
                <c:pt idx="200">
                  <c:v>16.75</c:v>
                </c:pt>
                <c:pt idx="201">
                  <c:v>16.833333333333332</c:v>
                </c:pt>
                <c:pt idx="202">
                  <c:v>16.916666666666668</c:v>
                </c:pt>
                <c:pt idx="203">
                  <c:v>17</c:v>
                </c:pt>
                <c:pt idx="204">
                  <c:v>17.083333333333332</c:v>
                </c:pt>
                <c:pt idx="205">
                  <c:v>17.166666666666668</c:v>
                </c:pt>
                <c:pt idx="206">
                  <c:v>17.25</c:v>
                </c:pt>
                <c:pt idx="207">
                  <c:v>17.333333333333332</c:v>
                </c:pt>
                <c:pt idx="208">
                  <c:v>17.416666666666668</c:v>
                </c:pt>
                <c:pt idx="209">
                  <c:v>17.5</c:v>
                </c:pt>
                <c:pt idx="210">
                  <c:v>17.583333333333332</c:v>
                </c:pt>
                <c:pt idx="211">
                  <c:v>17.666666666666668</c:v>
                </c:pt>
                <c:pt idx="212">
                  <c:v>17.75</c:v>
                </c:pt>
                <c:pt idx="213">
                  <c:v>17.833333333333332</c:v>
                </c:pt>
                <c:pt idx="214">
                  <c:v>17.916666666666668</c:v>
                </c:pt>
                <c:pt idx="215">
                  <c:v>18</c:v>
                </c:pt>
                <c:pt idx="216">
                  <c:v>18.083333333333332</c:v>
                </c:pt>
                <c:pt idx="217">
                  <c:v>18.166666666666668</c:v>
                </c:pt>
                <c:pt idx="218">
                  <c:v>18.25</c:v>
                </c:pt>
                <c:pt idx="219">
                  <c:v>18.333333333333332</c:v>
                </c:pt>
                <c:pt idx="220">
                  <c:v>18.416666666666668</c:v>
                </c:pt>
                <c:pt idx="221">
                  <c:v>18.5</c:v>
                </c:pt>
                <c:pt idx="222">
                  <c:v>18.583333333333332</c:v>
                </c:pt>
                <c:pt idx="223">
                  <c:v>18.666666666666668</c:v>
                </c:pt>
                <c:pt idx="224">
                  <c:v>18.75</c:v>
                </c:pt>
                <c:pt idx="225">
                  <c:v>18.833333333333332</c:v>
                </c:pt>
                <c:pt idx="226">
                  <c:v>18.916666666666668</c:v>
                </c:pt>
                <c:pt idx="227">
                  <c:v>19</c:v>
                </c:pt>
                <c:pt idx="228">
                  <c:v>19.083333333333332</c:v>
                </c:pt>
                <c:pt idx="229">
                  <c:v>19.166666666666668</c:v>
                </c:pt>
                <c:pt idx="230">
                  <c:v>19.25</c:v>
                </c:pt>
                <c:pt idx="231">
                  <c:v>19.333333333333332</c:v>
                </c:pt>
                <c:pt idx="232">
                  <c:v>19.416666666666668</c:v>
                </c:pt>
                <c:pt idx="233">
                  <c:v>19.5</c:v>
                </c:pt>
                <c:pt idx="234">
                  <c:v>19.583333333333332</c:v>
                </c:pt>
                <c:pt idx="235">
                  <c:v>19.666666666666668</c:v>
                </c:pt>
                <c:pt idx="236">
                  <c:v>19.75</c:v>
                </c:pt>
                <c:pt idx="237">
                  <c:v>19.833333333333332</c:v>
                </c:pt>
                <c:pt idx="238">
                  <c:v>19.916666666666668</c:v>
                </c:pt>
                <c:pt idx="239">
                  <c:v>20</c:v>
                </c:pt>
                <c:pt idx="240">
                  <c:v>20.083333333333332</c:v>
                </c:pt>
                <c:pt idx="241">
                  <c:v>20.166666666666668</c:v>
                </c:pt>
                <c:pt idx="242">
                  <c:v>20.25</c:v>
                </c:pt>
                <c:pt idx="243">
                  <c:v>20.333333333333332</c:v>
                </c:pt>
                <c:pt idx="244">
                  <c:v>20.416666666666668</c:v>
                </c:pt>
                <c:pt idx="245">
                  <c:v>20.5</c:v>
                </c:pt>
                <c:pt idx="246">
                  <c:v>20.583333333333332</c:v>
                </c:pt>
                <c:pt idx="247">
                  <c:v>20.666666666666668</c:v>
                </c:pt>
                <c:pt idx="248">
                  <c:v>20.75</c:v>
                </c:pt>
                <c:pt idx="249">
                  <c:v>20.833333333333332</c:v>
                </c:pt>
                <c:pt idx="250">
                  <c:v>20.916666666666668</c:v>
                </c:pt>
                <c:pt idx="251">
                  <c:v>21</c:v>
                </c:pt>
                <c:pt idx="252">
                  <c:v>21.083333333333332</c:v>
                </c:pt>
                <c:pt idx="253">
                  <c:v>21.166666666666668</c:v>
                </c:pt>
                <c:pt idx="254">
                  <c:v>21.25</c:v>
                </c:pt>
                <c:pt idx="255">
                  <c:v>21.333333333333332</c:v>
                </c:pt>
                <c:pt idx="256">
                  <c:v>21.416666666666668</c:v>
                </c:pt>
                <c:pt idx="257">
                  <c:v>21.5</c:v>
                </c:pt>
                <c:pt idx="258">
                  <c:v>21.583333333333332</c:v>
                </c:pt>
                <c:pt idx="259">
                  <c:v>21.666666666666668</c:v>
                </c:pt>
                <c:pt idx="260">
                  <c:v>21.75</c:v>
                </c:pt>
                <c:pt idx="261">
                  <c:v>21.833333333333332</c:v>
                </c:pt>
                <c:pt idx="262">
                  <c:v>21.916666666666668</c:v>
                </c:pt>
                <c:pt idx="263">
                  <c:v>22</c:v>
                </c:pt>
                <c:pt idx="264">
                  <c:v>22.083333333333332</c:v>
                </c:pt>
                <c:pt idx="265">
                  <c:v>22.166666666666668</c:v>
                </c:pt>
                <c:pt idx="266">
                  <c:v>22.25</c:v>
                </c:pt>
                <c:pt idx="267">
                  <c:v>22.333333333333332</c:v>
                </c:pt>
                <c:pt idx="268">
                  <c:v>22.416666666666668</c:v>
                </c:pt>
                <c:pt idx="269">
                  <c:v>22.5</c:v>
                </c:pt>
                <c:pt idx="270">
                  <c:v>22.583333333333332</c:v>
                </c:pt>
                <c:pt idx="271">
                  <c:v>22.666666666666668</c:v>
                </c:pt>
                <c:pt idx="272">
                  <c:v>22.75</c:v>
                </c:pt>
                <c:pt idx="273">
                  <c:v>22.833333333333332</c:v>
                </c:pt>
                <c:pt idx="274">
                  <c:v>22.916666666666668</c:v>
                </c:pt>
                <c:pt idx="275">
                  <c:v>23</c:v>
                </c:pt>
                <c:pt idx="276">
                  <c:v>23.083333333333332</c:v>
                </c:pt>
                <c:pt idx="277">
                  <c:v>23.166666666666668</c:v>
                </c:pt>
                <c:pt idx="278">
                  <c:v>23.25</c:v>
                </c:pt>
                <c:pt idx="279">
                  <c:v>23.333333333333332</c:v>
                </c:pt>
                <c:pt idx="280">
                  <c:v>23.416666666666668</c:v>
                </c:pt>
                <c:pt idx="281">
                  <c:v>23.5</c:v>
                </c:pt>
                <c:pt idx="282">
                  <c:v>23.583333333333332</c:v>
                </c:pt>
                <c:pt idx="283">
                  <c:v>23.666666666666668</c:v>
                </c:pt>
                <c:pt idx="284">
                  <c:v>23.75</c:v>
                </c:pt>
                <c:pt idx="285">
                  <c:v>23.833333333333332</c:v>
                </c:pt>
                <c:pt idx="286">
                  <c:v>23.916666666666668</c:v>
                </c:pt>
                <c:pt idx="287">
                  <c:v>24</c:v>
                </c:pt>
                <c:pt idx="288">
                  <c:v>24.083333333333332</c:v>
                </c:pt>
                <c:pt idx="289">
                  <c:v>24.166666666666668</c:v>
                </c:pt>
                <c:pt idx="290">
                  <c:v>24.25</c:v>
                </c:pt>
                <c:pt idx="291">
                  <c:v>24.333333333333332</c:v>
                </c:pt>
                <c:pt idx="292">
                  <c:v>24.416666666666668</c:v>
                </c:pt>
                <c:pt idx="293">
                  <c:v>24.5</c:v>
                </c:pt>
                <c:pt idx="294">
                  <c:v>24.583333333333332</c:v>
                </c:pt>
                <c:pt idx="295">
                  <c:v>24.666666666666668</c:v>
                </c:pt>
                <c:pt idx="296">
                  <c:v>24.75</c:v>
                </c:pt>
                <c:pt idx="297">
                  <c:v>24.833333333333332</c:v>
                </c:pt>
                <c:pt idx="298">
                  <c:v>24.916666666666668</c:v>
                </c:pt>
                <c:pt idx="299">
                  <c:v>25</c:v>
                </c:pt>
                <c:pt idx="300">
                  <c:v>25.083333333333332</c:v>
                </c:pt>
                <c:pt idx="301">
                  <c:v>25.166666666666668</c:v>
                </c:pt>
                <c:pt idx="302">
                  <c:v>25.25</c:v>
                </c:pt>
                <c:pt idx="303">
                  <c:v>25.333333333333332</c:v>
                </c:pt>
                <c:pt idx="304">
                  <c:v>25.416666666666668</c:v>
                </c:pt>
                <c:pt idx="305">
                  <c:v>25.5</c:v>
                </c:pt>
                <c:pt idx="306">
                  <c:v>25.583333333333332</c:v>
                </c:pt>
                <c:pt idx="307">
                  <c:v>25.666666666666668</c:v>
                </c:pt>
                <c:pt idx="308">
                  <c:v>25.75</c:v>
                </c:pt>
                <c:pt idx="309">
                  <c:v>25.833333333333332</c:v>
                </c:pt>
                <c:pt idx="310">
                  <c:v>25.916666666666668</c:v>
                </c:pt>
                <c:pt idx="311">
                  <c:v>26</c:v>
                </c:pt>
                <c:pt idx="312">
                  <c:v>26.083333333333332</c:v>
                </c:pt>
                <c:pt idx="313">
                  <c:v>26.166666666666668</c:v>
                </c:pt>
                <c:pt idx="314">
                  <c:v>26.25</c:v>
                </c:pt>
                <c:pt idx="315">
                  <c:v>26.333333333333332</c:v>
                </c:pt>
                <c:pt idx="316">
                  <c:v>26.416666666666668</c:v>
                </c:pt>
                <c:pt idx="317">
                  <c:v>26.5</c:v>
                </c:pt>
                <c:pt idx="318">
                  <c:v>26.583333333333332</c:v>
                </c:pt>
                <c:pt idx="319">
                  <c:v>26.666666666666668</c:v>
                </c:pt>
                <c:pt idx="320">
                  <c:v>26.75</c:v>
                </c:pt>
                <c:pt idx="321">
                  <c:v>26.833333333333332</c:v>
                </c:pt>
                <c:pt idx="322">
                  <c:v>26.916666666666668</c:v>
                </c:pt>
                <c:pt idx="323">
                  <c:v>27</c:v>
                </c:pt>
                <c:pt idx="324">
                  <c:v>27.083333333333332</c:v>
                </c:pt>
                <c:pt idx="325">
                  <c:v>27.166666666666668</c:v>
                </c:pt>
                <c:pt idx="326">
                  <c:v>27.25</c:v>
                </c:pt>
                <c:pt idx="327">
                  <c:v>27.333333333333332</c:v>
                </c:pt>
                <c:pt idx="328">
                  <c:v>27.416666666666668</c:v>
                </c:pt>
                <c:pt idx="329">
                  <c:v>27.5</c:v>
                </c:pt>
                <c:pt idx="330">
                  <c:v>27.583333333333332</c:v>
                </c:pt>
                <c:pt idx="331">
                  <c:v>27.666666666666668</c:v>
                </c:pt>
                <c:pt idx="332">
                  <c:v>27.75</c:v>
                </c:pt>
                <c:pt idx="333">
                  <c:v>27.833333333333332</c:v>
                </c:pt>
                <c:pt idx="334">
                  <c:v>27.916666666666668</c:v>
                </c:pt>
                <c:pt idx="335">
                  <c:v>28</c:v>
                </c:pt>
                <c:pt idx="336">
                  <c:v>28.083333333333332</c:v>
                </c:pt>
                <c:pt idx="337">
                  <c:v>28.166666666666668</c:v>
                </c:pt>
                <c:pt idx="338">
                  <c:v>28.25</c:v>
                </c:pt>
                <c:pt idx="339">
                  <c:v>28.333333333333332</c:v>
                </c:pt>
                <c:pt idx="340">
                  <c:v>28.416666666666668</c:v>
                </c:pt>
                <c:pt idx="341">
                  <c:v>28.5</c:v>
                </c:pt>
                <c:pt idx="342">
                  <c:v>28.583333333333332</c:v>
                </c:pt>
                <c:pt idx="343">
                  <c:v>28.666666666666668</c:v>
                </c:pt>
                <c:pt idx="344">
                  <c:v>28.75</c:v>
                </c:pt>
                <c:pt idx="345">
                  <c:v>28.833333333333332</c:v>
                </c:pt>
                <c:pt idx="346">
                  <c:v>28.916666666666668</c:v>
                </c:pt>
                <c:pt idx="347">
                  <c:v>29</c:v>
                </c:pt>
                <c:pt idx="348">
                  <c:v>29.083333333333332</c:v>
                </c:pt>
                <c:pt idx="349">
                  <c:v>29.166666666666668</c:v>
                </c:pt>
                <c:pt idx="350">
                  <c:v>29.25</c:v>
                </c:pt>
                <c:pt idx="351">
                  <c:v>29.333333333333332</c:v>
                </c:pt>
                <c:pt idx="352">
                  <c:v>29.416666666666668</c:v>
                </c:pt>
                <c:pt idx="353">
                  <c:v>29.5</c:v>
                </c:pt>
                <c:pt idx="354">
                  <c:v>29.583333333333332</c:v>
                </c:pt>
                <c:pt idx="355">
                  <c:v>29.666666666666668</c:v>
                </c:pt>
                <c:pt idx="356">
                  <c:v>29.75</c:v>
                </c:pt>
                <c:pt idx="357">
                  <c:v>29.833333333333332</c:v>
                </c:pt>
                <c:pt idx="358">
                  <c:v>29.916666666666668</c:v>
                </c:pt>
                <c:pt idx="359">
                  <c:v>30</c:v>
                </c:pt>
                <c:pt idx="360">
                  <c:v>30.083333333333332</c:v>
                </c:pt>
                <c:pt idx="361">
                  <c:v>30.166666666666668</c:v>
                </c:pt>
                <c:pt idx="362">
                  <c:v>30.25</c:v>
                </c:pt>
                <c:pt idx="363">
                  <c:v>30.333333333333332</c:v>
                </c:pt>
                <c:pt idx="364">
                  <c:v>30.416666666666668</c:v>
                </c:pt>
              </c:numCache>
            </c:numRef>
          </c:xVal>
          <c:yVal>
            <c:numRef>
              <c:f>'NelsonSiegel Ansatz Test'!$D$3:$D$367</c:f>
              <c:numCache>
                <c:formatCode>0.00%</c:formatCode>
                <c:ptCount val="365"/>
                <c:pt idx="0">
                  <c:v>-6.7678561957063618E-3</c:v>
                </c:pt>
                <c:pt idx="1">
                  <c:v>-6.9336419748785971E-3</c:v>
                </c:pt>
                <c:pt idx="2">
                  <c:v>-7.0909107389104239E-3</c:v>
                </c:pt>
                <c:pt idx="3">
                  <c:v>-7.2400075720233841E-3</c:v>
                </c:pt>
                <c:pt idx="4">
                  <c:v>-7.3812642279537845E-3</c:v>
                </c:pt>
                <c:pt idx="5">
                  <c:v>-7.514999631897115E-3</c:v>
                </c:pt>
                <c:pt idx="6">
                  <c:v>-7.6415203638794523E-3</c:v>
                </c:pt>
                <c:pt idx="7">
                  <c:v>-7.7611211242349359E-3</c:v>
                </c:pt>
                <c:pt idx="8">
                  <c:v>-7.8740851818436975E-3</c:v>
                </c:pt>
                <c:pt idx="9">
                  <c:v>-7.9806848057606874E-3</c:v>
                </c:pt>
                <c:pt idx="10">
                  <c:v>-8.0811816808431924E-3</c:v>
                </c:pt>
                <c:pt idx="11">
                  <c:v>-8.1758273079626572E-3</c:v>
                </c:pt>
                <c:pt idx="12">
                  <c:v>-8.2648633893653897E-3</c:v>
                </c:pt>
                <c:pt idx="13">
                  <c:v>-8.3485221997259117E-3</c:v>
                </c:pt>
                <c:pt idx="14">
                  <c:v>-8.427026943417331E-3</c:v>
                </c:pt>
                <c:pt idx="15">
                  <c:v>-8.5005920985038591E-3</c:v>
                </c:pt>
                <c:pt idx="16">
                  <c:v>-8.5694237479421939E-3</c:v>
                </c:pt>
                <c:pt idx="17">
                  <c:v>-8.6337198984611611E-3</c:v>
                </c:pt>
                <c:pt idx="18">
                  <c:v>-8.6936707875714826E-3</c:v>
                </c:pt>
                <c:pt idx="19">
                  <c:v>-8.7494591791414719E-3</c:v>
                </c:pt>
                <c:pt idx="20">
                  <c:v>-8.8012606479585184E-3</c:v>
                </c:pt>
                <c:pt idx="21">
                  <c:v>-8.8492438536809173E-3</c:v>
                </c:pt>
                <c:pt idx="22">
                  <c:v>-8.8935708045697701E-3</c:v>
                </c:pt>
                <c:pt idx="23">
                  <c:v>-8.9343971113768853E-3</c:v>
                </c:pt>
                <c:pt idx="24">
                  <c:v>-8.9718722317505325E-3</c:v>
                </c:pt>
                <c:pt idx="25">
                  <c:v>-9.0061397055078811E-3</c:v>
                </c:pt>
                <c:pt idx="26">
                  <c:v>-9.0373373811103372E-3</c:v>
                </c:pt>
                <c:pt idx="27">
                  <c:v>-9.0655976336656095E-3</c:v>
                </c:pt>
                <c:pt idx="28">
                  <c:v>-9.0910475747686542E-3</c:v>
                </c:pt>
                <c:pt idx="29">
                  <c:v>-9.1138092544821546E-3</c:v>
                </c:pt>
                <c:pt idx="30">
                  <c:v>-9.1339998557463734E-3</c:v>
                </c:pt>
                <c:pt idx="31">
                  <c:v>-9.1517318814975154E-3</c:v>
                </c:pt>
                <c:pt idx="32">
                  <c:v>-9.16711333476369E-3</c:v>
                </c:pt>
                <c:pt idx="33">
                  <c:v>-9.180247891997572E-3</c:v>
                </c:pt>
                <c:pt idx="34">
                  <c:v>-9.191235069895623E-3</c:v>
                </c:pt>
                <c:pt idx="35">
                  <c:v>-9.200170385944428E-3</c:v>
                </c:pt>
                <c:pt idx="36">
                  <c:v>-9.2071455129259933E-3</c:v>
                </c:pt>
                <c:pt idx="37">
                  <c:v>-9.2122484276054538E-3</c:v>
                </c:pt>
                <c:pt idx="38">
                  <c:v>-9.2155635538162806E-3</c:v>
                </c:pt>
                <c:pt idx="39">
                  <c:v>-9.2171719001504834E-3</c:v>
                </c:pt>
                <c:pt idx="40">
                  <c:v>-9.2171511924534436E-3</c:v>
                </c:pt>
                <c:pt idx="41">
                  <c:v>-9.2155760013159296E-3</c:v>
                </c:pt>
                <c:pt idx="42">
                  <c:v>-9.2125178647487083E-3</c:v>
                </c:pt>
                <c:pt idx="43">
                  <c:v>-9.2080454062183174E-3</c:v>
                </c:pt>
                <c:pt idx="44">
                  <c:v>-9.2022244482162247E-3</c:v>
                </c:pt>
                <c:pt idx="45">
                  <c:v>-9.1951181215270371E-3</c:v>
                </c:pt>
                <c:pt idx="46">
                  <c:v>-9.1867869703555777E-3</c:v>
                </c:pt>
                <c:pt idx="47">
                  <c:v>-9.1772890534666564E-3</c:v>
                </c:pt>
                <c:pt idx="48">
                  <c:v>-9.1666800414857835E-3</c:v>
                </c:pt>
                <c:pt idx="49">
                  <c:v>-9.1550133105036159E-3</c:v>
                </c:pt>
                <c:pt idx="50">
                  <c:v>-9.1423400321216826E-3</c:v>
                </c:pt>
                <c:pt idx="51">
                  <c:v>-9.1287092600718968E-3</c:v>
                </c:pt>
                <c:pt idx="52">
                  <c:v>-9.1141680135375588E-3</c:v>
                </c:pt>
                <c:pt idx="53">
                  <c:v>-9.0987613572986667E-3</c:v>
                </c:pt>
                <c:pt idx="54">
                  <c:v>-9.0825324788201753E-3</c:v>
                </c:pt>
                <c:pt idx="55">
                  <c:v>-9.0655227623970859E-3</c:v>
                </c:pt>
                <c:pt idx="56">
                  <c:v>-9.0477718604664061E-3</c:v>
                </c:pt>
                <c:pt idx="57">
                  <c:v>-9.029317762191777E-3</c:v>
                </c:pt>
                <c:pt idx="58">
                  <c:v>-9.0101968594227012E-3</c:v>
                </c:pt>
                <c:pt idx="59">
                  <c:v>-8.9904440101266272E-3</c:v>
                </c:pt>
                <c:pt idx="60">
                  <c:v>-8.9700925993884319E-3</c:v>
                </c:pt>
                <c:pt idx="61">
                  <c:v>-8.9491745980684531E-3</c:v>
                </c:pt>
                <c:pt idx="62">
                  <c:v>-8.927720619206745E-3</c:v>
                </c:pt>
                <c:pt idx="63">
                  <c:v>-8.9057599722581517E-3</c:v>
                </c:pt>
                <c:pt idx="64">
                  <c:v>-8.8833207152395309E-3</c:v>
                </c:pt>
                <c:pt idx="65">
                  <c:v>-8.8604297048675406E-3</c:v>
                </c:pt>
                <c:pt idx="66">
                  <c:v>-8.8371126447624859E-3</c:v>
                </c:pt>
                <c:pt idx="67">
                  <c:v>-8.813394131790931E-3</c:v>
                </c:pt>
                <c:pt idx="68">
                  <c:v>-8.7892977006170919E-3</c:v>
                </c:pt>
                <c:pt idx="69">
                  <c:v>-8.7648458665304796E-3</c:v>
                </c:pt>
                <c:pt idx="70">
                  <c:v>-8.740060166614631E-3</c:v>
                </c:pt>
                <c:pt idx="71">
                  <c:v>-8.7149611993196166E-3</c:v>
                </c:pt>
                <c:pt idx="72">
                  <c:v>-8.6895686624984345E-3</c:v>
                </c:pt>
                <c:pt idx="73">
                  <c:v>-8.6639013899652718E-3</c:v>
                </c:pt>
                <c:pt idx="74">
                  <c:v>-8.6379773866315963E-3</c:v>
                </c:pt>
                <c:pt idx="75">
                  <c:v>-8.6118138622737102E-3</c:v>
                </c:pt>
                <c:pt idx="76">
                  <c:v>-8.5854272639836193E-3</c:v>
                </c:pt>
                <c:pt idx="77">
                  <c:v>-8.5588333073530927E-3</c:v>
                </c:pt>
                <c:pt idx="78">
                  <c:v>-8.5320470064388469E-3</c:v>
                </c:pt>
                <c:pt idx="79">
                  <c:v>-8.5050827025551536E-3</c:v>
                </c:pt>
                <c:pt idx="80">
                  <c:v>-8.4779540919382931E-3</c:v>
                </c:pt>
                <c:pt idx="81">
                  <c:v>-8.4506742523258287E-3</c:v>
                </c:pt>
                <c:pt idx="82">
                  <c:v>-8.4232556684917942E-3</c:v>
                </c:pt>
                <c:pt idx="83">
                  <c:v>-8.3957102567776658E-3</c:v>
                </c:pt>
                <c:pt idx="84">
                  <c:v>-8.3680493886572754E-3</c:v>
                </c:pt>
                <c:pt idx="85">
                  <c:v>-8.3402839133724874E-3</c:v>
                </c:pt>
                <c:pt idx="86">
                  <c:v>-8.3124241796751191E-3</c:v>
                </c:pt>
                <c:pt idx="87">
                  <c:v>-8.2844800567091984E-3</c:v>
                </c:pt>
                <c:pt idx="88">
                  <c:v>-8.2564609540664025E-3</c:v>
                </c:pt>
                <c:pt idx="89">
                  <c:v>-8.2283758410463224E-3</c:v>
                </c:pt>
                <c:pt idx="90">
                  <c:v>-8.2002332651519676E-3</c:v>
                </c:pt>
                <c:pt idx="91">
                  <c:v>-8.1720413698498293E-3</c:v>
                </c:pt>
                <c:pt idx="92">
                  <c:v>-8.1438079116226882E-3</c:v>
                </c:pt>
                <c:pt idx="93">
                  <c:v>-8.1155402763423631E-3</c:v>
                </c:pt>
                <c:pt idx="94">
                  <c:v>-8.0872454949884338E-3</c:v>
                </c:pt>
                <c:pt idx="95">
                  <c:v>-8.0589302587382311E-3</c:v>
                </c:pt>
                <c:pt idx="96">
                  <c:v>-8.0306009334521582E-3</c:v>
                </c:pt>
                <c:pt idx="97">
                  <c:v>-8.0022635735777399E-3</c:v>
                </c:pt>
                <c:pt idx="98">
                  <c:v>-7.9739239354948161E-3</c:v>
                </c:pt>
                <c:pt idx="99">
                  <c:v>-7.9455874903233917E-3</c:v>
                </c:pt>
                <c:pt idx="100">
                  <c:v>-7.9172594362150045E-3</c:v>
                </c:pt>
                <c:pt idx="101">
                  <c:v>-7.8889447101475572E-3</c:v>
                </c:pt>
                <c:pt idx="102">
                  <c:v>-7.8606479992428084E-3</c:v>
                </c:pt>
                <c:pt idx="103">
                  <c:v>-7.832373751625139E-3</c:v>
                </c:pt>
                <c:pt idx="104">
                  <c:v>-7.804126186839306E-3</c:v>
                </c:pt>
                <c:pt idx="105">
                  <c:v>-7.7759093058443647E-3</c:v>
                </c:pt>
                <c:pt idx="106">
                  <c:v>-7.7477269006002696E-3</c:v>
                </c:pt>
                <c:pt idx="107">
                  <c:v>-7.7195825632629979E-3</c:v>
                </c:pt>
                <c:pt idx="108">
                  <c:v>-7.6914796950034673E-3</c:v>
                </c:pt>
                <c:pt idx="109">
                  <c:v>-7.6634215144649725E-3</c:v>
                </c:pt>
                <c:pt idx="110">
                  <c:v>-7.6354110658732079E-3</c:v>
                </c:pt>
                <c:pt idx="111">
                  <c:v>-7.6074512268125716E-3</c:v>
                </c:pt>
                <c:pt idx="112">
                  <c:v>-7.5795447156817332E-3</c:v>
                </c:pt>
                <c:pt idx="113">
                  <c:v>-7.5516940988411465E-3</c:v>
                </c:pt>
                <c:pt idx="114">
                  <c:v>-7.5239017974645141E-3</c:v>
                </c:pt>
                <c:pt idx="115">
                  <c:v>-7.4961700941059764E-3</c:v>
                </c:pt>
                <c:pt idx="116">
                  <c:v>-7.4685011389940912E-3</c:v>
                </c:pt>
                <c:pt idx="117">
                  <c:v>-7.4408969560635129E-3</c:v>
                </c:pt>
                <c:pt idx="118">
                  <c:v>-7.4133594487346228E-3</c:v>
                </c:pt>
                <c:pt idx="119">
                  <c:v>-7.3858904054511856E-3</c:v>
                </c:pt>
                <c:pt idx="120">
                  <c:v>-7.3584915049855265E-3</c:v>
                </c:pt>
                <c:pt idx="121">
                  <c:v>-7.331164321520537E-3</c:v>
                </c:pt>
                <c:pt idx="122">
                  <c:v>-7.3039103295173078E-3</c:v>
                </c:pt>
                <c:pt idx="123">
                  <c:v>-7.276730908376979E-3</c:v>
                </c:pt>
                <c:pt idx="124">
                  <c:v>-7.2496273469049768E-3</c:v>
                </c:pt>
                <c:pt idx="125">
                  <c:v>-7.2226008475855209E-3</c:v>
                </c:pt>
                <c:pt idx="126">
                  <c:v>-7.1956525306740293E-3</c:v>
                </c:pt>
                <c:pt idx="127">
                  <c:v>-7.1687834381146693E-3</c:v>
                </c:pt>
                <c:pt idx="128">
                  <c:v>-7.1419945372900766E-3</c:v>
                </c:pt>
                <c:pt idx="129">
                  <c:v>-7.1152867246100336E-3</c:v>
                </c:pt>
                <c:pt idx="130">
                  <c:v>-7.0886608289455044E-3</c:v>
                </c:pt>
                <c:pt idx="131">
                  <c:v>-7.0621176149143474E-3</c:v>
                </c:pt>
                <c:pt idx="132">
                  <c:v>-7.0356577860246359E-3</c:v>
                </c:pt>
                <c:pt idx="133">
                  <c:v>-7.0092819876813733E-3</c:v>
                </c:pt>
                <c:pt idx="134">
                  <c:v>-6.9829908100621368E-3</c:v>
                </c:pt>
                <c:pt idx="135">
                  <c:v>-6.9567847908669732E-3</c:v>
                </c:pt>
                <c:pt idx="136">
                  <c:v>-6.930664417947657E-3</c:v>
                </c:pt>
                <c:pt idx="137">
                  <c:v>-6.9046301318212234E-3</c:v>
                </c:pt>
                <c:pt idx="138">
                  <c:v>-6.878682328072528E-3</c:v>
                </c:pt>
                <c:pt idx="139">
                  <c:v>-6.8528213596503358E-3</c:v>
                </c:pt>
                <c:pt idx="140">
                  <c:v>-6.8270475390613391E-3</c:v>
                </c:pt>
                <c:pt idx="141">
                  <c:v>-6.8013611404662737E-3</c:v>
                </c:pt>
                <c:pt idx="142">
                  <c:v>-6.7757624016821835E-3</c:v>
                </c:pt>
                <c:pt idx="143">
                  <c:v>-6.750251526094684E-3</c:v>
                </c:pt>
                <c:pt idx="144">
                  <c:v>-6.7248286844839578E-3</c:v>
                </c:pt>
                <c:pt idx="145">
                  <c:v>-6.6994940167680794E-3</c:v>
                </c:pt>
                <c:pt idx="146">
                  <c:v>-6.6742476336670358E-3</c:v>
                </c:pt>
                <c:pt idx="147">
                  <c:v>-6.649089618290826E-3</c:v>
                </c:pt>
                <c:pt idx="148">
                  <c:v>-6.6240200276547548E-3</c:v>
                </c:pt>
                <c:pt idx="149">
                  <c:v>-6.5990388941249518E-3</c:v>
                </c:pt>
                <c:pt idx="150">
                  <c:v>-6.5741462267971231E-3</c:v>
                </c:pt>
                <c:pt idx="151">
                  <c:v>-6.5493420128112231E-3</c:v>
                </c:pt>
                <c:pt idx="152">
                  <c:v>-6.5246262186048429E-3</c:v>
                </c:pt>
                <c:pt idx="153">
                  <c:v>-6.4999987911078614E-3</c:v>
                </c:pt>
                <c:pt idx="154">
                  <c:v>-6.475459658880852E-3</c:v>
                </c:pt>
                <c:pt idx="155">
                  <c:v>-6.4510087331996133E-3</c:v>
                </c:pt>
                <c:pt idx="156">
                  <c:v>-6.426645909088171E-3</c:v>
                </c:pt>
                <c:pt idx="157">
                  <c:v>-6.4023710663023859E-3</c:v>
                </c:pt>
                <c:pt idx="158">
                  <c:v>-6.3781840702663278E-3</c:v>
                </c:pt>
                <c:pt idx="159">
                  <c:v>-6.3540847729634149E-3</c:v>
                </c:pt>
                <c:pt idx="160">
                  <c:v>-6.3300730137843004E-3</c:v>
                </c:pt>
                <c:pt idx="161">
                  <c:v>-6.3061486203333152E-3</c:v>
                </c:pt>
                <c:pt idx="162">
                  <c:v>-6.2823114091953456E-3</c:v>
                </c:pt>
                <c:pt idx="163">
                  <c:v>-6.2585611866647663E-3</c:v>
                </c:pt>
                <c:pt idx="164">
                  <c:v>-6.2348977494381761E-3</c:v>
                </c:pt>
                <c:pt idx="165">
                  <c:v>-6.2113208852724536E-3</c:v>
                </c:pt>
                <c:pt idx="166">
                  <c:v>-6.1878303736096867E-3</c:v>
                </c:pt>
                <c:pt idx="167">
                  <c:v>-6.1644259861704104E-3</c:v>
                </c:pt>
                <c:pt idx="168">
                  <c:v>-6.1411074875165946E-3</c:v>
                </c:pt>
                <c:pt idx="169">
                  <c:v>-6.1178746355856602E-3</c:v>
                </c:pt>
                <c:pt idx="170">
                  <c:v>-6.0947271821968803E-3</c:v>
                </c:pt>
                <c:pt idx="171">
                  <c:v>-6.0716648735313385E-3</c:v>
                </c:pt>
                <c:pt idx="172">
                  <c:v>-6.0486874505866822E-3</c:v>
                </c:pt>
                <c:pt idx="173">
                  <c:v>-6.025794649607754E-3</c:v>
                </c:pt>
                <c:pt idx="174">
                  <c:v>-6.0029862024942445E-3</c:v>
                </c:pt>
                <c:pt idx="175">
                  <c:v>-5.9802618371863564E-3</c:v>
                </c:pt>
                <c:pt idx="176">
                  <c:v>-5.9576212780295262E-3</c:v>
                </c:pt>
                <c:pt idx="177">
                  <c:v>-5.9350642461191202E-3</c:v>
                </c:pt>
                <c:pt idx="178">
                  <c:v>-5.9125904596260704E-3</c:v>
                </c:pt>
                <c:pt idx="179">
                  <c:v>-5.8901996341042808E-3</c:v>
                </c:pt>
                <c:pt idx="180">
                  <c:v>-5.8678914827806853E-3</c:v>
                </c:pt>
                <c:pt idx="181">
                  <c:v>-5.8456657168287603E-3</c:v>
                </c:pt>
                <c:pt idx="182">
                  <c:v>-5.8235220456262348E-3</c:v>
                </c:pt>
                <c:pt idx="183">
                  <c:v>-5.8014601769977893E-3</c:v>
                </c:pt>
                <c:pt idx="184">
                  <c:v>-5.779479817443413E-3</c:v>
                </c:pt>
                <c:pt idx="185">
                  <c:v>-5.7575806723531246E-3</c:v>
                </c:pt>
                <c:pt idx="186">
                  <c:v>-5.7357624462086986E-3</c:v>
                </c:pt>
                <c:pt idx="187">
                  <c:v>-5.7140248427730049E-3</c:v>
                </c:pt>
                <c:pt idx="188">
                  <c:v>-5.6923675652676082E-3</c:v>
                </c:pt>
                <c:pt idx="189">
                  <c:v>-5.6707903165391363E-3</c:v>
                </c:pt>
                <c:pt idx="190">
                  <c:v>-5.6492927992150112E-3</c:v>
                </c:pt>
                <c:pt idx="191">
                  <c:v>-5.6278747158490404E-3</c:v>
                </c:pt>
                <c:pt idx="192">
                  <c:v>-5.6065357690573935E-3</c:v>
                </c:pt>
                <c:pt idx="193">
                  <c:v>-5.585275661645411E-3</c:v>
                </c:pt>
                <c:pt idx="194">
                  <c:v>-5.564094096725738E-3</c:v>
                </c:pt>
                <c:pt idx="195">
                  <c:v>-5.5429907778281849E-3</c:v>
                </c:pt>
                <c:pt idx="196">
                  <c:v>-5.521965409001784E-3</c:v>
                </c:pt>
                <c:pt idx="197">
                  <c:v>-5.5010176949093848E-3</c:v>
                </c:pt>
                <c:pt idx="198">
                  <c:v>-5.4801473409152191E-3</c:v>
                </c:pt>
                <c:pt idx="199">
                  <c:v>-5.4593540531657674E-3</c:v>
                </c:pt>
                <c:pt idx="200">
                  <c:v>-5.4386375386643098E-3</c:v>
                </c:pt>
                <c:pt idx="201">
                  <c:v>-5.4179975053394629E-3</c:v>
                </c:pt>
                <c:pt idx="202">
                  <c:v>-5.3974336621080447E-3</c:v>
                </c:pt>
                <c:pt idx="203">
                  <c:v>-5.376945718932569E-3</c:v>
                </c:pt>
                <c:pt idx="204">
                  <c:v>-5.3565333868736504E-3</c:v>
                </c:pt>
                <c:pt idx="205">
                  <c:v>-5.3361963781376033E-3</c:v>
                </c:pt>
                <c:pt idx="206">
                  <c:v>-5.3159344061195109E-3</c:v>
                </c:pt>
                <c:pt idx="207">
                  <c:v>-5.2957471854420081E-3</c:v>
                </c:pt>
                <c:pt idx="208">
                  <c:v>-5.2756344319900058E-3</c:v>
                </c:pt>
                <c:pt idx="209">
                  <c:v>-5.2555958629416297E-3</c:v>
                </c:pt>
                <c:pt idx="210">
                  <c:v>-5.2356311967955383E-3</c:v>
                </c:pt>
                <c:pt idx="211">
                  <c:v>-5.2157401533948705E-3</c:v>
                </c:pt>
                <c:pt idx="212">
                  <c:v>-5.1959224539480237E-3</c:v>
                </c:pt>
                <c:pt idx="213">
                  <c:v>-5.1761778210464068E-3</c:v>
                </c:pt>
                <c:pt idx="214">
                  <c:v>-5.1565059786794218E-3</c:v>
                </c:pt>
                <c:pt idx="215">
                  <c:v>-5.1369066522467706E-3</c:v>
                </c:pt>
                <c:pt idx="216">
                  <c:v>-5.1173795685683166E-3</c:v>
                </c:pt>
                <c:pt idx="217">
                  <c:v>-5.0979244558916163E-3</c:v>
                </c:pt>
                <c:pt idx="218">
                  <c:v>-5.0785410438972875E-3</c:v>
                </c:pt>
                <c:pt idx="219">
                  <c:v>-5.0592290637023543E-3</c:v>
                </c:pt>
                <c:pt idx="220">
                  <c:v>-5.039988247861696E-3</c:v>
                </c:pt>
                <c:pt idx="221">
                  <c:v>-5.0208183303677477E-3</c:v>
                </c:pt>
                <c:pt idx="222">
                  <c:v>-5.0017190466485426E-3</c:v>
                </c:pt>
                <c:pt idx="223">
                  <c:v>-4.9826901335642522E-3</c:v>
                </c:pt>
                <c:pt idx="224">
                  <c:v>-4.963731329402297E-3</c:v>
                </c:pt>
                <c:pt idx="225">
                  <c:v>-4.9448423738711576E-3</c:v>
                </c:pt>
                <c:pt idx="226">
                  <c:v>-4.9260230080929732E-3</c:v>
                </c:pt>
                <c:pt idx="227">
                  <c:v>-4.9072729745950235E-3</c:v>
                </c:pt>
                <c:pt idx="228">
                  <c:v>-4.8885920173001949E-3</c:v>
                </c:pt>
                <c:pt idx="229">
                  <c:v>-4.8699798815164909E-3</c:v>
                </c:pt>
                <c:pt idx="230">
                  <c:v>-4.8514363139256925E-3</c:v>
                </c:pt>
                <c:pt idx="231">
                  <c:v>-4.8329610625712357E-3</c:v>
                </c:pt>
                <c:pt idx="232">
                  <c:v>-4.8145538768453629E-3</c:v>
                </c:pt>
                <c:pt idx="233">
                  <c:v>-4.7962145074756457E-3</c:v>
                </c:pt>
                <c:pt idx="234">
                  <c:v>-4.7779427065109134E-3</c:v>
                </c:pt>
                <c:pt idx="235">
                  <c:v>-4.7597382273066747E-3</c:v>
                </c:pt>
                <c:pt idx="236">
                  <c:v>-4.7416008245100717E-3</c:v>
                </c:pt>
                <c:pt idx="237">
                  <c:v>-4.7235302540444175E-3</c:v>
                </c:pt>
                <c:pt idx="238">
                  <c:v>-4.7055262730933906E-3</c:v>
                </c:pt>
                <c:pt idx="239">
                  <c:v>-4.6875886400849168E-3</c:v>
                </c:pt>
                <c:pt idx="240">
                  <c:v>-4.6697171146747795E-3</c:v>
                </c:pt>
                <c:pt idx="241">
                  <c:v>-4.6519114577300187E-3</c:v>
                </c:pt>
                <c:pt idx="242">
                  <c:v>-4.634171431312146E-3</c:v>
                </c:pt>
                <c:pt idx="243">
                  <c:v>-4.616496798660219E-3</c:v>
                </c:pt>
                <c:pt idx="244">
                  <c:v>-4.5988873241738001E-3</c:v>
                </c:pt>
                <c:pt idx="245">
                  <c:v>-4.5813427733958556E-3</c:v>
                </c:pt>
                <c:pt idx="246">
                  <c:v>-4.5638629129955959E-3</c:v>
                </c:pt>
                <c:pt idx="247">
                  <c:v>-4.5464475107513105E-3</c:v>
                </c:pt>
                <c:pt idx="248">
                  <c:v>-4.5290963355332147E-3</c:v>
                </c:pt>
                <c:pt idx="249">
                  <c:v>-4.5118091572863344E-3</c:v>
                </c:pt>
                <c:pt idx="250">
                  <c:v>-4.4945857470134552E-3</c:v>
                </c:pt>
                <c:pt idx="251">
                  <c:v>-4.4774258767581402E-3</c:v>
                </c:pt>
                <c:pt idx="252">
                  <c:v>-4.4603293195878847E-3</c:v>
                </c:pt>
                <c:pt idx="253">
                  <c:v>-4.4432958495773493E-3</c:v>
                </c:pt>
                <c:pt idx="254">
                  <c:v>-4.4263252417917863E-3</c:v>
                </c:pt>
                <c:pt idx="255">
                  <c:v>-4.4094172722705686E-3</c:v>
                </c:pt>
                <c:pt idx="256">
                  <c:v>-4.3925717180109299E-3</c:v>
                </c:pt>
                <c:pt idx="257">
                  <c:v>-4.3757883569518824E-3</c:v>
                </c:pt>
                <c:pt idx="258">
                  <c:v>-4.3590669679583142E-3</c:v>
                </c:pt>
                <c:pt idx="259">
                  <c:v>-4.3424073308053132E-3</c:v>
                </c:pt>
                <c:pt idx="260">
                  <c:v>-4.3258092261627204E-3</c:v>
                </c:pt>
                <c:pt idx="261">
                  <c:v>-4.3092724355798737E-3</c:v>
                </c:pt>
                <c:pt idx="262">
                  <c:v>-4.2927967414706355E-3</c:v>
                </c:pt>
                <c:pt idx="263">
                  <c:v>-4.2763819270986436E-3</c:v>
                </c:pt>
                <c:pt idx="264">
                  <c:v>-4.2600277765628058E-3</c:v>
                </c:pt>
                <c:pt idx="265">
                  <c:v>-4.2437340747830685E-3</c:v>
                </c:pt>
                <c:pt idx="266">
                  <c:v>-4.2275006074864487E-3</c:v>
                </c:pt>
                <c:pt idx="267">
                  <c:v>-4.2113271611933225E-3</c:v>
                </c:pt>
                <c:pt idx="268">
                  <c:v>-4.195213523203992E-3</c:v>
                </c:pt>
                <c:pt idx="269">
                  <c:v>-4.1791594815855353E-3</c:v>
                </c:pt>
                <c:pt idx="270">
                  <c:v>-4.1631648251589277E-3</c:v>
                </c:pt>
                <c:pt idx="271">
                  <c:v>-4.1472293434864308E-3</c:v>
                </c:pt>
                <c:pt idx="272">
                  <c:v>-4.1313528268592959E-3</c:v>
                </c:pt>
                <c:pt idx="273">
                  <c:v>-4.1155350662857148E-3</c:v>
                </c:pt>
                <c:pt idx="274">
                  <c:v>-4.0997758534790834E-3</c:v>
                </c:pt>
                <c:pt idx="275">
                  <c:v>-4.0840749808465342E-3</c:v>
                </c:pt>
                <c:pt idx="276">
                  <c:v>-4.0684322414777496E-3</c:v>
                </c:pt>
                <c:pt idx="277">
                  <c:v>-4.0528474291340781E-3</c:v>
                </c:pt>
                <c:pt idx="278">
                  <c:v>-4.0373203382379165E-3</c:v>
                </c:pt>
                <c:pt idx="279">
                  <c:v>-4.0218507638623774E-3</c:v>
                </c:pt>
                <c:pt idx="280">
                  <c:v>-4.0064385017212385E-3</c:v>
                </c:pt>
                <c:pt idx="281">
                  <c:v>-3.991083348159178E-3</c:v>
                </c:pt>
                <c:pt idx="282">
                  <c:v>-3.9757851001422729E-3</c:v>
                </c:pt>
                <c:pt idx="283">
                  <c:v>-3.9605435552487762E-3</c:v>
                </c:pt>
                <c:pt idx="284">
                  <c:v>-3.9453585116601816E-3</c:v>
                </c:pt>
                <c:pt idx="285">
                  <c:v>-3.9302297681525298E-3</c:v>
                </c:pt>
                <c:pt idx="286">
                  <c:v>-3.9151571240880001E-3</c:v>
                </c:pt>
                <c:pt idx="287">
                  <c:v>-3.9001403794067671E-3</c:v>
                </c:pt>
                <c:pt idx="288">
                  <c:v>-3.8851793346191066E-3</c:v>
                </c:pt>
                <c:pt idx="289">
                  <c:v>-3.8702737907977576E-3</c:v>
                </c:pt>
                <c:pt idx="290">
                  <c:v>-3.8554235495705559E-3</c:v>
                </c:pt>
                <c:pt idx="291">
                  <c:v>-3.8406284131132897E-3</c:v>
                </c:pt>
                <c:pt idx="292">
                  <c:v>-3.825888184142829E-3</c:v>
                </c:pt>
                <c:pt idx="293">
                  <c:v>-3.8112026659104748E-3</c:v>
                </c:pt>
                <c:pt idx="294">
                  <c:v>-3.79657166219556E-3</c:v>
                </c:pt>
                <c:pt idx="295">
                  <c:v>-3.781994977299277E-3</c:v>
                </c:pt>
                <c:pt idx="296">
                  <c:v>-3.7674724160387417E-3</c:v>
                </c:pt>
                <c:pt idx="297">
                  <c:v>-3.7530037837412754E-3</c:v>
                </c:pt>
                <c:pt idx="298">
                  <c:v>-3.7385888862389136E-3</c:v>
                </c:pt>
                <c:pt idx="299">
                  <c:v>-3.7242275298631404E-3</c:v>
                </c:pt>
                <c:pt idx="300">
                  <c:v>-3.7099195214398114E-3</c:v>
                </c:pt>
                <c:pt idx="301">
                  <c:v>-3.6956646682843155E-3</c:v>
                </c:pt>
                <c:pt idx="302">
                  <c:v>-3.6814627781969213E-3</c:v>
                </c:pt>
                <c:pt idx="303">
                  <c:v>-3.6673136594583267E-3</c:v>
                </c:pt>
                <c:pt idx="304">
                  <c:v>-3.6532171208254142E-3</c:v>
                </c:pt>
                <c:pt idx="305">
                  <c:v>-3.6391729715271907E-3</c:v>
                </c:pt>
                <c:pt idx="306">
                  <c:v>-3.6251810212609044E-3</c:v>
                </c:pt>
                <c:pt idx="307">
                  <c:v>-3.6112410801883684E-3</c:v>
                </c:pt>
                <c:pt idx="308">
                  <c:v>-3.5973529589324467E-3</c:v>
                </c:pt>
                <c:pt idx="309">
                  <c:v>-3.5835164685737095E-3</c:v>
                </c:pt>
                <c:pt idx="310">
                  <c:v>-3.569731420647274E-3</c:v>
                </c:pt>
                <c:pt idx="311">
                  <c:v>-3.5559976271398053E-3</c:v>
                </c:pt>
                <c:pt idx="312">
                  <c:v>-3.5423149004866683E-3</c:v>
                </c:pt>
                <c:pt idx="313">
                  <c:v>-3.5286830535692557E-3</c:v>
                </c:pt>
                <c:pt idx="314">
                  <c:v>-3.5151018997124513E-3</c:v>
                </c:pt>
                <c:pt idx="315">
                  <c:v>-3.5015712526822547E-3</c:v>
                </c:pt>
                <c:pt idx="316">
                  <c:v>-3.4880909266835443E-3</c:v>
                </c:pt>
                <c:pt idx="317">
                  <c:v>-3.4746607363579851E-3</c:v>
                </c:pt>
                <c:pt idx="318">
                  <c:v>-3.4612804967820692E-3</c:v>
                </c:pt>
                <c:pt idx="319">
                  <c:v>-3.447950023465293E-3</c:v>
                </c:pt>
                <c:pt idx="320">
                  <c:v>-3.4346691323484634E-3</c:v>
                </c:pt>
                <c:pt idx="321">
                  <c:v>-3.4214376398021221E-3</c:v>
                </c:pt>
                <c:pt idx="322">
                  <c:v>-3.4082553626251038E-3</c:v>
                </c:pt>
                <c:pt idx="323">
                  <c:v>-3.3951221180431989E-3</c:v>
                </c:pt>
                <c:pt idx="324">
                  <c:v>-3.3820377237079417E-3</c:v>
                </c:pt>
                <c:pt idx="325">
                  <c:v>-3.369001997695496E-3</c:v>
                </c:pt>
                <c:pt idx="326">
                  <c:v>-3.3560147585056602E-3</c:v>
                </c:pt>
                <c:pt idx="327">
                  <c:v>-3.3430758250609675E-3</c:v>
                </c:pt>
                <c:pt idx="328">
                  <c:v>-3.3301850167058843E-3</c:v>
                </c:pt>
                <c:pt idx="329">
                  <c:v>-3.3173421532061136E-3</c:v>
                </c:pt>
                <c:pt idx="330">
                  <c:v>-3.304547054747981E-3</c:v>
                </c:pt>
                <c:pt idx="331">
                  <c:v>-3.2917995419379179E-3</c:v>
                </c:pt>
                <c:pt idx="332">
                  <c:v>-3.2790994358020244E-3</c:v>
                </c:pt>
                <c:pt idx="333">
                  <c:v>-3.2664465577857175E-3</c:v>
                </c:pt>
                <c:pt idx="334">
                  <c:v>-3.2538407297534639E-3</c:v>
                </c:pt>
                <c:pt idx="335">
                  <c:v>-3.2412817739885824E-3</c:v>
                </c:pt>
                <c:pt idx="336">
                  <c:v>-3.2287695131931228E-3</c:v>
                </c:pt>
                <c:pt idx="337">
                  <c:v>-3.216303770487817E-3</c:v>
                </c:pt>
                <c:pt idx="338">
                  <c:v>-3.2038843694120961E-3</c:v>
                </c:pt>
                <c:pt idx="339">
                  <c:v>-3.1915111339241714E-3</c:v>
                </c:pt>
                <c:pt idx="340">
                  <c:v>-3.1791838884011811E-3</c:v>
                </c:pt>
                <c:pt idx="341">
                  <c:v>-3.1669024576393978E-3</c:v>
                </c:pt>
                <c:pt idx="342">
                  <c:v>-3.1546666668544783E-3</c:v>
                </c:pt>
                <c:pt idx="343">
                  <c:v>-3.1424763416817939E-3</c:v>
                </c:pt>
                <c:pt idx="344">
                  <c:v>-3.1303313081767854E-3</c:v>
                </c:pt>
                <c:pt idx="345">
                  <c:v>-3.1182313928153861E-3</c:v>
                </c:pt>
                <c:pt idx="346">
                  <c:v>-3.1061764224944799E-3</c:v>
                </c:pt>
                <c:pt idx="347">
                  <c:v>-3.094166224532415E-3</c:v>
                </c:pt>
                <c:pt idx="348">
                  <c:v>-3.0822006266695446E-3</c:v>
                </c:pt>
                <c:pt idx="349">
                  <c:v>-3.070279457068825E-3</c:v>
                </c:pt>
                <c:pt idx="350">
                  <c:v>-3.0584025443164339E-3</c:v>
                </c:pt>
                <c:pt idx="351">
                  <c:v>-3.0465697174224416E-3</c:v>
                </c:pt>
                <c:pt idx="352">
                  <c:v>-3.0347808058214954E-3</c:v>
                </c:pt>
                <c:pt idx="353">
                  <c:v>-3.023035639373557E-3</c:v>
                </c:pt>
                <c:pt idx="354">
                  <c:v>-3.0113340483646496E-3</c:v>
                </c:pt>
                <c:pt idx="355">
                  <c:v>-2.9996758635076493E-3</c:v>
                </c:pt>
                <c:pt idx="356">
                  <c:v>-2.9880609159430842E-3</c:v>
                </c:pt>
                <c:pt idx="357">
                  <c:v>-2.9764890372399773E-3</c:v>
                </c:pt>
                <c:pt idx="358">
                  <c:v>-2.9649600593966924E-3</c:v>
                </c:pt>
                <c:pt idx="359">
                  <c:v>-2.9534738148418098E-3</c:v>
                </c:pt>
                <c:pt idx="360">
                  <c:v>-2.942030136435023E-3</c:v>
                </c:pt>
                <c:pt idx="361">
                  <c:v>-2.9306288574680421E-3</c:v>
                </c:pt>
                <c:pt idx="362">
                  <c:v>-2.9192698116655229E-3</c:v>
                </c:pt>
                <c:pt idx="363">
                  <c:v>-2.9079528331859999E-3</c:v>
                </c:pt>
                <c:pt idx="364">
                  <c:v>-2.8966777566228402E-3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E2-4248-AAD3-B39054DFE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055344"/>
        <c:axId val="682065840"/>
      </c:scatterChart>
      <c:valAx>
        <c:axId val="682055344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2065840"/>
        <c:crosses val="autoZero"/>
        <c:crossBetween val="midCat"/>
        <c:majorUnit val="1"/>
      </c:valAx>
      <c:valAx>
        <c:axId val="6820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205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/>
              <a:t>Zinsstrukturkuve zum Stichtag 06.03.2020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'Zinsstruktur (2)'!$E$4</c:f>
              <c:strCache>
                <c:ptCount val="1"/>
                <c:pt idx="0">
                  <c:v>EFVZ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'Zinsstruktur (2)'!$D$5:$D$369</c:f>
              <c:numCache>
                <c:formatCode>0.00</c:formatCode>
                <c:ptCount val="365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  <c:pt idx="12">
                  <c:v>1.0833333333333333</c:v>
                </c:pt>
                <c:pt idx="13">
                  <c:v>1.1666666666666667</c:v>
                </c:pt>
                <c:pt idx="14">
                  <c:v>1.25</c:v>
                </c:pt>
                <c:pt idx="15">
                  <c:v>1.3333333333333333</c:v>
                </c:pt>
                <c:pt idx="16">
                  <c:v>1.4166666666666667</c:v>
                </c:pt>
                <c:pt idx="17">
                  <c:v>1.5</c:v>
                </c:pt>
                <c:pt idx="18">
                  <c:v>1.5833333333333333</c:v>
                </c:pt>
                <c:pt idx="19">
                  <c:v>1.6666666666666667</c:v>
                </c:pt>
                <c:pt idx="20">
                  <c:v>1.75</c:v>
                </c:pt>
                <c:pt idx="21">
                  <c:v>1.8333333333333333</c:v>
                </c:pt>
                <c:pt idx="22">
                  <c:v>1.9166666666666667</c:v>
                </c:pt>
                <c:pt idx="23">
                  <c:v>2</c:v>
                </c:pt>
                <c:pt idx="24">
                  <c:v>2.0833333333333335</c:v>
                </c:pt>
                <c:pt idx="25">
                  <c:v>2.1666666666666665</c:v>
                </c:pt>
                <c:pt idx="26">
                  <c:v>2.25</c:v>
                </c:pt>
                <c:pt idx="27">
                  <c:v>2.3333333333333335</c:v>
                </c:pt>
                <c:pt idx="28">
                  <c:v>2.4166666666666665</c:v>
                </c:pt>
                <c:pt idx="29">
                  <c:v>2.5</c:v>
                </c:pt>
                <c:pt idx="30">
                  <c:v>2.5833333333333335</c:v>
                </c:pt>
                <c:pt idx="31">
                  <c:v>2.6666666666666665</c:v>
                </c:pt>
                <c:pt idx="32">
                  <c:v>2.75</c:v>
                </c:pt>
                <c:pt idx="33">
                  <c:v>2.8333333333333335</c:v>
                </c:pt>
                <c:pt idx="34">
                  <c:v>2.9166666666666665</c:v>
                </c:pt>
                <c:pt idx="35">
                  <c:v>3</c:v>
                </c:pt>
                <c:pt idx="36">
                  <c:v>3.0833333333333335</c:v>
                </c:pt>
                <c:pt idx="37">
                  <c:v>3.1666666666666665</c:v>
                </c:pt>
                <c:pt idx="38">
                  <c:v>3.25</c:v>
                </c:pt>
                <c:pt idx="39">
                  <c:v>3.3333333333333335</c:v>
                </c:pt>
                <c:pt idx="40">
                  <c:v>3.4166666666666665</c:v>
                </c:pt>
                <c:pt idx="41">
                  <c:v>3.5</c:v>
                </c:pt>
                <c:pt idx="42">
                  <c:v>3.5833333333333335</c:v>
                </c:pt>
                <c:pt idx="43">
                  <c:v>3.6666666666666665</c:v>
                </c:pt>
                <c:pt idx="44">
                  <c:v>3.75</c:v>
                </c:pt>
                <c:pt idx="45">
                  <c:v>3.8333333333333335</c:v>
                </c:pt>
                <c:pt idx="46">
                  <c:v>3.9166666666666665</c:v>
                </c:pt>
                <c:pt idx="47">
                  <c:v>4</c:v>
                </c:pt>
                <c:pt idx="48">
                  <c:v>4.083333333333333</c:v>
                </c:pt>
                <c:pt idx="49">
                  <c:v>4.166666666666667</c:v>
                </c:pt>
                <c:pt idx="50">
                  <c:v>4.25</c:v>
                </c:pt>
                <c:pt idx="51">
                  <c:v>4.333333333333333</c:v>
                </c:pt>
                <c:pt idx="52">
                  <c:v>4.416666666666667</c:v>
                </c:pt>
                <c:pt idx="53">
                  <c:v>4.5</c:v>
                </c:pt>
                <c:pt idx="54">
                  <c:v>4.583333333333333</c:v>
                </c:pt>
                <c:pt idx="55">
                  <c:v>4.666666666666667</c:v>
                </c:pt>
                <c:pt idx="56">
                  <c:v>4.75</c:v>
                </c:pt>
                <c:pt idx="57">
                  <c:v>4.833333333333333</c:v>
                </c:pt>
                <c:pt idx="58">
                  <c:v>4.916666666666667</c:v>
                </c:pt>
                <c:pt idx="59">
                  <c:v>5</c:v>
                </c:pt>
                <c:pt idx="60">
                  <c:v>5.083333333333333</c:v>
                </c:pt>
                <c:pt idx="61">
                  <c:v>5.166666666666667</c:v>
                </c:pt>
                <c:pt idx="62">
                  <c:v>5.25</c:v>
                </c:pt>
                <c:pt idx="63">
                  <c:v>5.333333333333333</c:v>
                </c:pt>
                <c:pt idx="64">
                  <c:v>5.416666666666667</c:v>
                </c:pt>
                <c:pt idx="65">
                  <c:v>5.5</c:v>
                </c:pt>
                <c:pt idx="66">
                  <c:v>5.583333333333333</c:v>
                </c:pt>
                <c:pt idx="67">
                  <c:v>5.666666666666667</c:v>
                </c:pt>
                <c:pt idx="68">
                  <c:v>5.75</c:v>
                </c:pt>
                <c:pt idx="69">
                  <c:v>5.833333333333333</c:v>
                </c:pt>
                <c:pt idx="70">
                  <c:v>5.916666666666667</c:v>
                </c:pt>
                <c:pt idx="71">
                  <c:v>6</c:v>
                </c:pt>
                <c:pt idx="72">
                  <c:v>6.083333333333333</c:v>
                </c:pt>
                <c:pt idx="73">
                  <c:v>6.166666666666667</c:v>
                </c:pt>
                <c:pt idx="74">
                  <c:v>6.25</c:v>
                </c:pt>
                <c:pt idx="75">
                  <c:v>6.333333333333333</c:v>
                </c:pt>
                <c:pt idx="76">
                  <c:v>6.416666666666667</c:v>
                </c:pt>
                <c:pt idx="77">
                  <c:v>6.5</c:v>
                </c:pt>
                <c:pt idx="78">
                  <c:v>6.583333333333333</c:v>
                </c:pt>
                <c:pt idx="79">
                  <c:v>6.666666666666667</c:v>
                </c:pt>
                <c:pt idx="80">
                  <c:v>6.75</c:v>
                </c:pt>
                <c:pt idx="81">
                  <c:v>6.833333333333333</c:v>
                </c:pt>
                <c:pt idx="82">
                  <c:v>6.916666666666667</c:v>
                </c:pt>
                <c:pt idx="83">
                  <c:v>7</c:v>
                </c:pt>
                <c:pt idx="84">
                  <c:v>7.083333333333333</c:v>
                </c:pt>
                <c:pt idx="85">
                  <c:v>7.166666666666667</c:v>
                </c:pt>
                <c:pt idx="86">
                  <c:v>7.25</c:v>
                </c:pt>
                <c:pt idx="87">
                  <c:v>7.333333333333333</c:v>
                </c:pt>
                <c:pt idx="88">
                  <c:v>7.416666666666667</c:v>
                </c:pt>
                <c:pt idx="89">
                  <c:v>7.5</c:v>
                </c:pt>
                <c:pt idx="90">
                  <c:v>7.583333333333333</c:v>
                </c:pt>
                <c:pt idx="91">
                  <c:v>7.666666666666667</c:v>
                </c:pt>
                <c:pt idx="92">
                  <c:v>7.75</c:v>
                </c:pt>
                <c:pt idx="93">
                  <c:v>7.833333333333333</c:v>
                </c:pt>
                <c:pt idx="94">
                  <c:v>7.916666666666667</c:v>
                </c:pt>
                <c:pt idx="95">
                  <c:v>8</c:v>
                </c:pt>
                <c:pt idx="96">
                  <c:v>8.0833333333333339</c:v>
                </c:pt>
                <c:pt idx="97">
                  <c:v>8.1666666666666661</c:v>
                </c:pt>
                <c:pt idx="98">
                  <c:v>8.25</c:v>
                </c:pt>
                <c:pt idx="99">
                  <c:v>8.3333333333333339</c:v>
                </c:pt>
                <c:pt idx="100">
                  <c:v>8.4166666666666661</c:v>
                </c:pt>
                <c:pt idx="101">
                  <c:v>8.5</c:v>
                </c:pt>
                <c:pt idx="102">
                  <c:v>8.5833333333333339</c:v>
                </c:pt>
                <c:pt idx="103">
                  <c:v>8.6666666666666661</c:v>
                </c:pt>
                <c:pt idx="104">
                  <c:v>8.75</c:v>
                </c:pt>
                <c:pt idx="105">
                  <c:v>8.8333333333333339</c:v>
                </c:pt>
                <c:pt idx="106">
                  <c:v>8.9166666666666661</c:v>
                </c:pt>
                <c:pt idx="107">
                  <c:v>9</c:v>
                </c:pt>
                <c:pt idx="108">
                  <c:v>9.0833333333333339</c:v>
                </c:pt>
                <c:pt idx="109">
                  <c:v>9.1666666666666661</c:v>
                </c:pt>
                <c:pt idx="110">
                  <c:v>9.25</c:v>
                </c:pt>
                <c:pt idx="111">
                  <c:v>9.3333333333333339</c:v>
                </c:pt>
                <c:pt idx="112">
                  <c:v>9.4166666666666661</c:v>
                </c:pt>
                <c:pt idx="113">
                  <c:v>9.5</c:v>
                </c:pt>
                <c:pt idx="114">
                  <c:v>9.5833333333333339</c:v>
                </c:pt>
                <c:pt idx="115">
                  <c:v>9.6666666666666661</c:v>
                </c:pt>
                <c:pt idx="116">
                  <c:v>9.75</c:v>
                </c:pt>
                <c:pt idx="117">
                  <c:v>9.8333333333333339</c:v>
                </c:pt>
                <c:pt idx="118">
                  <c:v>9.9166666666666661</c:v>
                </c:pt>
                <c:pt idx="119">
                  <c:v>10</c:v>
                </c:pt>
                <c:pt idx="120">
                  <c:v>10.083333333333334</c:v>
                </c:pt>
                <c:pt idx="121">
                  <c:v>10.166666666666666</c:v>
                </c:pt>
                <c:pt idx="122">
                  <c:v>10.25</c:v>
                </c:pt>
                <c:pt idx="123">
                  <c:v>10.333333333333334</c:v>
                </c:pt>
                <c:pt idx="124">
                  <c:v>10.416666666666666</c:v>
                </c:pt>
                <c:pt idx="125">
                  <c:v>10.5</c:v>
                </c:pt>
                <c:pt idx="126">
                  <c:v>10.583333333333334</c:v>
                </c:pt>
                <c:pt idx="127">
                  <c:v>10.666666666666666</c:v>
                </c:pt>
                <c:pt idx="128">
                  <c:v>10.75</c:v>
                </c:pt>
                <c:pt idx="129">
                  <c:v>10.833333333333334</c:v>
                </c:pt>
                <c:pt idx="130">
                  <c:v>10.916666666666666</c:v>
                </c:pt>
                <c:pt idx="131">
                  <c:v>11</c:v>
                </c:pt>
                <c:pt idx="132">
                  <c:v>11.083333333333334</c:v>
                </c:pt>
                <c:pt idx="133">
                  <c:v>11.166666666666666</c:v>
                </c:pt>
                <c:pt idx="134">
                  <c:v>11.25</c:v>
                </c:pt>
                <c:pt idx="135">
                  <c:v>11.333333333333334</c:v>
                </c:pt>
                <c:pt idx="136">
                  <c:v>11.416666666666666</c:v>
                </c:pt>
                <c:pt idx="137">
                  <c:v>11.5</c:v>
                </c:pt>
                <c:pt idx="138">
                  <c:v>11.583333333333334</c:v>
                </c:pt>
                <c:pt idx="139">
                  <c:v>11.666666666666666</c:v>
                </c:pt>
                <c:pt idx="140">
                  <c:v>11.75</c:v>
                </c:pt>
                <c:pt idx="141">
                  <c:v>11.833333333333334</c:v>
                </c:pt>
                <c:pt idx="142">
                  <c:v>11.916666666666666</c:v>
                </c:pt>
                <c:pt idx="143">
                  <c:v>12</c:v>
                </c:pt>
                <c:pt idx="144">
                  <c:v>12.083333333333334</c:v>
                </c:pt>
                <c:pt idx="145">
                  <c:v>12.166666666666666</c:v>
                </c:pt>
                <c:pt idx="146">
                  <c:v>12.25</c:v>
                </c:pt>
                <c:pt idx="147">
                  <c:v>12.333333333333334</c:v>
                </c:pt>
                <c:pt idx="148">
                  <c:v>12.416666666666666</c:v>
                </c:pt>
                <c:pt idx="149">
                  <c:v>12.5</c:v>
                </c:pt>
                <c:pt idx="150">
                  <c:v>12.583333333333334</c:v>
                </c:pt>
                <c:pt idx="151">
                  <c:v>12.666666666666666</c:v>
                </c:pt>
                <c:pt idx="152">
                  <c:v>12.75</c:v>
                </c:pt>
                <c:pt idx="153">
                  <c:v>12.833333333333334</c:v>
                </c:pt>
                <c:pt idx="154">
                  <c:v>12.916666666666666</c:v>
                </c:pt>
                <c:pt idx="155">
                  <c:v>13</c:v>
                </c:pt>
                <c:pt idx="156">
                  <c:v>13.083333333333334</c:v>
                </c:pt>
                <c:pt idx="157">
                  <c:v>13.166666666666666</c:v>
                </c:pt>
                <c:pt idx="158">
                  <c:v>13.25</c:v>
                </c:pt>
                <c:pt idx="159">
                  <c:v>13.333333333333334</c:v>
                </c:pt>
                <c:pt idx="160">
                  <c:v>13.416666666666666</c:v>
                </c:pt>
                <c:pt idx="161">
                  <c:v>13.5</c:v>
                </c:pt>
                <c:pt idx="162">
                  <c:v>13.583333333333334</c:v>
                </c:pt>
                <c:pt idx="163">
                  <c:v>13.666666666666666</c:v>
                </c:pt>
                <c:pt idx="164">
                  <c:v>13.75</c:v>
                </c:pt>
                <c:pt idx="165">
                  <c:v>13.833333333333334</c:v>
                </c:pt>
                <c:pt idx="166">
                  <c:v>13.916666666666666</c:v>
                </c:pt>
                <c:pt idx="167">
                  <c:v>14</c:v>
                </c:pt>
                <c:pt idx="168">
                  <c:v>14.083333333333334</c:v>
                </c:pt>
                <c:pt idx="169">
                  <c:v>14.166666666666666</c:v>
                </c:pt>
                <c:pt idx="170">
                  <c:v>14.25</c:v>
                </c:pt>
                <c:pt idx="171">
                  <c:v>14.333333333333334</c:v>
                </c:pt>
                <c:pt idx="172">
                  <c:v>14.416666666666666</c:v>
                </c:pt>
                <c:pt idx="173">
                  <c:v>14.5</c:v>
                </c:pt>
                <c:pt idx="174">
                  <c:v>14.583333333333334</c:v>
                </c:pt>
                <c:pt idx="175">
                  <c:v>14.666666666666666</c:v>
                </c:pt>
                <c:pt idx="176">
                  <c:v>14.75</c:v>
                </c:pt>
                <c:pt idx="177">
                  <c:v>14.833333333333334</c:v>
                </c:pt>
                <c:pt idx="178">
                  <c:v>14.916666666666666</c:v>
                </c:pt>
                <c:pt idx="179">
                  <c:v>15</c:v>
                </c:pt>
                <c:pt idx="180">
                  <c:v>15.083333333333334</c:v>
                </c:pt>
                <c:pt idx="181">
                  <c:v>15.166666666666666</c:v>
                </c:pt>
                <c:pt idx="182">
                  <c:v>15.25</c:v>
                </c:pt>
                <c:pt idx="183">
                  <c:v>15.333333333333334</c:v>
                </c:pt>
                <c:pt idx="184">
                  <c:v>15.416666666666666</c:v>
                </c:pt>
                <c:pt idx="185">
                  <c:v>15.5</c:v>
                </c:pt>
                <c:pt idx="186">
                  <c:v>15.583333333333334</c:v>
                </c:pt>
                <c:pt idx="187">
                  <c:v>15.666666666666666</c:v>
                </c:pt>
                <c:pt idx="188">
                  <c:v>15.75</c:v>
                </c:pt>
                <c:pt idx="189">
                  <c:v>15.833333333333334</c:v>
                </c:pt>
                <c:pt idx="190">
                  <c:v>15.916666666666666</c:v>
                </c:pt>
                <c:pt idx="191">
                  <c:v>16</c:v>
                </c:pt>
                <c:pt idx="192">
                  <c:v>16.083333333333332</c:v>
                </c:pt>
                <c:pt idx="193">
                  <c:v>16.166666666666668</c:v>
                </c:pt>
                <c:pt idx="194">
                  <c:v>16.25</c:v>
                </c:pt>
                <c:pt idx="195">
                  <c:v>16.333333333333332</c:v>
                </c:pt>
                <c:pt idx="196">
                  <c:v>16.416666666666668</c:v>
                </c:pt>
                <c:pt idx="197">
                  <c:v>16.5</c:v>
                </c:pt>
                <c:pt idx="198">
                  <c:v>16.583333333333332</c:v>
                </c:pt>
                <c:pt idx="199">
                  <c:v>16.666666666666668</c:v>
                </c:pt>
                <c:pt idx="200">
                  <c:v>16.75</c:v>
                </c:pt>
                <c:pt idx="201">
                  <c:v>16.833333333333332</c:v>
                </c:pt>
                <c:pt idx="202">
                  <c:v>16.916666666666668</c:v>
                </c:pt>
                <c:pt idx="203">
                  <c:v>17</c:v>
                </c:pt>
                <c:pt idx="204">
                  <c:v>17.083333333333332</c:v>
                </c:pt>
                <c:pt idx="205">
                  <c:v>17.166666666666668</c:v>
                </c:pt>
                <c:pt idx="206">
                  <c:v>17.25</c:v>
                </c:pt>
                <c:pt idx="207">
                  <c:v>17.333333333333332</c:v>
                </c:pt>
                <c:pt idx="208">
                  <c:v>17.416666666666668</c:v>
                </c:pt>
                <c:pt idx="209">
                  <c:v>17.5</c:v>
                </c:pt>
                <c:pt idx="210">
                  <c:v>17.583333333333332</c:v>
                </c:pt>
                <c:pt idx="211">
                  <c:v>17.666666666666668</c:v>
                </c:pt>
                <c:pt idx="212">
                  <c:v>17.75</c:v>
                </c:pt>
                <c:pt idx="213">
                  <c:v>17.833333333333332</c:v>
                </c:pt>
                <c:pt idx="214">
                  <c:v>17.916666666666668</c:v>
                </c:pt>
                <c:pt idx="215">
                  <c:v>18</c:v>
                </c:pt>
                <c:pt idx="216">
                  <c:v>18.083333333333332</c:v>
                </c:pt>
                <c:pt idx="217">
                  <c:v>18.166666666666668</c:v>
                </c:pt>
                <c:pt idx="218">
                  <c:v>18.25</c:v>
                </c:pt>
                <c:pt idx="219">
                  <c:v>18.333333333333332</c:v>
                </c:pt>
                <c:pt idx="220">
                  <c:v>18.416666666666668</c:v>
                </c:pt>
                <c:pt idx="221">
                  <c:v>18.5</c:v>
                </c:pt>
                <c:pt idx="222">
                  <c:v>18.583333333333332</c:v>
                </c:pt>
                <c:pt idx="223">
                  <c:v>18.666666666666668</c:v>
                </c:pt>
                <c:pt idx="224">
                  <c:v>18.75</c:v>
                </c:pt>
                <c:pt idx="225">
                  <c:v>18.833333333333332</c:v>
                </c:pt>
                <c:pt idx="226">
                  <c:v>18.916666666666668</c:v>
                </c:pt>
                <c:pt idx="227">
                  <c:v>19</c:v>
                </c:pt>
                <c:pt idx="228">
                  <c:v>19.083333333333332</c:v>
                </c:pt>
                <c:pt idx="229">
                  <c:v>19.166666666666668</c:v>
                </c:pt>
                <c:pt idx="230">
                  <c:v>19.25</c:v>
                </c:pt>
                <c:pt idx="231">
                  <c:v>19.333333333333332</c:v>
                </c:pt>
                <c:pt idx="232">
                  <c:v>19.416666666666668</c:v>
                </c:pt>
                <c:pt idx="233">
                  <c:v>19.5</c:v>
                </c:pt>
                <c:pt idx="234">
                  <c:v>19.583333333333332</c:v>
                </c:pt>
                <c:pt idx="235">
                  <c:v>19.666666666666668</c:v>
                </c:pt>
                <c:pt idx="236">
                  <c:v>19.75</c:v>
                </c:pt>
                <c:pt idx="237">
                  <c:v>19.833333333333332</c:v>
                </c:pt>
                <c:pt idx="238">
                  <c:v>19.916666666666668</c:v>
                </c:pt>
                <c:pt idx="239">
                  <c:v>20</c:v>
                </c:pt>
                <c:pt idx="240">
                  <c:v>20.083333333333332</c:v>
                </c:pt>
                <c:pt idx="241">
                  <c:v>20.166666666666668</c:v>
                </c:pt>
                <c:pt idx="242">
                  <c:v>20.25</c:v>
                </c:pt>
                <c:pt idx="243">
                  <c:v>20.333333333333332</c:v>
                </c:pt>
                <c:pt idx="244">
                  <c:v>20.416666666666668</c:v>
                </c:pt>
                <c:pt idx="245">
                  <c:v>20.5</c:v>
                </c:pt>
                <c:pt idx="246">
                  <c:v>20.583333333333332</c:v>
                </c:pt>
                <c:pt idx="247">
                  <c:v>20.666666666666668</c:v>
                </c:pt>
                <c:pt idx="248">
                  <c:v>20.75</c:v>
                </c:pt>
                <c:pt idx="249">
                  <c:v>20.833333333333332</c:v>
                </c:pt>
                <c:pt idx="250">
                  <c:v>20.916666666666668</c:v>
                </c:pt>
                <c:pt idx="251">
                  <c:v>21</c:v>
                </c:pt>
                <c:pt idx="252">
                  <c:v>21.083333333333332</c:v>
                </c:pt>
                <c:pt idx="253">
                  <c:v>21.166666666666668</c:v>
                </c:pt>
                <c:pt idx="254">
                  <c:v>21.25</c:v>
                </c:pt>
                <c:pt idx="255">
                  <c:v>21.333333333333332</c:v>
                </c:pt>
                <c:pt idx="256">
                  <c:v>21.416666666666668</c:v>
                </c:pt>
                <c:pt idx="257">
                  <c:v>21.5</c:v>
                </c:pt>
                <c:pt idx="258">
                  <c:v>21.583333333333332</c:v>
                </c:pt>
                <c:pt idx="259">
                  <c:v>21.666666666666668</c:v>
                </c:pt>
                <c:pt idx="260">
                  <c:v>21.75</c:v>
                </c:pt>
                <c:pt idx="261">
                  <c:v>21.833333333333332</c:v>
                </c:pt>
                <c:pt idx="262">
                  <c:v>21.916666666666668</c:v>
                </c:pt>
                <c:pt idx="263">
                  <c:v>22</c:v>
                </c:pt>
                <c:pt idx="264">
                  <c:v>22.083333333333332</c:v>
                </c:pt>
                <c:pt idx="265">
                  <c:v>22.166666666666668</c:v>
                </c:pt>
                <c:pt idx="266">
                  <c:v>22.25</c:v>
                </c:pt>
                <c:pt idx="267">
                  <c:v>22.333333333333332</c:v>
                </c:pt>
                <c:pt idx="268">
                  <c:v>22.416666666666668</c:v>
                </c:pt>
                <c:pt idx="269">
                  <c:v>22.5</c:v>
                </c:pt>
                <c:pt idx="270">
                  <c:v>22.583333333333332</c:v>
                </c:pt>
                <c:pt idx="271">
                  <c:v>22.666666666666668</c:v>
                </c:pt>
                <c:pt idx="272">
                  <c:v>22.75</c:v>
                </c:pt>
                <c:pt idx="273">
                  <c:v>22.833333333333332</c:v>
                </c:pt>
                <c:pt idx="274">
                  <c:v>22.916666666666668</c:v>
                </c:pt>
                <c:pt idx="275">
                  <c:v>23</c:v>
                </c:pt>
                <c:pt idx="276">
                  <c:v>23.083333333333332</c:v>
                </c:pt>
                <c:pt idx="277">
                  <c:v>23.166666666666668</c:v>
                </c:pt>
                <c:pt idx="278">
                  <c:v>23.25</c:v>
                </c:pt>
                <c:pt idx="279">
                  <c:v>23.333333333333332</c:v>
                </c:pt>
                <c:pt idx="280">
                  <c:v>23.416666666666668</c:v>
                </c:pt>
                <c:pt idx="281">
                  <c:v>23.5</c:v>
                </c:pt>
                <c:pt idx="282">
                  <c:v>23.583333333333332</c:v>
                </c:pt>
                <c:pt idx="283">
                  <c:v>23.666666666666668</c:v>
                </c:pt>
                <c:pt idx="284">
                  <c:v>23.75</c:v>
                </c:pt>
                <c:pt idx="285">
                  <c:v>23.833333333333332</c:v>
                </c:pt>
                <c:pt idx="286">
                  <c:v>23.916666666666668</c:v>
                </c:pt>
                <c:pt idx="287">
                  <c:v>24</c:v>
                </c:pt>
                <c:pt idx="288">
                  <c:v>24.083333333333332</c:v>
                </c:pt>
                <c:pt idx="289">
                  <c:v>24.166666666666668</c:v>
                </c:pt>
                <c:pt idx="290">
                  <c:v>24.25</c:v>
                </c:pt>
                <c:pt idx="291">
                  <c:v>24.333333333333332</c:v>
                </c:pt>
                <c:pt idx="292">
                  <c:v>24.416666666666668</c:v>
                </c:pt>
                <c:pt idx="293">
                  <c:v>24.5</c:v>
                </c:pt>
                <c:pt idx="294">
                  <c:v>24.583333333333332</c:v>
                </c:pt>
                <c:pt idx="295">
                  <c:v>24.666666666666668</c:v>
                </c:pt>
                <c:pt idx="296">
                  <c:v>24.75</c:v>
                </c:pt>
                <c:pt idx="297">
                  <c:v>24.833333333333332</c:v>
                </c:pt>
                <c:pt idx="298">
                  <c:v>24.916666666666668</c:v>
                </c:pt>
                <c:pt idx="299">
                  <c:v>25</c:v>
                </c:pt>
                <c:pt idx="300">
                  <c:v>25.083333333333332</c:v>
                </c:pt>
                <c:pt idx="301">
                  <c:v>25.166666666666668</c:v>
                </c:pt>
                <c:pt idx="302">
                  <c:v>25.25</c:v>
                </c:pt>
                <c:pt idx="303">
                  <c:v>25.333333333333332</c:v>
                </c:pt>
                <c:pt idx="304">
                  <c:v>25.416666666666668</c:v>
                </c:pt>
                <c:pt idx="305">
                  <c:v>25.5</c:v>
                </c:pt>
                <c:pt idx="306">
                  <c:v>25.583333333333332</c:v>
                </c:pt>
                <c:pt idx="307">
                  <c:v>25.666666666666668</c:v>
                </c:pt>
                <c:pt idx="308">
                  <c:v>25.75</c:v>
                </c:pt>
                <c:pt idx="309">
                  <c:v>25.833333333333332</c:v>
                </c:pt>
                <c:pt idx="310">
                  <c:v>25.916666666666668</c:v>
                </c:pt>
                <c:pt idx="311">
                  <c:v>26</c:v>
                </c:pt>
                <c:pt idx="312">
                  <c:v>26.083333333333332</c:v>
                </c:pt>
                <c:pt idx="313">
                  <c:v>26.166666666666668</c:v>
                </c:pt>
                <c:pt idx="314">
                  <c:v>26.25</c:v>
                </c:pt>
                <c:pt idx="315">
                  <c:v>26.333333333333332</c:v>
                </c:pt>
                <c:pt idx="316">
                  <c:v>26.416666666666668</c:v>
                </c:pt>
                <c:pt idx="317">
                  <c:v>26.5</c:v>
                </c:pt>
                <c:pt idx="318">
                  <c:v>26.583333333333332</c:v>
                </c:pt>
                <c:pt idx="319">
                  <c:v>26.666666666666668</c:v>
                </c:pt>
                <c:pt idx="320">
                  <c:v>26.75</c:v>
                </c:pt>
                <c:pt idx="321">
                  <c:v>26.833333333333332</c:v>
                </c:pt>
                <c:pt idx="322">
                  <c:v>26.916666666666668</c:v>
                </c:pt>
                <c:pt idx="323">
                  <c:v>27</c:v>
                </c:pt>
                <c:pt idx="324">
                  <c:v>27.083333333333332</c:v>
                </c:pt>
                <c:pt idx="325">
                  <c:v>27.166666666666668</c:v>
                </c:pt>
                <c:pt idx="326">
                  <c:v>27.25</c:v>
                </c:pt>
                <c:pt idx="327">
                  <c:v>27.333333333333332</c:v>
                </c:pt>
                <c:pt idx="328">
                  <c:v>27.416666666666668</c:v>
                </c:pt>
                <c:pt idx="329">
                  <c:v>27.5</c:v>
                </c:pt>
                <c:pt idx="330">
                  <c:v>27.583333333333332</c:v>
                </c:pt>
                <c:pt idx="331">
                  <c:v>27.666666666666668</c:v>
                </c:pt>
                <c:pt idx="332">
                  <c:v>27.75</c:v>
                </c:pt>
                <c:pt idx="333">
                  <c:v>27.833333333333332</c:v>
                </c:pt>
                <c:pt idx="334">
                  <c:v>27.916666666666668</c:v>
                </c:pt>
                <c:pt idx="335">
                  <c:v>28</c:v>
                </c:pt>
                <c:pt idx="336">
                  <c:v>28.083333333333332</c:v>
                </c:pt>
                <c:pt idx="337">
                  <c:v>28.166666666666668</c:v>
                </c:pt>
                <c:pt idx="338">
                  <c:v>28.25</c:v>
                </c:pt>
                <c:pt idx="339">
                  <c:v>28.333333333333332</c:v>
                </c:pt>
                <c:pt idx="340">
                  <c:v>28.416666666666668</c:v>
                </c:pt>
                <c:pt idx="341">
                  <c:v>28.5</c:v>
                </c:pt>
                <c:pt idx="342">
                  <c:v>28.583333333333332</c:v>
                </c:pt>
                <c:pt idx="343">
                  <c:v>28.666666666666668</c:v>
                </c:pt>
                <c:pt idx="344">
                  <c:v>28.75</c:v>
                </c:pt>
                <c:pt idx="345">
                  <c:v>28.833333333333332</c:v>
                </c:pt>
                <c:pt idx="346">
                  <c:v>28.916666666666668</c:v>
                </c:pt>
                <c:pt idx="347">
                  <c:v>29</c:v>
                </c:pt>
                <c:pt idx="348">
                  <c:v>29.083333333333332</c:v>
                </c:pt>
                <c:pt idx="349">
                  <c:v>29.166666666666668</c:v>
                </c:pt>
                <c:pt idx="350">
                  <c:v>29.25</c:v>
                </c:pt>
                <c:pt idx="351">
                  <c:v>29.333333333333332</c:v>
                </c:pt>
                <c:pt idx="352">
                  <c:v>29.416666666666668</c:v>
                </c:pt>
                <c:pt idx="353">
                  <c:v>29.5</c:v>
                </c:pt>
                <c:pt idx="354">
                  <c:v>29.583333333333332</c:v>
                </c:pt>
                <c:pt idx="355">
                  <c:v>29.666666666666668</c:v>
                </c:pt>
                <c:pt idx="356">
                  <c:v>29.75</c:v>
                </c:pt>
                <c:pt idx="357">
                  <c:v>29.833333333333332</c:v>
                </c:pt>
                <c:pt idx="358">
                  <c:v>29.916666666666668</c:v>
                </c:pt>
                <c:pt idx="359">
                  <c:v>30</c:v>
                </c:pt>
                <c:pt idx="360">
                  <c:v>30.083333333333332</c:v>
                </c:pt>
                <c:pt idx="361">
                  <c:v>30.166666666666668</c:v>
                </c:pt>
                <c:pt idx="362">
                  <c:v>30.25</c:v>
                </c:pt>
                <c:pt idx="363">
                  <c:v>30.333333333333332</c:v>
                </c:pt>
                <c:pt idx="364">
                  <c:v>30.416666666666668</c:v>
                </c:pt>
              </c:numCache>
            </c:numRef>
          </c:xVal>
          <c:yVal>
            <c:numRef>
              <c:f>'Zinsstruktur (2)'!$E$5:$E$369</c:f>
              <c:numCache>
                <c:formatCode>0.00%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-6.0501797043516405E-3</c:v>
                </c:pt>
                <c:pt idx="3">
                  <c:v>#N/A</c:v>
                </c:pt>
                <c:pt idx="4">
                  <c:v>-6.6929774829115407E-3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-8.2122480999547894E-3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-8.0646929978972041E-3</c:v>
                </c:pt>
                <c:pt idx="15">
                  <c:v>#N/A</c:v>
                </c:pt>
                <c:pt idx="16">
                  <c:v>-8.3359748497152126E-3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-8.9373943886960506E-3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-8.9840423328631392E-3</c:v>
                </c:pt>
                <c:pt idx="27">
                  <c:v>#N/A</c:v>
                </c:pt>
                <c:pt idx="28">
                  <c:v>-9.1747587543289186E-3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-9.262795905224816E-3</c:v>
                </c:pt>
                <c:pt idx="35">
                  <c:v>#N/A</c:v>
                </c:pt>
                <c:pt idx="36">
                  <c:v>#N/A</c:v>
                </c:pt>
                <c:pt idx="37">
                  <c:v>-9.1817671503583859E-3</c:v>
                </c:pt>
                <c:pt idx="38">
                  <c:v>#N/A</c:v>
                </c:pt>
                <c:pt idx="39">
                  <c:v>#N/A</c:v>
                </c:pt>
                <c:pt idx="40">
                  <c:v>-9.144594650699802E-3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-8.8308827894997537E-3</c:v>
                </c:pt>
                <c:pt idx="45">
                  <c:v>#N/A</c:v>
                </c:pt>
                <c:pt idx="46">
                  <c:v>-9.1340880684430571E-3</c:v>
                </c:pt>
                <c:pt idx="47">
                  <c:v>#N/A</c:v>
                </c:pt>
                <c:pt idx="48">
                  <c:v>#N/A</c:v>
                </c:pt>
                <c:pt idx="49">
                  <c:v>-9.108404348028171E-3</c:v>
                </c:pt>
                <c:pt idx="50">
                  <c:v>#N/A</c:v>
                </c:pt>
                <c:pt idx="51">
                  <c:v>#N/A</c:v>
                </c:pt>
                <c:pt idx="52">
                  <c:v>-9.0813653021451935E-3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-9.004991864634649E-3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-8.9381519667112528E-3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-8.8528820260703397E-3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-8.7287981383231978E-3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-8.6195413205553545E-3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-8.255923412132259E-3</c:v>
                </c:pt>
                <c:pt idx="87">
                  <c:v>#N/A</c:v>
                </c:pt>
                <c:pt idx="88">
                  <c:v>-8.4055651390740841E-3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-8.1718533960472624E-3</c:v>
                </c:pt>
                <c:pt idx="93">
                  <c:v>#N/A</c:v>
                </c:pt>
                <c:pt idx="94">
                  <c:v>-8.24793915663442E-3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-8.0855514331219184E-3</c:v>
                </c:pt>
                <c:pt idx="99">
                  <c:v>#N/A</c:v>
                </c:pt>
                <c:pt idx="100">
                  <c:v>-8.0995026028111341E-3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-7.8639026411414757E-3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-7.5717921136529082E-3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-7.545234938426953E-3</c:v>
                </c:pt>
                <c:pt idx="117">
                  <c:v>#N/A</c:v>
                </c:pt>
                <c:pt idx="118">
                  <c:v>-7.3223878924607846E-3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-7.2386817994150587E-3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-6.3468945746000564E-3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-5.5020309904484713E-3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-4.9356126585141371E-3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-4.7557328090100746E-3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-4.2447459211516587E-3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-3.8050964677189395E-3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-3.4246860726520625E-3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-3.1110174868249356E-3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-2.838927882192433E-3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15-4C30-A15D-AC81CBE5F7DA}"/>
            </c:ext>
          </c:extLst>
        </c:ser>
        <c:ser>
          <c:idx val="1"/>
          <c:order val="1"/>
          <c:tx>
            <c:strRef>
              <c:f>'Zinsstruktur (2)'!$F$4</c:f>
              <c:strCache>
                <c:ptCount val="1"/>
                <c:pt idx="0">
                  <c:v>NSS 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175">
                <a:solidFill>
                  <a:schemeClr val="accent2"/>
                </a:solidFill>
              </a:ln>
              <a:effectLst/>
            </c:spPr>
          </c:marker>
          <c:xVal>
            <c:numRef>
              <c:f>'Zinsstruktur (2)'!$D$5:$D$369</c:f>
              <c:numCache>
                <c:formatCode>0.00</c:formatCode>
                <c:ptCount val="365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  <c:pt idx="12">
                  <c:v>1.0833333333333333</c:v>
                </c:pt>
                <c:pt idx="13">
                  <c:v>1.1666666666666667</c:v>
                </c:pt>
                <c:pt idx="14">
                  <c:v>1.25</c:v>
                </c:pt>
                <c:pt idx="15">
                  <c:v>1.3333333333333333</c:v>
                </c:pt>
                <c:pt idx="16">
                  <c:v>1.4166666666666667</c:v>
                </c:pt>
                <c:pt idx="17">
                  <c:v>1.5</c:v>
                </c:pt>
                <c:pt idx="18">
                  <c:v>1.5833333333333333</c:v>
                </c:pt>
                <c:pt idx="19">
                  <c:v>1.6666666666666667</c:v>
                </c:pt>
                <c:pt idx="20">
                  <c:v>1.75</c:v>
                </c:pt>
                <c:pt idx="21">
                  <c:v>1.8333333333333333</c:v>
                </c:pt>
                <c:pt idx="22">
                  <c:v>1.9166666666666667</c:v>
                </c:pt>
                <c:pt idx="23">
                  <c:v>2</c:v>
                </c:pt>
                <c:pt idx="24">
                  <c:v>2.0833333333333335</c:v>
                </c:pt>
                <c:pt idx="25">
                  <c:v>2.1666666666666665</c:v>
                </c:pt>
                <c:pt idx="26">
                  <c:v>2.25</c:v>
                </c:pt>
                <c:pt idx="27">
                  <c:v>2.3333333333333335</c:v>
                </c:pt>
                <c:pt idx="28">
                  <c:v>2.4166666666666665</c:v>
                </c:pt>
                <c:pt idx="29">
                  <c:v>2.5</c:v>
                </c:pt>
                <c:pt idx="30">
                  <c:v>2.5833333333333335</c:v>
                </c:pt>
                <c:pt idx="31">
                  <c:v>2.6666666666666665</c:v>
                </c:pt>
                <c:pt idx="32">
                  <c:v>2.75</c:v>
                </c:pt>
                <c:pt idx="33">
                  <c:v>2.8333333333333335</c:v>
                </c:pt>
                <c:pt idx="34">
                  <c:v>2.9166666666666665</c:v>
                </c:pt>
                <c:pt idx="35">
                  <c:v>3</c:v>
                </c:pt>
                <c:pt idx="36">
                  <c:v>3.0833333333333335</c:v>
                </c:pt>
                <c:pt idx="37">
                  <c:v>3.1666666666666665</c:v>
                </c:pt>
                <c:pt idx="38">
                  <c:v>3.25</c:v>
                </c:pt>
                <c:pt idx="39">
                  <c:v>3.3333333333333335</c:v>
                </c:pt>
                <c:pt idx="40">
                  <c:v>3.4166666666666665</c:v>
                </c:pt>
                <c:pt idx="41">
                  <c:v>3.5</c:v>
                </c:pt>
                <c:pt idx="42">
                  <c:v>3.5833333333333335</c:v>
                </c:pt>
                <c:pt idx="43">
                  <c:v>3.6666666666666665</c:v>
                </c:pt>
                <c:pt idx="44">
                  <c:v>3.75</c:v>
                </c:pt>
                <c:pt idx="45">
                  <c:v>3.8333333333333335</c:v>
                </c:pt>
                <c:pt idx="46">
                  <c:v>3.9166666666666665</c:v>
                </c:pt>
                <c:pt idx="47">
                  <c:v>4</c:v>
                </c:pt>
                <c:pt idx="48">
                  <c:v>4.083333333333333</c:v>
                </c:pt>
                <c:pt idx="49">
                  <c:v>4.166666666666667</c:v>
                </c:pt>
                <c:pt idx="50">
                  <c:v>4.25</c:v>
                </c:pt>
                <c:pt idx="51">
                  <c:v>4.333333333333333</c:v>
                </c:pt>
                <c:pt idx="52">
                  <c:v>4.416666666666667</c:v>
                </c:pt>
                <c:pt idx="53">
                  <c:v>4.5</c:v>
                </c:pt>
                <c:pt idx="54">
                  <c:v>4.583333333333333</c:v>
                </c:pt>
                <c:pt idx="55">
                  <c:v>4.666666666666667</c:v>
                </c:pt>
                <c:pt idx="56">
                  <c:v>4.75</c:v>
                </c:pt>
                <c:pt idx="57">
                  <c:v>4.833333333333333</c:v>
                </c:pt>
                <c:pt idx="58">
                  <c:v>4.916666666666667</c:v>
                </c:pt>
                <c:pt idx="59">
                  <c:v>5</c:v>
                </c:pt>
                <c:pt idx="60">
                  <c:v>5.083333333333333</c:v>
                </c:pt>
                <c:pt idx="61">
                  <c:v>5.166666666666667</c:v>
                </c:pt>
                <c:pt idx="62">
                  <c:v>5.25</c:v>
                </c:pt>
                <c:pt idx="63">
                  <c:v>5.333333333333333</c:v>
                </c:pt>
                <c:pt idx="64">
                  <c:v>5.416666666666667</c:v>
                </c:pt>
                <c:pt idx="65">
                  <c:v>5.5</c:v>
                </c:pt>
                <c:pt idx="66">
                  <c:v>5.583333333333333</c:v>
                </c:pt>
                <c:pt idx="67">
                  <c:v>5.666666666666667</c:v>
                </c:pt>
                <c:pt idx="68">
                  <c:v>5.75</c:v>
                </c:pt>
                <c:pt idx="69">
                  <c:v>5.833333333333333</c:v>
                </c:pt>
                <c:pt idx="70">
                  <c:v>5.916666666666667</c:v>
                </c:pt>
                <c:pt idx="71">
                  <c:v>6</c:v>
                </c:pt>
                <c:pt idx="72">
                  <c:v>6.083333333333333</c:v>
                </c:pt>
                <c:pt idx="73">
                  <c:v>6.166666666666667</c:v>
                </c:pt>
                <c:pt idx="74">
                  <c:v>6.25</c:v>
                </c:pt>
                <c:pt idx="75">
                  <c:v>6.333333333333333</c:v>
                </c:pt>
                <c:pt idx="76">
                  <c:v>6.416666666666667</c:v>
                </c:pt>
                <c:pt idx="77">
                  <c:v>6.5</c:v>
                </c:pt>
                <c:pt idx="78">
                  <c:v>6.583333333333333</c:v>
                </c:pt>
                <c:pt idx="79">
                  <c:v>6.666666666666667</c:v>
                </c:pt>
                <c:pt idx="80">
                  <c:v>6.75</c:v>
                </c:pt>
                <c:pt idx="81">
                  <c:v>6.833333333333333</c:v>
                </c:pt>
                <c:pt idx="82">
                  <c:v>6.916666666666667</c:v>
                </c:pt>
                <c:pt idx="83">
                  <c:v>7</c:v>
                </c:pt>
                <c:pt idx="84">
                  <c:v>7.083333333333333</c:v>
                </c:pt>
                <c:pt idx="85">
                  <c:v>7.166666666666667</c:v>
                </c:pt>
                <c:pt idx="86">
                  <c:v>7.25</c:v>
                </c:pt>
                <c:pt idx="87">
                  <c:v>7.333333333333333</c:v>
                </c:pt>
                <c:pt idx="88">
                  <c:v>7.416666666666667</c:v>
                </c:pt>
                <c:pt idx="89">
                  <c:v>7.5</c:v>
                </c:pt>
                <c:pt idx="90">
                  <c:v>7.583333333333333</c:v>
                </c:pt>
                <c:pt idx="91">
                  <c:v>7.666666666666667</c:v>
                </c:pt>
                <c:pt idx="92">
                  <c:v>7.75</c:v>
                </c:pt>
                <c:pt idx="93">
                  <c:v>7.833333333333333</c:v>
                </c:pt>
                <c:pt idx="94">
                  <c:v>7.916666666666667</c:v>
                </c:pt>
                <c:pt idx="95">
                  <c:v>8</c:v>
                </c:pt>
                <c:pt idx="96">
                  <c:v>8.0833333333333339</c:v>
                </c:pt>
                <c:pt idx="97">
                  <c:v>8.1666666666666661</c:v>
                </c:pt>
                <c:pt idx="98">
                  <c:v>8.25</c:v>
                </c:pt>
                <c:pt idx="99">
                  <c:v>8.3333333333333339</c:v>
                </c:pt>
                <c:pt idx="100">
                  <c:v>8.4166666666666661</c:v>
                </c:pt>
                <c:pt idx="101">
                  <c:v>8.5</c:v>
                </c:pt>
                <c:pt idx="102">
                  <c:v>8.5833333333333339</c:v>
                </c:pt>
                <c:pt idx="103">
                  <c:v>8.6666666666666661</c:v>
                </c:pt>
                <c:pt idx="104">
                  <c:v>8.75</c:v>
                </c:pt>
                <c:pt idx="105">
                  <c:v>8.8333333333333339</c:v>
                </c:pt>
                <c:pt idx="106">
                  <c:v>8.9166666666666661</c:v>
                </c:pt>
                <c:pt idx="107">
                  <c:v>9</c:v>
                </c:pt>
                <c:pt idx="108">
                  <c:v>9.0833333333333339</c:v>
                </c:pt>
                <c:pt idx="109">
                  <c:v>9.1666666666666661</c:v>
                </c:pt>
                <c:pt idx="110">
                  <c:v>9.25</c:v>
                </c:pt>
                <c:pt idx="111">
                  <c:v>9.3333333333333339</c:v>
                </c:pt>
                <c:pt idx="112">
                  <c:v>9.4166666666666661</c:v>
                </c:pt>
                <c:pt idx="113">
                  <c:v>9.5</c:v>
                </c:pt>
                <c:pt idx="114">
                  <c:v>9.5833333333333339</c:v>
                </c:pt>
                <c:pt idx="115">
                  <c:v>9.6666666666666661</c:v>
                </c:pt>
                <c:pt idx="116">
                  <c:v>9.75</c:v>
                </c:pt>
                <c:pt idx="117">
                  <c:v>9.8333333333333339</c:v>
                </c:pt>
                <c:pt idx="118">
                  <c:v>9.9166666666666661</c:v>
                </c:pt>
                <c:pt idx="119">
                  <c:v>10</c:v>
                </c:pt>
                <c:pt idx="120">
                  <c:v>10.083333333333334</c:v>
                </c:pt>
                <c:pt idx="121">
                  <c:v>10.166666666666666</c:v>
                </c:pt>
                <c:pt idx="122">
                  <c:v>10.25</c:v>
                </c:pt>
                <c:pt idx="123">
                  <c:v>10.333333333333334</c:v>
                </c:pt>
                <c:pt idx="124">
                  <c:v>10.416666666666666</c:v>
                </c:pt>
                <c:pt idx="125">
                  <c:v>10.5</c:v>
                </c:pt>
                <c:pt idx="126">
                  <c:v>10.583333333333334</c:v>
                </c:pt>
                <c:pt idx="127">
                  <c:v>10.666666666666666</c:v>
                </c:pt>
                <c:pt idx="128">
                  <c:v>10.75</c:v>
                </c:pt>
                <c:pt idx="129">
                  <c:v>10.833333333333334</c:v>
                </c:pt>
                <c:pt idx="130">
                  <c:v>10.916666666666666</c:v>
                </c:pt>
                <c:pt idx="131">
                  <c:v>11</c:v>
                </c:pt>
                <c:pt idx="132">
                  <c:v>11.083333333333334</c:v>
                </c:pt>
                <c:pt idx="133">
                  <c:v>11.166666666666666</c:v>
                </c:pt>
                <c:pt idx="134">
                  <c:v>11.25</c:v>
                </c:pt>
                <c:pt idx="135">
                  <c:v>11.333333333333334</c:v>
                </c:pt>
                <c:pt idx="136">
                  <c:v>11.416666666666666</c:v>
                </c:pt>
                <c:pt idx="137">
                  <c:v>11.5</c:v>
                </c:pt>
                <c:pt idx="138">
                  <c:v>11.583333333333334</c:v>
                </c:pt>
                <c:pt idx="139">
                  <c:v>11.666666666666666</c:v>
                </c:pt>
                <c:pt idx="140">
                  <c:v>11.75</c:v>
                </c:pt>
                <c:pt idx="141">
                  <c:v>11.833333333333334</c:v>
                </c:pt>
                <c:pt idx="142">
                  <c:v>11.916666666666666</c:v>
                </c:pt>
                <c:pt idx="143">
                  <c:v>12</c:v>
                </c:pt>
                <c:pt idx="144">
                  <c:v>12.083333333333334</c:v>
                </c:pt>
                <c:pt idx="145">
                  <c:v>12.166666666666666</c:v>
                </c:pt>
                <c:pt idx="146">
                  <c:v>12.25</c:v>
                </c:pt>
                <c:pt idx="147">
                  <c:v>12.333333333333334</c:v>
                </c:pt>
                <c:pt idx="148">
                  <c:v>12.416666666666666</c:v>
                </c:pt>
                <c:pt idx="149">
                  <c:v>12.5</c:v>
                </c:pt>
                <c:pt idx="150">
                  <c:v>12.583333333333334</c:v>
                </c:pt>
                <c:pt idx="151">
                  <c:v>12.666666666666666</c:v>
                </c:pt>
                <c:pt idx="152">
                  <c:v>12.75</c:v>
                </c:pt>
                <c:pt idx="153">
                  <c:v>12.833333333333334</c:v>
                </c:pt>
                <c:pt idx="154">
                  <c:v>12.916666666666666</c:v>
                </c:pt>
                <c:pt idx="155">
                  <c:v>13</c:v>
                </c:pt>
                <c:pt idx="156">
                  <c:v>13.083333333333334</c:v>
                </c:pt>
                <c:pt idx="157">
                  <c:v>13.166666666666666</c:v>
                </c:pt>
                <c:pt idx="158">
                  <c:v>13.25</c:v>
                </c:pt>
                <c:pt idx="159">
                  <c:v>13.333333333333334</c:v>
                </c:pt>
                <c:pt idx="160">
                  <c:v>13.416666666666666</c:v>
                </c:pt>
                <c:pt idx="161">
                  <c:v>13.5</c:v>
                </c:pt>
                <c:pt idx="162">
                  <c:v>13.583333333333334</c:v>
                </c:pt>
                <c:pt idx="163">
                  <c:v>13.666666666666666</c:v>
                </c:pt>
                <c:pt idx="164">
                  <c:v>13.75</c:v>
                </c:pt>
                <c:pt idx="165">
                  <c:v>13.833333333333334</c:v>
                </c:pt>
                <c:pt idx="166">
                  <c:v>13.916666666666666</c:v>
                </c:pt>
                <c:pt idx="167">
                  <c:v>14</c:v>
                </c:pt>
                <c:pt idx="168">
                  <c:v>14.083333333333334</c:v>
                </c:pt>
                <c:pt idx="169">
                  <c:v>14.166666666666666</c:v>
                </c:pt>
                <c:pt idx="170">
                  <c:v>14.25</c:v>
                </c:pt>
                <c:pt idx="171">
                  <c:v>14.333333333333334</c:v>
                </c:pt>
                <c:pt idx="172">
                  <c:v>14.416666666666666</c:v>
                </c:pt>
                <c:pt idx="173">
                  <c:v>14.5</c:v>
                </c:pt>
                <c:pt idx="174">
                  <c:v>14.583333333333334</c:v>
                </c:pt>
                <c:pt idx="175">
                  <c:v>14.666666666666666</c:v>
                </c:pt>
                <c:pt idx="176">
                  <c:v>14.75</c:v>
                </c:pt>
                <c:pt idx="177">
                  <c:v>14.833333333333334</c:v>
                </c:pt>
                <c:pt idx="178">
                  <c:v>14.916666666666666</c:v>
                </c:pt>
                <c:pt idx="179">
                  <c:v>15</c:v>
                </c:pt>
                <c:pt idx="180">
                  <c:v>15.083333333333334</c:v>
                </c:pt>
                <c:pt idx="181">
                  <c:v>15.166666666666666</c:v>
                </c:pt>
                <c:pt idx="182">
                  <c:v>15.25</c:v>
                </c:pt>
                <c:pt idx="183">
                  <c:v>15.333333333333334</c:v>
                </c:pt>
                <c:pt idx="184">
                  <c:v>15.416666666666666</c:v>
                </c:pt>
                <c:pt idx="185">
                  <c:v>15.5</c:v>
                </c:pt>
                <c:pt idx="186">
                  <c:v>15.583333333333334</c:v>
                </c:pt>
                <c:pt idx="187">
                  <c:v>15.666666666666666</c:v>
                </c:pt>
                <c:pt idx="188">
                  <c:v>15.75</c:v>
                </c:pt>
                <c:pt idx="189">
                  <c:v>15.833333333333334</c:v>
                </c:pt>
                <c:pt idx="190">
                  <c:v>15.916666666666666</c:v>
                </c:pt>
                <c:pt idx="191">
                  <c:v>16</c:v>
                </c:pt>
                <c:pt idx="192">
                  <c:v>16.083333333333332</c:v>
                </c:pt>
                <c:pt idx="193">
                  <c:v>16.166666666666668</c:v>
                </c:pt>
                <c:pt idx="194">
                  <c:v>16.25</c:v>
                </c:pt>
                <c:pt idx="195">
                  <c:v>16.333333333333332</c:v>
                </c:pt>
                <c:pt idx="196">
                  <c:v>16.416666666666668</c:v>
                </c:pt>
                <c:pt idx="197">
                  <c:v>16.5</c:v>
                </c:pt>
                <c:pt idx="198">
                  <c:v>16.583333333333332</c:v>
                </c:pt>
                <c:pt idx="199">
                  <c:v>16.666666666666668</c:v>
                </c:pt>
                <c:pt idx="200">
                  <c:v>16.75</c:v>
                </c:pt>
                <c:pt idx="201">
                  <c:v>16.833333333333332</c:v>
                </c:pt>
                <c:pt idx="202">
                  <c:v>16.916666666666668</c:v>
                </c:pt>
                <c:pt idx="203">
                  <c:v>17</c:v>
                </c:pt>
                <c:pt idx="204">
                  <c:v>17.083333333333332</c:v>
                </c:pt>
                <c:pt idx="205">
                  <c:v>17.166666666666668</c:v>
                </c:pt>
                <c:pt idx="206">
                  <c:v>17.25</c:v>
                </c:pt>
                <c:pt idx="207">
                  <c:v>17.333333333333332</c:v>
                </c:pt>
                <c:pt idx="208">
                  <c:v>17.416666666666668</c:v>
                </c:pt>
                <c:pt idx="209">
                  <c:v>17.5</c:v>
                </c:pt>
                <c:pt idx="210">
                  <c:v>17.583333333333332</c:v>
                </c:pt>
                <c:pt idx="211">
                  <c:v>17.666666666666668</c:v>
                </c:pt>
                <c:pt idx="212">
                  <c:v>17.75</c:v>
                </c:pt>
                <c:pt idx="213">
                  <c:v>17.833333333333332</c:v>
                </c:pt>
                <c:pt idx="214">
                  <c:v>17.916666666666668</c:v>
                </c:pt>
                <c:pt idx="215">
                  <c:v>18</c:v>
                </c:pt>
                <c:pt idx="216">
                  <c:v>18.083333333333332</c:v>
                </c:pt>
                <c:pt idx="217">
                  <c:v>18.166666666666668</c:v>
                </c:pt>
                <c:pt idx="218">
                  <c:v>18.25</c:v>
                </c:pt>
                <c:pt idx="219">
                  <c:v>18.333333333333332</c:v>
                </c:pt>
                <c:pt idx="220">
                  <c:v>18.416666666666668</c:v>
                </c:pt>
                <c:pt idx="221">
                  <c:v>18.5</c:v>
                </c:pt>
                <c:pt idx="222">
                  <c:v>18.583333333333332</c:v>
                </c:pt>
                <c:pt idx="223">
                  <c:v>18.666666666666668</c:v>
                </c:pt>
                <c:pt idx="224">
                  <c:v>18.75</c:v>
                </c:pt>
                <c:pt idx="225">
                  <c:v>18.833333333333332</c:v>
                </c:pt>
                <c:pt idx="226">
                  <c:v>18.916666666666668</c:v>
                </c:pt>
                <c:pt idx="227">
                  <c:v>19</c:v>
                </c:pt>
                <c:pt idx="228">
                  <c:v>19.083333333333332</c:v>
                </c:pt>
                <c:pt idx="229">
                  <c:v>19.166666666666668</c:v>
                </c:pt>
                <c:pt idx="230">
                  <c:v>19.25</c:v>
                </c:pt>
                <c:pt idx="231">
                  <c:v>19.333333333333332</c:v>
                </c:pt>
                <c:pt idx="232">
                  <c:v>19.416666666666668</c:v>
                </c:pt>
                <c:pt idx="233">
                  <c:v>19.5</c:v>
                </c:pt>
                <c:pt idx="234">
                  <c:v>19.583333333333332</c:v>
                </c:pt>
                <c:pt idx="235">
                  <c:v>19.666666666666668</c:v>
                </c:pt>
                <c:pt idx="236">
                  <c:v>19.75</c:v>
                </c:pt>
                <c:pt idx="237">
                  <c:v>19.833333333333332</c:v>
                </c:pt>
                <c:pt idx="238">
                  <c:v>19.916666666666668</c:v>
                </c:pt>
                <c:pt idx="239">
                  <c:v>20</c:v>
                </c:pt>
                <c:pt idx="240">
                  <c:v>20.083333333333332</c:v>
                </c:pt>
                <c:pt idx="241">
                  <c:v>20.166666666666668</c:v>
                </c:pt>
                <c:pt idx="242">
                  <c:v>20.25</c:v>
                </c:pt>
                <c:pt idx="243">
                  <c:v>20.333333333333332</c:v>
                </c:pt>
                <c:pt idx="244">
                  <c:v>20.416666666666668</c:v>
                </c:pt>
                <c:pt idx="245">
                  <c:v>20.5</c:v>
                </c:pt>
                <c:pt idx="246">
                  <c:v>20.583333333333332</c:v>
                </c:pt>
                <c:pt idx="247">
                  <c:v>20.666666666666668</c:v>
                </c:pt>
                <c:pt idx="248">
                  <c:v>20.75</c:v>
                </c:pt>
                <c:pt idx="249">
                  <c:v>20.833333333333332</c:v>
                </c:pt>
                <c:pt idx="250">
                  <c:v>20.916666666666668</c:v>
                </c:pt>
                <c:pt idx="251">
                  <c:v>21</c:v>
                </c:pt>
                <c:pt idx="252">
                  <c:v>21.083333333333332</c:v>
                </c:pt>
                <c:pt idx="253">
                  <c:v>21.166666666666668</c:v>
                </c:pt>
                <c:pt idx="254">
                  <c:v>21.25</c:v>
                </c:pt>
                <c:pt idx="255">
                  <c:v>21.333333333333332</c:v>
                </c:pt>
                <c:pt idx="256">
                  <c:v>21.416666666666668</c:v>
                </c:pt>
                <c:pt idx="257">
                  <c:v>21.5</c:v>
                </c:pt>
                <c:pt idx="258">
                  <c:v>21.583333333333332</c:v>
                </c:pt>
                <c:pt idx="259">
                  <c:v>21.666666666666668</c:v>
                </c:pt>
                <c:pt idx="260">
                  <c:v>21.75</c:v>
                </c:pt>
                <c:pt idx="261">
                  <c:v>21.833333333333332</c:v>
                </c:pt>
                <c:pt idx="262">
                  <c:v>21.916666666666668</c:v>
                </c:pt>
                <c:pt idx="263">
                  <c:v>22</c:v>
                </c:pt>
                <c:pt idx="264">
                  <c:v>22.083333333333332</c:v>
                </c:pt>
                <c:pt idx="265">
                  <c:v>22.166666666666668</c:v>
                </c:pt>
                <c:pt idx="266">
                  <c:v>22.25</c:v>
                </c:pt>
                <c:pt idx="267">
                  <c:v>22.333333333333332</c:v>
                </c:pt>
                <c:pt idx="268">
                  <c:v>22.416666666666668</c:v>
                </c:pt>
                <c:pt idx="269">
                  <c:v>22.5</c:v>
                </c:pt>
                <c:pt idx="270">
                  <c:v>22.583333333333332</c:v>
                </c:pt>
                <c:pt idx="271">
                  <c:v>22.666666666666668</c:v>
                </c:pt>
                <c:pt idx="272">
                  <c:v>22.75</c:v>
                </c:pt>
                <c:pt idx="273">
                  <c:v>22.833333333333332</c:v>
                </c:pt>
                <c:pt idx="274">
                  <c:v>22.916666666666668</c:v>
                </c:pt>
                <c:pt idx="275">
                  <c:v>23</c:v>
                </c:pt>
                <c:pt idx="276">
                  <c:v>23.083333333333332</c:v>
                </c:pt>
                <c:pt idx="277">
                  <c:v>23.166666666666668</c:v>
                </c:pt>
                <c:pt idx="278">
                  <c:v>23.25</c:v>
                </c:pt>
                <c:pt idx="279">
                  <c:v>23.333333333333332</c:v>
                </c:pt>
                <c:pt idx="280">
                  <c:v>23.416666666666668</c:v>
                </c:pt>
                <c:pt idx="281">
                  <c:v>23.5</c:v>
                </c:pt>
                <c:pt idx="282">
                  <c:v>23.583333333333332</c:v>
                </c:pt>
                <c:pt idx="283">
                  <c:v>23.666666666666668</c:v>
                </c:pt>
                <c:pt idx="284">
                  <c:v>23.75</c:v>
                </c:pt>
                <c:pt idx="285">
                  <c:v>23.833333333333332</c:v>
                </c:pt>
                <c:pt idx="286">
                  <c:v>23.916666666666668</c:v>
                </c:pt>
                <c:pt idx="287">
                  <c:v>24</c:v>
                </c:pt>
                <c:pt idx="288">
                  <c:v>24.083333333333332</c:v>
                </c:pt>
                <c:pt idx="289">
                  <c:v>24.166666666666668</c:v>
                </c:pt>
                <c:pt idx="290">
                  <c:v>24.25</c:v>
                </c:pt>
                <c:pt idx="291">
                  <c:v>24.333333333333332</c:v>
                </c:pt>
                <c:pt idx="292">
                  <c:v>24.416666666666668</c:v>
                </c:pt>
                <c:pt idx="293">
                  <c:v>24.5</c:v>
                </c:pt>
                <c:pt idx="294">
                  <c:v>24.583333333333332</c:v>
                </c:pt>
                <c:pt idx="295">
                  <c:v>24.666666666666668</c:v>
                </c:pt>
                <c:pt idx="296">
                  <c:v>24.75</c:v>
                </c:pt>
                <c:pt idx="297">
                  <c:v>24.833333333333332</c:v>
                </c:pt>
                <c:pt idx="298">
                  <c:v>24.916666666666668</c:v>
                </c:pt>
                <c:pt idx="299">
                  <c:v>25</c:v>
                </c:pt>
                <c:pt idx="300">
                  <c:v>25.083333333333332</c:v>
                </c:pt>
                <c:pt idx="301">
                  <c:v>25.166666666666668</c:v>
                </c:pt>
                <c:pt idx="302">
                  <c:v>25.25</c:v>
                </c:pt>
                <c:pt idx="303">
                  <c:v>25.333333333333332</c:v>
                </c:pt>
                <c:pt idx="304">
                  <c:v>25.416666666666668</c:v>
                </c:pt>
                <c:pt idx="305">
                  <c:v>25.5</c:v>
                </c:pt>
                <c:pt idx="306">
                  <c:v>25.583333333333332</c:v>
                </c:pt>
                <c:pt idx="307">
                  <c:v>25.666666666666668</c:v>
                </c:pt>
                <c:pt idx="308">
                  <c:v>25.75</c:v>
                </c:pt>
                <c:pt idx="309">
                  <c:v>25.833333333333332</c:v>
                </c:pt>
                <c:pt idx="310">
                  <c:v>25.916666666666668</c:v>
                </c:pt>
                <c:pt idx="311">
                  <c:v>26</c:v>
                </c:pt>
                <c:pt idx="312">
                  <c:v>26.083333333333332</c:v>
                </c:pt>
                <c:pt idx="313">
                  <c:v>26.166666666666668</c:v>
                </c:pt>
                <c:pt idx="314">
                  <c:v>26.25</c:v>
                </c:pt>
                <c:pt idx="315">
                  <c:v>26.333333333333332</c:v>
                </c:pt>
                <c:pt idx="316">
                  <c:v>26.416666666666668</c:v>
                </c:pt>
                <c:pt idx="317">
                  <c:v>26.5</c:v>
                </c:pt>
                <c:pt idx="318">
                  <c:v>26.583333333333332</c:v>
                </c:pt>
                <c:pt idx="319">
                  <c:v>26.666666666666668</c:v>
                </c:pt>
                <c:pt idx="320">
                  <c:v>26.75</c:v>
                </c:pt>
                <c:pt idx="321">
                  <c:v>26.833333333333332</c:v>
                </c:pt>
                <c:pt idx="322">
                  <c:v>26.916666666666668</c:v>
                </c:pt>
                <c:pt idx="323">
                  <c:v>27</c:v>
                </c:pt>
                <c:pt idx="324">
                  <c:v>27.083333333333332</c:v>
                </c:pt>
                <c:pt idx="325">
                  <c:v>27.166666666666668</c:v>
                </c:pt>
                <c:pt idx="326">
                  <c:v>27.25</c:v>
                </c:pt>
                <c:pt idx="327">
                  <c:v>27.333333333333332</c:v>
                </c:pt>
                <c:pt idx="328">
                  <c:v>27.416666666666668</c:v>
                </c:pt>
                <c:pt idx="329">
                  <c:v>27.5</c:v>
                </c:pt>
                <c:pt idx="330">
                  <c:v>27.583333333333332</c:v>
                </c:pt>
                <c:pt idx="331">
                  <c:v>27.666666666666668</c:v>
                </c:pt>
                <c:pt idx="332">
                  <c:v>27.75</c:v>
                </c:pt>
                <c:pt idx="333">
                  <c:v>27.833333333333332</c:v>
                </c:pt>
                <c:pt idx="334">
                  <c:v>27.916666666666668</c:v>
                </c:pt>
                <c:pt idx="335">
                  <c:v>28</c:v>
                </c:pt>
                <c:pt idx="336">
                  <c:v>28.083333333333332</c:v>
                </c:pt>
                <c:pt idx="337">
                  <c:v>28.166666666666668</c:v>
                </c:pt>
                <c:pt idx="338">
                  <c:v>28.25</c:v>
                </c:pt>
                <c:pt idx="339">
                  <c:v>28.333333333333332</c:v>
                </c:pt>
                <c:pt idx="340">
                  <c:v>28.416666666666668</c:v>
                </c:pt>
                <c:pt idx="341">
                  <c:v>28.5</c:v>
                </c:pt>
                <c:pt idx="342">
                  <c:v>28.583333333333332</c:v>
                </c:pt>
                <c:pt idx="343">
                  <c:v>28.666666666666668</c:v>
                </c:pt>
                <c:pt idx="344">
                  <c:v>28.75</c:v>
                </c:pt>
                <c:pt idx="345">
                  <c:v>28.833333333333332</c:v>
                </c:pt>
                <c:pt idx="346">
                  <c:v>28.916666666666668</c:v>
                </c:pt>
                <c:pt idx="347">
                  <c:v>29</c:v>
                </c:pt>
                <c:pt idx="348">
                  <c:v>29.083333333333332</c:v>
                </c:pt>
                <c:pt idx="349">
                  <c:v>29.166666666666668</c:v>
                </c:pt>
                <c:pt idx="350">
                  <c:v>29.25</c:v>
                </c:pt>
                <c:pt idx="351">
                  <c:v>29.333333333333332</c:v>
                </c:pt>
                <c:pt idx="352">
                  <c:v>29.416666666666668</c:v>
                </c:pt>
                <c:pt idx="353">
                  <c:v>29.5</c:v>
                </c:pt>
                <c:pt idx="354">
                  <c:v>29.583333333333332</c:v>
                </c:pt>
                <c:pt idx="355">
                  <c:v>29.666666666666668</c:v>
                </c:pt>
                <c:pt idx="356">
                  <c:v>29.75</c:v>
                </c:pt>
                <c:pt idx="357">
                  <c:v>29.833333333333332</c:v>
                </c:pt>
                <c:pt idx="358">
                  <c:v>29.916666666666668</c:v>
                </c:pt>
                <c:pt idx="359">
                  <c:v>30</c:v>
                </c:pt>
                <c:pt idx="360">
                  <c:v>30.083333333333332</c:v>
                </c:pt>
                <c:pt idx="361">
                  <c:v>30.166666666666668</c:v>
                </c:pt>
                <c:pt idx="362">
                  <c:v>30.25</c:v>
                </c:pt>
                <c:pt idx="363">
                  <c:v>30.333333333333332</c:v>
                </c:pt>
                <c:pt idx="364">
                  <c:v>30.416666666666668</c:v>
                </c:pt>
              </c:numCache>
            </c:numRef>
          </c:xVal>
          <c:yVal>
            <c:numRef>
              <c:f>'Zinsstruktur (2)'!$F$5:$F$369</c:f>
              <c:numCache>
                <c:formatCode>0.00%</c:formatCode>
                <c:ptCount val="365"/>
                <c:pt idx="0">
                  <c:v>-5.9659233618420534E-3</c:v>
                </c:pt>
                <c:pt idx="1">
                  <c:v>-6.1954952851812923E-3</c:v>
                </c:pt>
                <c:pt idx="2">
                  <c:v>-6.412244933324515E-3</c:v>
                </c:pt>
                <c:pt idx="3">
                  <c:v>-6.6167733550956103E-3</c:v>
                </c:pt>
                <c:pt idx="4">
                  <c:v>-6.8096546449487177E-3</c:v>
                </c:pt>
                <c:pt idx="5">
                  <c:v>-6.9914371177663484E-3</c:v>
                </c:pt>
                <c:pt idx="6">
                  <c:v>-7.1626444334366912E-3</c:v>
                </c:pt>
                <c:pt idx="7">
                  <c:v>-7.3237766733287276E-3</c:v>
                </c:pt>
                <c:pt idx="8">
                  <c:v>-7.4753113706960824E-3</c:v>
                </c:pt>
                <c:pt idx="9">
                  <c:v>-7.6177044969556254E-3</c:v>
                </c:pt>
                <c:pt idx="10">
                  <c:v>-7.7513914057044673E-3</c:v>
                </c:pt>
                <c:pt idx="11">
                  <c:v>-7.8767877362618255E-3</c:v>
                </c:pt>
                <c:pt idx="12">
                  <c:v>-7.9942902784474398E-3</c:v>
                </c:pt>
                <c:pt idx="13">
                  <c:v>-8.1042778002355098E-3</c:v>
                </c:pt>
                <c:pt idx="14">
                  <c:v>-8.2071118398559292E-3</c:v>
                </c:pt>
                <c:pt idx="15">
                  <c:v>-8.3031374638474764E-3</c:v>
                </c:pt>
                <c:pt idx="16">
                  <c:v>-8.3926839925050553E-3</c:v>
                </c:pt>
                <c:pt idx="17">
                  <c:v>-8.4760656941028321E-3</c:v>
                </c:pt>
                <c:pt idx="18">
                  <c:v>-8.5535824492165239E-3</c:v>
                </c:pt>
                <c:pt idx="19">
                  <c:v>-8.6255203864132133E-3</c:v>
                </c:pt>
                <c:pt idx="20">
                  <c:v>-8.6921524905233215E-3</c:v>
                </c:pt>
                <c:pt idx="21">
                  <c:v>-8.7537391846586772E-3</c:v>
                </c:pt>
                <c:pt idx="22">
                  <c:v>-8.8105288870916169E-3</c:v>
                </c:pt>
                <c:pt idx="23">
                  <c:v>-8.8627585440632529E-3</c:v>
                </c:pt>
                <c:pt idx="24">
                  <c:v>-8.9106541395440712E-3</c:v>
                </c:pt>
                <c:pt idx="25">
                  <c:v>-8.9544311829271219E-3</c:v>
                </c:pt>
                <c:pt idx="26">
                  <c:v>-8.994295175592748E-3</c:v>
                </c:pt>
                <c:pt idx="27">
                  <c:v>-9.0304420572443981E-3</c:v>
                </c:pt>
                <c:pt idx="28">
                  <c:v>-9.0630586328769597E-3</c:v>
                </c:pt>
                <c:pt idx="29">
                  <c:v>-9.0923229812032887E-3</c:v>
                </c:pt>
                <c:pt idx="30">
                  <c:v>-9.1184048453292581E-3</c:v>
                </c:pt>
                <c:pt idx="31">
                  <c:v>-9.1414660064346592E-3</c:v>
                </c:pt>
                <c:pt idx="32">
                  <c:v>-9.1616606411855182E-3</c:v>
                </c:pt>
                <c:pt idx="33">
                  <c:v>-9.1791356635723912E-3</c:v>
                </c:pt>
                <c:pt idx="34">
                  <c:v>-9.1940310518403099E-3</c:v>
                </c:pt>
                <c:pt idx="35">
                  <c:v>-9.206480161147685E-3</c:v>
                </c:pt>
                <c:pt idx="36">
                  <c:v>-9.2166100225647713E-3</c:v>
                </c:pt>
                <c:pt idx="37">
                  <c:v>-9.2245416289963942E-3</c:v>
                </c:pt>
                <c:pt idx="38">
                  <c:v>-9.2303902085889601E-3</c:v>
                </c:pt>
                <c:pt idx="39">
                  <c:v>-9.2342654861582475E-3</c:v>
                </c:pt>
                <c:pt idx="40">
                  <c:v>-9.2362719331515152E-3</c:v>
                </c:pt>
                <c:pt idx="41">
                  <c:v>-9.2365090066360879E-3</c:v>
                </c:pt>
                <c:pt idx="42">
                  <c:v>-9.2350713777854549E-3</c:v>
                </c:pt>
                <c:pt idx="43">
                  <c:v>-9.2320491503142497E-3</c:v>
                </c:pt>
                <c:pt idx="44">
                  <c:v>-9.2275280692940553E-3</c:v>
                </c:pt>
                <c:pt idx="45">
                  <c:v>-9.2215897207640757E-3</c:v>
                </c:pt>
                <c:pt idx="46">
                  <c:v>-9.2143117225328176E-3</c:v>
                </c:pt>
                <c:pt idx="47">
                  <c:v>-9.2057679065502621E-3</c:v>
                </c:pt>
                <c:pt idx="48">
                  <c:v>-9.1960284932140306E-3</c:v>
                </c:pt>
                <c:pt idx="49">
                  <c:v>-9.1851602579574154E-3</c:v>
                </c:pt>
                <c:pt idx="50">
                  <c:v>-9.1732266904525177E-3</c:v>
                </c:pt>
                <c:pt idx="51">
                  <c:v>-9.1602881467475264E-3</c:v>
                </c:pt>
                <c:pt idx="52">
                  <c:v>-9.1464019946436506E-3</c:v>
                </c:pt>
                <c:pt idx="53">
                  <c:v>-9.1316227526041516E-3</c:v>
                </c:pt>
                <c:pt idx="54">
                  <c:v>-9.1160022224756783E-3</c:v>
                </c:pt>
                <c:pt idx="55">
                  <c:v>-9.0995896162898264E-3</c:v>
                </c:pt>
                <c:pt idx="56">
                  <c:v>-9.0824316774018657E-3</c:v>
                </c:pt>
                <c:pt idx="57">
                  <c:v>-9.0645727962123182E-3</c:v>
                </c:pt>
                <c:pt idx="58">
                  <c:v>-9.0460551207066781E-3</c:v>
                </c:pt>
                <c:pt idx="59">
                  <c:v>-9.0269186620386965E-3</c:v>
                </c:pt>
                <c:pt idx="60">
                  <c:v>-9.0072013953727027E-3</c:v>
                </c:pt>
                <c:pt idx="61">
                  <c:v>-8.986939356191579E-3</c:v>
                </c:pt>
                <c:pt idx="62">
                  <c:v>-8.9661667322680182E-3</c:v>
                </c:pt>
                <c:pt idx="63">
                  <c:v>-8.9449159514881534E-3</c:v>
                </c:pt>
                <c:pt idx="64">
                  <c:v>-8.9232177657087991E-3</c:v>
                </c:pt>
                <c:pt idx="65">
                  <c:v>-8.9011013308216112E-3</c:v>
                </c:pt>
                <c:pt idx="66">
                  <c:v>-8.8785942831900531E-3</c:v>
                </c:pt>
                <c:pt idx="67">
                  <c:v>-8.8557228126181376E-3</c:v>
                </c:pt>
                <c:pt idx="68">
                  <c:v>-8.8325117320028033E-3</c:v>
                </c:pt>
                <c:pt idx="69">
                  <c:v>-8.8089845438155175E-3</c:v>
                </c:pt>
                <c:pt idx="70">
                  <c:v>-8.7851635035524085E-3</c:v>
                </c:pt>
                <c:pt idx="71">
                  <c:v>-8.7610696802860911E-3</c:v>
                </c:pt>
                <c:pt idx="72">
                  <c:v>-8.7367230144468205E-3</c:v>
                </c:pt>
                <c:pt idx="73">
                  <c:v>-8.7121423729550375E-3</c:v>
                </c:pt>
                <c:pt idx="74">
                  <c:v>-8.6873456018221086E-3</c:v>
                </c:pt>
                <c:pt idx="75">
                  <c:v>-8.6623495763309809E-3</c:v>
                </c:pt>
                <c:pt idx="76">
                  <c:v>-8.6371702489038901E-3</c:v>
                </c:pt>
                <c:pt idx="77">
                  <c:v>-8.611822694759309E-3</c:v>
                </c:pt>
                <c:pt idx="78">
                  <c:v>-8.5863211554561558E-3</c:v>
                </c:pt>
                <c:pt idx="79">
                  <c:v>-8.5606790804190029E-3</c:v>
                </c:pt>
                <c:pt idx="80">
                  <c:v>-8.5349091665338668E-3</c:v>
                </c:pt>
                <c:pt idx="81">
                  <c:v>-8.5090233959004714E-3</c:v>
                </c:pt>
                <c:pt idx="82">
                  <c:v>-8.4830330718229686E-3</c:v>
                </c:pt>
                <c:pt idx="83">
                  <c:v>-8.4569488531176951E-3</c:v>
                </c:pt>
                <c:pt idx="84">
                  <c:v>-8.4307807868130562E-3</c:v>
                </c:pt>
                <c:pt idx="85">
                  <c:v>-8.4045383393134242E-3</c:v>
                </c:pt>
                <c:pt idx="86">
                  <c:v>-8.3782304260957459E-3</c:v>
                </c:pt>
                <c:pt idx="87">
                  <c:v>-8.3518654400046698E-3</c:v>
                </c:pt>
                <c:pt idx="88">
                  <c:v>-8.3254512782090541E-3</c:v>
                </c:pt>
                <c:pt idx="89">
                  <c:v>-8.298995367880006E-3</c:v>
                </c:pt>
                <c:pt idx="90">
                  <c:v>-8.2725046906480474E-3</c:v>
                </c:pt>
                <c:pt idx="91">
                  <c:v>-8.2459858058943451E-3</c:v>
                </c:pt>
                <c:pt idx="92">
                  <c:v>-8.2194448729287391E-3</c:v>
                </c:pt>
                <c:pt idx="93">
                  <c:v>-8.1928876721048035E-3</c:v>
                </c:pt>
                <c:pt idx="94">
                  <c:v>-8.1663196249201538E-3</c:v>
                </c:pt>
                <c:pt idx="95">
                  <c:v>-8.1397458131479503E-3</c:v>
                </c:pt>
                <c:pt idx="96">
                  <c:v>-8.1131709970436849E-3</c:v>
                </c:pt>
                <c:pt idx="97">
                  <c:v>-8.0865996326692433E-3</c:v>
                </c:pt>
                <c:pt idx="98">
                  <c:v>-8.0600358883745754E-3</c:v>
                </c:pt>
                <c:pt idx="99">
                  <c:v>-8.0334836604753455E-3</c:v>
                </c:pt>
                <c:pt idx="100">
                  <c:v>-8.0069465881633974E-3</c:v>
                </c:pt>
                <c:pt idx="101">
                  <c:v>-7.9804280676851729E-3</c:v>
                </c:pt>
                <c:pt idx="102">
                  <c:v>-7.9539312658216919E-3</c:v>
                </c:pt>
                <c:pt idx="103">
                  <c:v>-7.927459132702229E-3</c:v>
                </c:pt>
                <c:pt idx="104">
                  <c:v>-7.9010144139823255E-3</c:v>
                </c:pt>
                <c:pt idx="105">
                  <c:v>-7.8745996624156392E-3</c:v>
                </c:pt>
                <c:pt idx="106">
                  <c:v>-7.8482172488474958E-3</c:v>
                </c:pt>
                <c:pt idx="107">
                  <c:v>-7.8218693726570671E-3</c:v>
                </c:pt>
                <c:pt idx="108">
                  <c:v>-7.795558071673786E-3</c:v>
                </c:pt>
                <c:pt idx="109">
                  <c:v>-7.7692852315924092E-3</c:v>
                </c:pt>
                <c:pt idx="110">
                  <c:v>-7.7430525949102064E-3</c:v>
                </c:pt>
                <c:pt idx="111">
                  <c:v>-7.7168617694085527E-3</c:v>
                </c:pt>
                <c:pt idx="112">
                  <c:v>-7.6907142362003123E-3</c:v>
                </c:pt>
                <c:pt idx="113">
                  <c:v>-7.6646113573634218E-3</c:v>
                </c:pt>
                <c:pt idx="114">
                  <c:v>-7.6385543831801175E-3</c:v>
                </c:pt>
                <c:pt idx="115">
                  <c:v>-7.6125444590004884E-3</c:v>
                </c:pt>
                <c:pt idx="116">
                  <c:v>-7.5865826317480607E-3</c:v>
                </c:pt>
                <c:pt idx="117">
                  <c:v>-7.5606698560844437E-3</c:v>
                </c:pt>
                <c:pt idx="118">
                  <c:v>-7.5348070002492686E-3</c:v>
                </c:pt>
                <c:pt idx="119">
                  <c:v>-7.508994851590834E-3</c:v>
                </c:pt>
                <c:pt idx="120">
                  <c:v>-7.4832341218023669E-3</c:v>
                </c:pt>
                <c:pt idx="121">
                  <c:v>-7.4575254518778802E-3</c:v>
                </c:pt>
                <c:pt idx="122">
                  <c:v>-7.4318694168012513E-3</c:v>
                </c:pt>
                <c:pt idx="123">
                  <c:v>-7.406266529981294E-3</c:v>
                </c:pt>
                <c:pt idx="124">
                  <c:v>-7.3807172474451479E-3</c:v>
                </c:pt>
                <c:pt idx="125">
                  <c:v>-7.3552219718017193E-3</c:v>
                </c:pt>
                <c:pt idx="126">
                  <c:v>-7.3297810559863818E-3</c:v>
                </c:pt>
                <c:pt idx="127">
                  <c:v>-7.304394806797565E-3</c:v>
                </c:pt>
                <c:pt idx="128">
                  <c:v>-7.2790634882355307E-3</c:v>
                </c:pt>
                <c:pt idx="129">
                  <c:v>-7.2537873246529307E-3</c:v>
                </c:pt>
                <c:pt idx="130">
                  <c:v>-7.2285665037265913E-3</c:v>
                </c:pt>
                <c:pt idx="131">
                  <c:v>-7.2034011792592228E-3</c:v>
                </c:pt>
                <c:pt idx="132">
                  <c:v>-7.1782914738196292E-3</c:v>
                </c:pt>
                <c:pt idx="133">
                  <c:v>-7.1532374812294181E-3</c:v>
                </c:pt>
                <c:pt idx="134">
                  <c:v>-7.1282392689038954E-3</c:v>
                </c:pt>
                <c:pt idx="135">
                  <c:v>-7.1032968800545122E-3</c:v>
                </c:pt>
                <c:pt idx="136">
                  <c:v>-7.0784103357598403E-3</c:v>
                </c:pt>
                <c:pt idx="137">
                  <c:v>-7.0535796369117117E-3</c:v>
                </c:pt>
                <c:pt idx="138">
                  <c:v>-7.0288047660429388E-3</c:v>
                </c:pt>
                <c:pt idx="139">
                  <c:v>-7.0040856890426217E-3</c:v>
                </c:pt>
                <c:pt idx="140">
                  <c:v>-6.9794223567648632E-3</c:v>
                </c:pt>
                <c:pt idx="141">
                  <c:v>-6.95481470653634E-3</c:v>
                </c:pt>
                <c:pt idx="142">
                  <c:v>-6.9302626635680438E-3</c:v>
                </c:pt>
                <c:pt idx="143">
                  <c:v>-6.9057661422761265E-3</c:v>
                </c:pt>
                <c:pt idx="144">
                  <c:v>-6.881325047516677E-3</c:v>
                </c:pt>
                <c:pt idx="145">
                  <c:v>-6.8569392757388964E-3</c:v>
                </c:pt>
                <c:pt idx="146">
                  <c:v>-6.8326087160610442E-3</c:v>
                </c:pt>
                <c:pt idx="147">
                  <c:v>-6.8083332512732598E-3</c:v>
                </c:pt>
                <c:pt idx="148">
                  <c:v>-6.7841127587711745E-3</c:v>
                </c:pt>
                <c:pt idx="149">
                  <c:v>-6.7599471114240155E-3</c:v>
                </c:pt>
                <c:pt idx="150">
                  <c:v>-6.7358361783808364E-3</c:v>
                </c:pt>
                <c:pt idx="151">
                  <c:v>-6.7117798258181441E-3</c:v>
                </c:pt>
                <c:pt idx="152">
                  <c:v>-6.6877779176322321E-3</c:v>
                </c:pt>
                <c:pt idx="153">
                  <c:v>-6.6638303160792322E-3</c:v>
                </c:pt>
                <c:pt idx="154">
                  <c:v>-6.639936882365827E-3</c:v>
                </c:pt>
                <c:pt idx="155">
                  <c:v>-6.6160974771933461E-3</c:v>
                </c:pt>
                <c:pt idx="156">
                  <c:v>-6.5923119612579448E-3</c:v>
                </c:pt>
                <c:pt idx="157">
                  <c:v>-6.5685801957093308E-3</c:v>
                </c:pt>
                <c:pt idx="158">
                  <c:v>-6.5449020425704064E-3</c:v>
                </c:pt>
                <c:pt idx="159">
                  <c:v>-6.5212773651201414E-3</c:v>
                </c:pt>
                <c:pt idx="160">
                  <c:v>-6.4977060282417837E-3</c:v>
                </c:pt>
                <c:pt idx="161">
                  <c:v>-6.4741878987384762E-3</c:v>
                </c:pt>
                <c:pt idx="162">
                  <c:v>-6.4507228456181925E-3</c:v>
                </c:pt>
                <c:pt idx="163">
                  <c:v>-6.4273107403498998E-3</c:v>
                </c:pt>
                <c:pt idx="164">
                  <c:v>-6.4039514570925979E-3</c:v>
                </c:pt>
                <c:pt idx="165">
                  <c:v>-6.3806448728990182E-3</c:v>
                </c:pt>
                <c:pt idx="166">
                  <c:v>-6.3573908678954492E-3</c:v>
                </c:pt>
                <c:pt idx="167">
                  <c:v>-6.3341893254392654E-3</c:v>
                </c:pt>
                <c:pt idx="168">
                  <c:v>-6.3110401322555472E-3</c:v>
                </c:pt>
                <c:pt idx="169">
                  <c:v>-6.2879431785541227E-3</c:v>
                </c:pt>
                <c:pt idx="170">
                  <c:v>-6.2648983581283547E-3</c:v>
                </c:pt>
                <c:pt idx="171">
                  <c:v>-6.2419055684368417E-3</c:v>
                </c:pt>
                <c:pt idx="172">
                  <c:v>-6.2189647106691993E-3</c:v>
                </c:pt>
                <c:pt idx="173">
                  <c:v>-6.1960756897969944E-3</c:v>
                </c:pt>
                <c:pt idx="174">
                  <c:v>-6.1732384146109083E-3</c:v>
                </c:pt>
                <c:pt idx="175">
                  <c:v>-6.1504527977450148E-3</c:v>
                </c:pt>
                <c:pt idx="176">
                  <c:v>-6.1277187556891882E-3</c:v>
                </c:pt>
                <c:pt idx="177">
                  <c:v>-6.1050362087904653E-3</c:v>
                </c:pt>
                <c:pt idx="178">
                  <c:v>-6.0824050812441754E-3</c:v>
                </c:pt>
                <c:pt idx="179">
                  <c:v>-6.0598253010756553E-3</c:v>
                </c:pt>
                <c:pt idx="180">
                  <c:v>-6.0372968001132718E-3</c:v>
                </c:pt>
                <c:pt idx="181">
                  <c:v>-6.014819513953433E-3</c:v>
                </c:pt>
                <c:pt idx="182">
                  <c:v>-5.9923933819182517E-3</c:v>
                </c:pt>
                <c:pt idx="183">
                  <c:v>-5.9700183470065109E-3</c:v>
                </c:pt>
                <c:pt idx="184">
                  <c:v>-5.9476943558384688E-3</c:v>
                </c:pt>
                <c:pt idx="185">
                  <c:v>-5.9254213585950982E-3</c:v>
                </c:pt>
                <c:pt idx="186">
                  <c:v>-5.9031993089522393E-3</c:v>
                </c:pt>
                <c:pt idx="187">
                  <c:v>-5.881028164010209E-3</c:v>
                </c:pt>
                <c:pt idx="188">
                  <c:v>-5.8589078842192542E-3</c:v>
                </c:pt>
                <c:pt idx="189">
                  <c:v>-5.8368384333013727E-3</c:v>
                </c:pt>
                <c:pt idx="190">
                  <c:v>-5.8148197781688338E-3</c:v>
                </c:pt>
                <c:pt idx="191">
                  <c:v>-5.7928518888397994E-3</c:v>
                </c:pt>
                <c:pt idx="192">
                  <c:v>-5.7709347383514513E-3</c:v>
                </c:pt>
                <c:pt idx="193">
                  <c:v>-5.7490683026709026E-3</c:v>
                </c:pt>
                <c:pt idx="194">
                  <c:v>-5.7272525606042414E-3</c:v>
                </c:pt>
                <c:pt idx="195">
                  <c:v>-5.7054874937039896E-3</c:v>
                </c:pt>
                <c:pt idx="196">
                  <c:v>-5.6837730861752757E-3</c:v>
                </c:pt>
                <c:pt idx="197">
                  <c:v>-5.6621093247809472E-3</c:v>
                </c:pt>
                <c:pt idx="198">
                  <c:v>-5.6404961987459078E-3</c:v>
                </c:pt>
                <c:pt idx="199">
                  <c:v>-5.6189336996608497E-3</c:v>
                </c:pt>
                <c:pt idx="200">
                  <c:v>-5.5974218213856678E-3</c:v>
                </c:pt>
                <c:pt idx="201">
                  <c:v>-5.5759605599526602E-3</c:v>
                </c:pt>
                <c:pt idx="202">
                  <c:v>-5.5545499134697848E-3</c:v>
                </c:pt>
                <c:pt idx="203">
                  <c:v>-5.5331898820240883E-3</c:v>
                </c:pt>
                <c:pt idx="204">
                  <c:v>-5.5118804675854567E-3</c:v>
                </c:pt>
                <c:pt idx="205">
                  <c:v>-5.4906216739109047E-3</c:v>
                </c:pt>
                <c:pt idx="206">
                  <c:v>-5.4694135064494442E-3</c:v>
                </c:pt>
                <c:pt idx="207">
                  <c:v>-5.4482559722477163E-3</c:v>
                </c:pt>
                <c:pt idx="208">
                  <c:v>-5.4271490798564878E-3</c:v>
                </c:pt>
                <c:pt idx="209">
                  <c:v>-5.4060928392381125E-3</c:v>
                </c:pt>
                <c:pt idx="210">
                  <c:v>-5.385087261675049E-3</c:v>
                </c:pt>
                <c:pt idx="211">
                  <c:v>-5.3641323596795342E-3</c:v>
                </c:pt>
                <c:pt idx="212">
                  <c:v>-5.3432281469044801E-3</c:v>
                </c:pt>
                <c:pt idx="213">
                  <c:v>-5.3223746380556842E-3</c:v>
                </c:pt>
                <c:pt idx="214">
                  <c:v>-5.3015718488053911E-3</c:v>
                </c:pt>
                <c:pt idx="215">
                  <c:v>-5.2808197957072926E-3</c:v>
                </c:pt>
                <c:pt idx="216">
                  <c:v>-5.260118496112999E-3</c:v>
                </c:pt>
                <c:pt idx="217">
                  <c:v>-5.2394679680900337E-3</c:v>
                </c:pt>
                <c:pt idx="218">
                  <c:v>-5.2188682303414124E-3</c:v>
                </c:pt>
                <c:pt idx="219">
                  <c:v>-5.1983193021267853E-3</c:v>
                </c:pt>
                <c:pt idx="220">
                  <c:v>-5.1778212031852603E-3</c:v>
                </c:pt>
                <c:pt idx="221">
                  <c:v>-5.157373953659854E-3</c:v>
                </c:pt>
                <c:pt idx="222">
                  <c:v>-5.1369775740236351E-3</c:v>
                </c:pt>
                <c:pt idx="223">
                  <c:v>-5.1166320850075664E-3</c:v>
                </c:pt>
                <c:pt idx="224">
                  <c:v>-5.0963375075300712E-3</c:v>
                </c:pt>
                <c:pt idx="225">
                  <c:v>-5.0760938626283171E-3</c:v>
                </c:pt>
                <c:pt idx="226">
                  <c:v>-5.0559011713912361E-3</c:v>
                </c:pt>
                <c:pt idx="227">
                  <c:v>-5.0357594548942853E-3</c:v>
                </c:pt>
                <c:pt idx="228">
                  <c:v>-5.0156687341359613E-3</c:v>
                </c:pt>
                <c:pt idx="229">
                  <c:v>-4.9956290299760231E-3</c:v>
                </c:pt>
                <c:pt idx="230">
                  <c:v>-4.9756403630755019E-3</c:v>
                </c:pt>
                <c:pt idx="231">
                  <c:v>-4.9557027538383938E-3</c:v>
                </c:pt>
                <c:pt idx="232">
                  <c:v>-4.9358162223551152E-3</c:v>
                </c:pt>
                <c:pt idx="233">
                  <c:v>-4.9159807883476479E-3</c:v>
                </c:pt>
                <c:pt idx="234">
                  <c:v>-4.8961964711164109E-3</c:v>
                </c:pt>
                <c:pt idx="235">
                  <c:v>-4.8764632894888046E-3</c:v>
                </c:pt>
                <c:pt idx="236">
                  <c:v>-4.8567812617694491E-3</c:v>
                </c:pt>
                <c:pt idx="237">
                  <c:v>-4.8371504056920625E-3</c:v>
                </c:pt>
                <c:pt idx="238">
                  <c:v>-4.8175707383730096E-3</c:v>
                </c:pt>
                <c:pt idx="239">
                  <c:v>-4.7980422762664513E-3</c:v>
                </c:pt>
                <c:pt idx="240">
                  <c:v>-4.7785650351211181E-3</c:v>
                </c:pt>
                <c:pt idx="241">
                  <c:v>-4.759139029938653E-3</c:v>
                </c:pt>
                <c:pt idx="242">
                  <c:v>-4.7397642749335426E-3</c:v>
                </c:pt>
                <c:pt idx="243">
                  <c:v>-4.7204407834945568E-3</c:v>
                </c:pt>
                <c:pt idx="244">
                  <c:v>-4.7011685681477376E-3</c:v>
                </c:pt>
                <c:pt idx="245">
                  <c:v>-4.681947640520873E-3</c:v>
                </c:pt>
                <c:pt idx="246">
                  <c:v>-4.6627780113094345E-3</c:v>
                </c:pt>
                <c:pt idx="247">
                  <c:v>-4.643659690243971E-3</c:v>
                </c:pt>
                <c:pt idx="248">
                  <c:v>-4.6245926860589218E-3</c:v>
                </c:pt>
                <c:pt idx="249">
                  <c:v>-4.6055770064628359E-3</c:v>
                </c:pt>
                <c:pt idx="250">
                  <c:v>-4.5866126581099323E-3</c:v>
                </c:pt>
                <c:pt idx="251">
                  <c:v>-4.5676996465730535E-3</c:v>
                </c:pt>
                <c:pt idx="252">
                  <c:v>-4.5488379763178833E-3</c:v>
                </c:pt>
                <c:pt idx="253">
                  <c:v>-4.530027650678504E-3</c:v>
                </c:pt>
                <c:pt idx="254">
                  <c:v>-4.5112686718341947E-3</c:v>
                </c:pt>
                <c:pt idx="255">
                  <c:v>-4.4925610407874714E-3</c:v>
                </c:pt>
                <c:pt idx="256">
                  <c:v>-4.4739047573433477E-3</c:v>
                </c:pt>
                <c:pt idx="257">
                  <c:v>-4.4552998200897836E-3</c:v>
                </c:pt>
                <c:pt idx="258">
                  <c:v>-4.4367462263792817E-3</c:v>
                </c:pt>
                <c:pt idx="259">
                  <c:v>-4.4182439723116293E-3</c:v>
                </c:pt>
                <c:pt idx="260">
                  <c:v>-4.3997930527177459E-3</c:v>
                </c:pt>
                <c:pt idx="261">
                  <c:v>-4.3813934611446111E-3</c:v>
                </c:pt>
                <c:pt idx="262">
                  <c:v>-4.3630451898412506E-3</c:v>
                </c:pt>
                <c:pt idx="263">
                  <c:v>-4.3447482297457422E-3</c:v>
                </c:pt>
                <c:pt idx="264">
                  <c:v>-4.3265025704732445E-3</c:v>
                </c:pt>
                <c:pt idx="265">
                  <c:v>-4.3083082003049812E-3</c:v>
                </c:pt>
                <c:pt idx="266">
                  <c:v>-4.2901651061782071E-3</c:v>
                </c:pt>
                <c:pt idx="267">
                  <c:v>-4.2720732736770727E-3</c:v>
                </c:pt>
                <c:pt idx="268">
                  <c:v>-4.2540326870244109E-3</c:v>
                </c:pt>
                <c:pt idx="269">
                  <c:v>-4.2360433290744102E-3</c:v>
                </c:pt>
                <c:pt idx="270">
                  <c:v>-4.2181051813061175E-3</c:v>
                </c:pt>
                <c:pt idx="271">
                  <c:v>-4.2002182238177962E-3</c:v>
                </c:pt>
                <c:pt idx="272">
                  <c:v>-4.1823824353220936E-3</c:v>
                </c:pt>
                <c:pt idx="273">
                  <c:v>-4.1645977931419678E-3</c:v>
                </c:pt>
                <c:pt idx="274">
                  <c:v>-4.1468642732074021E-3</c:v>
                </c:pt>
                <c:pt idx="275">
                  <c:v>-4.1291818500528588E-3</c:v>
                </c:pt>
                <c:pt idx="276">
                  <c:v>-4.1115504968154311E-3</c:v>
                </c:pt>
                <c:pt idx="277">
                  <c:v>-4.0939701852337092E-3</c:v>
                </c:pt>
                <c:pt idx="278">
                  <c:v>-4.0764408856473139E-3</c:v>
                </c:pt>
                <c:pt idx="279">
                  <c:v>-4.0589625669970892E-3</c:v>
                </c:pt>
                <c:pt idx="280">
                  <c:v>-4.0415351968259173E-3</c:v>
                </c:pt>
                <c:pt idx="281">
                  <c:v>-4.0241587412801561E-3</c:v>
                </c:pt>
                <c:pt idx="282">
                  <c:v>-4.0068331651116618E-3</c:v>
                </c:pt>
                <c:pt idx="283">
                  <c:v>-3.989558431680397E-3</c:v>
                </c:pt>
                <c:pt idx="284">
                  <c:v>-3.9723345029575681E-3</c:v>
                </c:pt>
                <c:pt idx="285">
                  <c:v>-3.9551613395293287E-3</c:v>
                </c:pt>
                <c:pt idx="286">
                  <c:v>-3.9380389006009736E-3</c:v>
                </c:pt>
                <c:pt idx="287">
                  <c:v>-3.9209671440016431E-3</c:v>
                </c:pt>
                <c:pt idx="288">
                  <c:v>-3.9039460261895073E-3</c:v>
                </c:pt>
                <c:pt idx="289">
                  <c:v>-3.8869755022574014E-3</c:v>
                </c:pt>
                <c:pt idx="290">
                  <c:v>-3.8700555259389363E-3</c:v>
                </c:pt>
                <c:pt idx="291">
                  <c:v>-3.8531860496149959E-3</c:v>
                </c:pt>
                <c:pt idx="292">
                  <c:v>-3.8363670243206889E-3</c:v>
                </c:pt>
                <c:pt idx="293">
                  <c:v>-3.8195983997526615E-3</c:v>
                </c:pt>
                <c:pt idx="294">
                  <c:v>-3.8028801242768221E-3</c:v>
                </c:pt>
                <c:pt idx="295">
                  <c:v>-3.7862121449364116E-3</c:v>
                </c:pt>
                <c:pt idx="296">
                  <c:v>-3.7695944074604289E-3</c:v>
                </c:pt>
                <c:pt idx="297">
                  <c:v>-3.7530268562724024E-3</c:v>
                </c:pt>
                <c:pt idx="298">
                  <c:v>-3.7365094344994658E-3</c:v>
                </c:pt>
                <c:pt idx="299">
                  <c:v>-3.720042083981764E-3</c:v>
                </c:pt>
                <c:pt idx="300">
                  <c:v>-3.7036247452821342E-3</c:v>
                </c:pt>
                <c:pt idx="301">
                  <c:v>-3.6872573576960761E-3</c:v>
                </c:pt>
                <c:pt idx="302">
                  <c:v>-3.6709398592619982E-3</c:v>
                </c:pt>
                <c:pt idx="303">
                  <c:v>-3.6546721867717052E-3</c:v>
                </c:pt>
                <c:pt idx="304">
                  <c:v>-3.6384542757811346E-3</c:v>
                </c:pt>
                <c:pt idx="305">
                  <c:v>-3.6222860606213375E-3</c:v>
                </c:pt>
                <c:pt idx="306">
                  <c:v>-3.6061674744096578E-3</c:v>
                </c:pt>
                <c:pt idx="307">
                  <c:v>-3.5900984490611293E-3</c:v>
                </c:pt>
                <c:pt idx="308">
                  <c:v>-3.5740789153000823E-3</c:v>
                </c:pt>
                <c:pt idx="309">
                  <c:v>-3.5581088026719167E-3</c:v>
                </c:pt>
                <c:pt idx="310">
                  <c:v>-3.5421880395550597E-3</c:v>
                </c:pt>
                <c:pt idx="311">
                  <c:v>-3.5263165531730922E-3</c:v>
                </c:pt>
                <c:pt idx="312">
                  <c:v>-3.5104942696070306E-3</c:v>
                </c:pt>
                <c:pt idx="313">
                  <c:v>-3.4947211138077524E-3</c:v>
                </c:pt>
                <c:pt idx="314">
                  <c:v>-3.4789970096085494E-3</c:v>
                </c:pt>
                <c:pt idx="315">
                  <c:v>-3.4633218797378348E-3</c:v>
                </c:pt>
                <c:pt idx="316">
                  <c:v>-3.4476956458319354E-3</c:v>
                </c:pt>
                <c:pt idx="317">
                  <c:v>-3.4321182284480257E-3</c:v>
                </c:pt>
                <c:pt idx="318">
                  <c:v>-3.416589547077133E-3</c:v>
                </c:pt>
                <c:pt idx="319">
                  <c:v>-3.4011095201572717E-3</c:v>
                </c:pt>
                <c:pt idx="320">
                  <c:v>-3.3856780650866215E-3</c:v>
                </c:pt>
                <c:pt idx="321">
                  <c:v>-3.3702950982368229E-3</c:v>
                </c:pt>
                <c:pt idx="322">
                  <c:v>-3.3549605349663105E-3</c:v>
                </c:pt>
                <c:pt idx="323">
                  <c:v>-3.339674289633741E-3</c:v>
                </c:pt>
                <c:pt idx="324">
                  <c:v>-3.3244362756114487E-3</c:v>
                </c:pt>
                <c:pt idx="325">
                  <c:v>-3.3092464052989611E-3</c:v>
                </c:pt>
                <c:pt idx="326">
                  <c:v>-3.2941045901365776E-3</c:v>
                </c:pt>
                <c:pt idx="327">
                  <c:v>-3.2790107406189392E-3</c:v>
                </c:pt>
                <c:pt idx="328">
                  <c:v>-3.2639647663086782E-3</c:v>
                </c:pt>
                <c:pt idx="329">
                  <c:v>-3.2489665758500584E-3</c:v>
                </c:pt>
                <c:pt idx="330">
                  <c:v>-3.2340160769826444E-3</c:v>
                </c:pt>
                <c:pt idx="331">
                  <c:v>-3.219113176554989E-3</c:v>
                </c:pt>
                <c:pt idx="332">
                  <c:v>-3.2042577805383226E-3</c:v>
                </c:pt>
                <c:pt idx="333">
                  <c:v>-3.1894497940402424E-3</c:v>
                </c:pt>
                <c:pt idx="334">
                  <c:v>-3.1746891213184037E-3</c:v>
                </c:pt>
                <c:pt idx="335">
                  <c:v>-3.1599756657942051E-3</c:v>
                </c:pt>
                <c:pt idx="336">
                  <c:v>-3.1453093300664544E-3</c:v>
                </c:pt>
                <c:pt idx="337">
                  <c:v>-3.1306900159250232E-3</c:v>
                </c:pt>
                <c:pt idx="338">
                  <c:v>-3.1161176243644766E-3</c:v>
                </c:pt>
                <c:pt idx="339">
                  <c:v>-3.1015920555976812E-3</c:v>
                </c:pt>
                <c:pt idx="340">
                  <c:v>-3.0871132090693814E-3</c:v>
                </c:pt>
                <c:pt idx="341">
                  <c:v>-3.0726809834697422E-3</c:v>
                </c:pt>
                <c:pt idx="342">
                  <c:v>-3.0582952767478511E-3</c:v>
                </c:pt>
                <c:pt idx="343">
                  <c:v>-3.0439559861251855E-3</c:v>
                </c:pt>
                <c:pt idx="344">
                  <c:v>-3.0296630081090353E-3</c:v>
                </c:pt>
                <c:pt idx="345">
                  <c:v>-3.0154162385058669E-3</c:v>
                </c:pt>
                <c:pt idx="346">
                  <c:v>-3.0012155724346537E-3</c:v>
                </c:pt>
                <c:pt idx="347">
                  <c:v>-2.9870609043401342E-3</c:v>
                </c:pt>
                <c:pt idx="348">
                  <c:v>-2.9729521280060242E-3</c:v>
                </c:pt>
                <c:pt idx="349">
                  <c:v>-2.9588891365681697E-3</c:v>
                </c:pt>
                <c:pt idx="350">
                  <c:v>-2.9448718225276267E-3</c:v>
                </c:pt>
                <c:pt idx="351">
                  <c:v>-2.9309000777636837E-3</c:v>
                </c:pt>
                <c:pt idx="352">
                  <c:v>-2.9169737935468227E-3</c:v>
                </c:pt>
                <c:pt idx="353">
                  <c:v>-2.9030928605515861E-3</c:v>
                </c:pt>
                <c:pt idx="354">
                  <c:v>-2.8892571688694003E-3</c:v>
                </c:pt>
                <c:pt idx="355">
                  <c:v>-2.8754666080213001E-3</c:v>
                </c:pt>
                <c:pt idx="356">
                  <c:v>-2.8617210669705951E-3</c:v>
                </c:pt>
                <c:pt idx="357">
                  <c:v>-2.84802043413544E-3</c:v>
                </c:pt>
                <c:pt idx="358">
                  <c:v>-2.8343645974013339E-3</c:v>
                </c:pt>
                <c:pt idx="359">
                  <c:v>-2.8207534441335408E-3</c:v>
                </c:pt>
                <c:pt idx="360">
                  <c:v>-2.8071868611894138E-3</c:v>
                </c:pt>
                <c:pt idx="361">
                  <c:v>-2.7936647349306358E-3</c:v>
                </c:pt>
                <c:pt idx="362">
                  <c:v>-2.7801869512353878E-3</c:v>
                </c:pt>
                <c:pt idx="363">
                  <c:v>-2.7667533955104042E-3</c:v>
                </c:pt>
                <c:pt idx="364">
                  <c:v>-2.7533639527029504E-3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15-4C30-A15D-AC81CBE5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902968"/>
        <c:axId val="413903624"/>
      </c:scatterChart>
      <c:valAx>
        <c:axId val="413902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Restlaufzeit in Jahren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3903624"/>
        <c:crosses val="autoZero"/>
        <c:crossBetween val="midCat"/>
      </c:valAx>
      <c:valAx>
        <c:axId val="413903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Effektivverzinsung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3902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355</xdr:row>
      <xdr:rowOff>144780</xdr:rowOff>
    </xdr:from>
    <xdr:to>
      <xdr:col>11</xdr:col>
      <xdr:colOff>167640</xdr:colOff>
      <xdr:row>370</xdr:row>
      <xdr:rowOff>91440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ABEEA61-7D8F-4BEF-AA62-40F0F43E2F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228602</xdr:colOff>
      <xdr:row>0</xdr:row>
      <xdr:rowOff>239486</xdr:rowOff>
    </xdr:from>
    <xdr:to>
      <xdr:col>19</xdr:col>
      <xdr:colOff>382860</xdr:colOff>
      <xdr:row>22</xdr:row>
      <xdr:rowOff>112077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658A29-77FD-4E8C-BD06-C2E24632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4545" y="239486"/>
          <a:ext cx="6914286" cy="6904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556260</xdr:colOff>
      <xdr:row>7</xdr:row>
      <xdr:rowOff>60960</xdr:rowOff>
    </xdr:from>
    <xdr:to>
      <xdr:col>19</xdr:col>
      <xdr:colOff>76200</xdr:colOff>
      <xdr:row>11</xdr:row>
      <xdr:rowOff>22860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01370E8-CBF8-46E0-B495-BBF5EB4810F8}"/>
            </a:ext>
          </a:extLst>
        </xdr:cNvPr>
        <xdr:cNvSpPr txBox="1"/>
      </xdr:nvSpPr>
      <xdr:spPr>
        <a:xfrm>
          <a:off x="15262860" y="1783080"/>
          <a:ext cx="2811780" cy="84582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 b="1"/>
            <a:t>Immer wenn wir eine</a:t>
          </a:r>
          <a:r>
            <a:rPr lang="de-DE" sz="1100" b="1" baseline="0"/>
            <a:t> Zerokouponanleihe haben, ist die EFVZ = der Rendite, da keine Zahlungen während der Laufzeit anfallen und es somit keine Zinseszinseffekte gibt</a:t>
          </a:r>
          <a:endParaRPr lang="de-DE" sz="1100" b="1"/>
        </a:p>
      </xdr:txBody>
    </xdr:sp>
    <xdr:clientData/>
  </xdr:twoCellAnchor>
  <xdr:twoCellAnchor editAs="oneCell">
    <xdr:from>
      <xdr:col>17</xdr:col>
      <xdr:colOff>0</xdr:colOff>
      <xdr:row>4</xdr:row>
      <xdr:rowOff>0</xdr:rowOff>
    </xdr:from>
    <xdr:to>
      <xdr:col>27</xdr:col>
      <xdr:colOff>408152</xdr:colOff>
      <xdr:row>16</xdr:row>
      <xdr:rowOff>43478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C2F6224-7C97-4575-99F7-BBEEACD78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03880" y="1059180"/>
          <a:ext cx="11380952" cy="26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335280</xdr:colOff>
      <xdr:row>11</xdr:row>
      <xdr:rowOff>175260</xdr:rowOff>
    </xdr:from>
    <xdr:to>
      <xdr:col>13</xdr:col>
      <xdr:colOff>708660</xdr:colOff>
      <xdr:row>24</xdr:row>
      <xdr:rowOff>213360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17562060-478C-4FA4-B310-431880631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43899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5E7B-F955-4D1F-8083-D3D192CE9FCC}">
  <dimension ref="A1:H374"/>
  <sheetViews>
    <sheetView workbookViewId="0">
      <selection activeCell="C3" sqref="C3"/>
    </sheetView>
  </sheetViews>
  <sheetFormatPr baseColWidth="10" defaultRowHeight="14.4" x14ac:dyDescent="0.3"/>
  <cols>
    <col min="1" max="1" width="11.07421875" style="78"/>
    <col min="2" max="2" width="11.07421875" style="81"/>
    <col min="3" max="3" width="11.07421875" style="85"/>
    <col min="4" max="4" width="11.07421875" style="87"/>
    <col min="5" max="5" width="11.07421875" style="84"/>
    <col min="6" max="6" width="8.69140625" style="78" bestFit="1" customWidth="1"/>
    <col min="7" max="16384" width="11.07421875" style="78"/>
  </cols>
  <sheetData>
    <row r="1" spans="1:8" x14ac:dyDescent="0.3">
      <c r="B1" s="77"/>
      <c r="C1" s="78"/>
      <c r="D1" s="78"/>
      <c r="E1" s="78"/>
    </row>
    <row r="2" spans="1:8" ht="16.8" customHeight="1" x14ac:dyDescent="0.3">
      <c r="A2" s="94" t="s">
        <v>216</v>
      </c>
      <c r="B2" s="95" t="s">
        <v>215</v>
      </c>
      <c r="C2" s="96" t="s">
        <v>205</v>
      </c>
      <c r="D2" s="97" t="s">
        <v>206</v>
      </c>
      <c r="E2" s="98" t="s">
        <v>207</v>
      </c>
      <c r="G2" s="79" t="s">
        <v>208</v>
      </c>
      <c r="H2" s="80">
        <v>1.9616767497724601E-3</v>
      </c>
    </row>
    <row r="3" spans="1:8" ht="17.399999999999999" x14ac:dyDescent="0.3">
      <c r="A3" s="93">
        <v>1</v>
      </c>
      <c r="B3" s="92">
        <f>A3/12</f>
        <v>8.3333333333333329E-2</v>
      </c>
      <c r="C3" s="82" t="str">
        <f>IFERROR(VLOOKUP(B3,#REF!,3,FALSE),"")</f>
        <v/>
      </c>
      <c r="D3" s="83">
        <f>($H$2)+($H$3*((1-EXP(-$B3/$H$6))/($B3/$H$6)))+($H$4*((((1-EXP(-B3/$H$6))/(B3/$H$6)))-EXP(-B3/$H$6)))+($H$5*((((1-EXP(-B3/$H$7))/(B3/$H$7)))-(EXP(-B3/$H$7))))</f>
        <v>-6.7678561957063618E-3</v>
      </c>
      <c r="E3" s="89" t="str">
        <f>IFERROR(IF(OR(C3&gt;0,C3&lt;0),POWER(C3-D3,2),""),"")</f>
        <v/>
      </c>
      <c r="G3" s="79" t="s">
        <v>209</v>
      </c>
      <c r="H3" s="80">
        <v>-8.5548712152379129E-3</v>
      </c>
    </row>
    <row r="4" spans="1:8" ht="17.399999999999999" x14ac:dyDescent="0.3">
      <c r="A4" s="93">
        <v>2</v>
      </c>
      <c r="B4" s="92">
        <f t="shared" ref="B4:B67" si="0">A4/12</f>
        <v>0.16666666666666666</v>
      </c>
      <c r="C4" s="82" t="str">
        <f>IFERROR(VLOOKUP(B4,#REF!,3,FALSE),"")</f>
        <v/>
      </c>
      <c r="D4" s="83">
        <f t="shared" ref="D4:D67" si="1">($H$2)+($H$3*((1-EXP(-$B4/$H$6))/($B4/$H$6)))+($H$4*((((1-EXP(-B4/$H$6))/(B4/$H$6)))-EXP(-B4/$H$6)))+($H$5*((((1-EXP(-B4/$H$7))/(B4/$H$7)))-(EXP(-B4/$H$7))))</f>
        <v>-6.9336419748785971E-3</v>
      </c>
      <c r="E4" s="89" t="str">
        <f t="shared" ref="E4:E67" si="2">IFERROR(IF(OR(C4&gt;0,C4&lt;0),POWER(C4-D4,2),""),"")</f>
        <v/>
      </c>
      <c r="G4" s="79" t="s">
        <v>210</v>
      </c>
      <c r="H4" s="80">
        <v>-1.3216909644834265E-2</v>
      </c>
    </row>
    <row r="5" spans="1:8" ht="17.399999999999999" x14ac:dyDescent="0.3">
      <c r="A5" s="93">
        <v>3</v>
      </c>
      <c r="B5" s="92">
        <f t="shared" si="0"/>
        <v>0.25</v>
      </c>
      <c r="C5" s="82" t="str">
        <f>IFERROR(VLOOKUP(B5,#REF!,3,FALSE),"")</f>
        <v/>
      </c>
      <c r="D5" s="83">
        <f t="shared" si="1"/>
        <v>-7.0909107389104239E-3</v>
      </c>
      <c r="E5" s="89" t="str">
        <f t="shared" si="2"/>
        <v/>
      </c>
      <c r="G5" s="79" t="s">
        <v>211</v>
      </c>
      <c r="H5" s="80">
        <v>-1.5399571208520119E-2</v>
      </c>
    </row>
    <row r="6" spans="1:8" ht="17.399999999999999" x14ac:dyDescent="0.3">
      <c r="A6" s="93">
        <v>4</v>
      </c>
      <c r="B6" s="92">
        <f t="shared" si="0"/>
        <v>0.33333333333333331</v>
      </c>
      <c r="C6" s="82" t="str">
        <f>IFERROR(VLOOKUP(B6,#REF!,3,FALSE),"")</f>
        <v/>
      </c>
      <c r="D6" s="83">
        <f t="shared" si="1"/>
        <v>-7.2400075720233841E-3</v>
      </c>
      <c r="E6" s="89" t="str">
        <f t="shared" si="2"/>
        <v/>
      </c>
      <c r="G6" s="79" t="s">
        <v>212</v>
      </c>
      <c r="H6" s="80">
        <v>2.323743047549558</v>
      </c>
    </row>
    <row r="7" spans="1:8" ht="17.399999999999999" x14ac:dyDescent="0.3">
      <c r="A7" s="93">
        <v>5</v>
      </c>
      <c r="B7" s="92">
        <f>A7/12</f>
        <v>0.41666666666666669</v>
      </c>
      <c r="C7" s="82" t="str">
        <f>IFERROR(VLOOKUP(B7,#REF!,3,FALSE),"")</f>
        <v/>
      </c>
      <c r="D7" s="83">
        <f t="shared" si="1"/>
        <v>-7.3812642279537845E-3</v>
      </c>
      <c r="E7" s="89" t="str">
        <f t="shared" si="2"/>
        <v/>
      </c>
      <c r="F7" s="86"/>
      <c r="G7" s="79" t="s">
        <v>213</v>
      </c>
      <c r="H7" s="80">
        <v>6.7097965160111004</v>
      </c>
    </row>
    <row r="8" spans="1:8" ht="17.399999999999999" x14ac:dyDescent="0.3">
      <c r="A8" s="93">
        <v>6</v>
      </c>
      <c r="B8" s="92">
        <f t="shared" si="0"/>
        <v>0.5</v>
      </c>
      <c r="C8" s="82" t="str">
        <f>IFERROR(VLOOKUP(B8,#REF!,3,FALSE),"")</f>
        <v/>
      </c>
      <c r="D8" s="83">
        <f t="shared" si="1"/>
        <v>-7.514999631897115E-3</v>
      </c>
      <c r="E8" s="89" t="str">
        <f t="shared" si="2"/>
        <v/>
      </c>
    </row>
    <row r="9" spans="1:8" ht="17.399999999999999" x14ac:dyDescent="0.3">
      <c r="A9" s="93">
        <v>7</v>
      </c>
      <c r="B9" s="92">
        <f t="shared" si="0"/>
        <v>0.58333333333333337</v>
      </c>
      <c r="C9" s="82" t="str">
        <f>IFERROR(VLOOKUP(B9,#REF!,3,FALSE),"")</f>
        <v/>
      </c>
      <c r="D9" s="83">
        <f t="shared" si="1"/>
        <v>-7.6415203638794523E-3</v>
      </c>
      <c r="E9" s="89" t="str">
        <f t="shared" si="2"/>
        <v/>
      </c>
    </row>
    <row r="10" spans="1:8" ht="17.399999999999999" x14ac:dyDescent="0.3">
      <c r="A10" s="93">
        <v>8</v>
      </c>
      <c r="B10" s="92">
        <f t="shared" si="0"/>
        <v>0.66666666666666663</v>
      </c>
      <c r="C10" s="82" t="str">
        <f>IFERROR(VLOOKUP(B10,#REF!,3,FALSE),"")</f>
        <v/>
      </c>
      <c r="D10" s="83">
        <f t="shared" si="1"/>
        <v>-7.7611211242349359E-3</v>
      </c>
      <c r="E10" s="89" t="str">
        <f t="shared" si="2"/>
        <v/>
      </c>
    </row>
    <row r="11" spans="1:8" ht="17.399999999999999" x14ac:dyDescent="0.3">
      <c r="A11" s="93">
        <v>9</v>
      </c>
      <c r="B11" s="92">
        <f t="shared" si="0"/>
        <v>0.75</v>
      </c>
      <c r="C11" s="82" t="str">
        <f>IFERROR(VLOOKUP(B11,#REF!,3,FALSE),"")</f>
        <v/>
      </c>
      <c r="D11" s="83">
        <f t="shared" si="1"/>
        <v>-7.8740851818436975E-3</v>
      </c>
      <c r="E11" s="89" t="str">
        <f t="shared" si="2"/>
        <v/>
      </c>
    </row>
    <row r="12" spans="1:8" ht="17.399999999999999" x14ac:dyDescent="0.3">
      <c r="A12" s="93">
        <v>10</v>
      </c>
      <c r="B12" s="92">
        <f t="shared" si="0"/>
        <v>0.83333333333333337</v>
      </c>
      <c r="C12" s="82" t="str">
        <f>IFERROR(VLOOKUP(B12,#REF!,3,FALSE),"")</f>
        <v/>
      </c>
      <c r="D12" s="83">
        <f t="shared" si="1"/>
        <v>-7.9806848057606874E-3</v>
      </c>
      <c r="E12" s="89" t="str">
        <f t="shared" si="2"/>
        <v/>
      </c>
    </row>
    <row r="13" spans="1:8" ht="17.399999999999999" x14ac:dyDescent="0.3">
      <c r="A13" s="93">
        <v>11</v>
      </c>
      <c r="B13" s="92">
        <f t="shared" si="0"/>
        <v>0.91666666666666663</v>
      </c>
      <c r="C13" s="82" t="str">
        <f>IFERROR(VLOOKUP(B13,#REF!,3,FALSE),"")</f>
        <v/>
      </c>
      <c r="D13" s="83">
        <f t="shared" si="1"/>
        <v>-8.0811816808431924E-3</v>
      </c>
      <c r="E13" s="89" t="str">
        <f t="shared" si="2"/>
        <v/>
      </c>
      <c r="H13" s="91"/>
    </row>
    <row r="14" spans="1:8" ht="17.399999999999999" x14ac:dyDescent="0.3">
      <c r="A14" s="93">
        <v>12</v>
      </c>
      <c r="B14" s="92">
        <f t="shared" si="0"/>
        <v>1</v>
      </c>
      <c r="C14" s="82" t="str">
        <f>IFERROR(VLOOKUP(B14,#REF!,3,FALSE),"")</f>
        <v/>
      </c>
      <c r="D14" s="83">
        <f t="shared" si="1"/>
        <v>-8.1758273079626572E-3</v>
      </c>
      <c r="E14" s="89" t="str">
        <f t="shared" si="2"/>
        <v/>
      </c>
    </row>
    <row r="15" spans="1:8" ht="17.399999999999999" x14ac:dyDescent="0.3">
      <c r="A15" s="93">
        <v>13</v>
      </c>
      <c r="B15" s="92">
        <f t="shared" si="0"/>
        <v>1.0833333333333333</v>
      </c>
      <c r="C15" s="82" t="str">
        <f>IFERROR(VLOOKUP(B15,#REF!,3,FALSE),"")</f>
        <v/>
      </c>
      <c r="D15" s="83">
        <f t="shared" si="1"/>
        <v>-8.2648633893653897E-3</v>
      </c>
      <c r="E15" s="89" t="str">
        <f t="shared" si="2"/>
        <v/>
      </c>
    </row>
    <row r="16" spans="1:8" ht="17.399999999999999" x14ac:dyDescent="0.3">
      <c r="A16" s="93">
        <v>14</v>
      </c>
      <c r="B16" s="92">
        <f t="shared" si="0"/>
        <v>1.1666666666666667</v>
      </c>
      <c r="C16" s="82" t="str">
        <f>IFERROR(VLOOKUP(B16,#REF!,3,FALSE),"")</f>
        <v/>
      </c>
      <c r="D16" s="83">
        <f t="shared" si="1"/>
        <v>-8.3485221997259117E-3</v>
      </c>
      <c r="E16" s="89" t="str">
        <f t="shared" si="2"/>
        <v/>
      </c>
    </row>
    <row r="17" spans="1:5" ht="17.399999999999999" x14ac:dyDescent="0.3">
      <c r="A17" s="93">
        <v>15</v>
      </c>
      <c r="B17" s="92">
        <f t="shared" si="0"/>
        <v>1.25</v>
      </c>
      <c r="C17" s="82" t="str">
        <f>IFERROR(VLOOKUP(B17,#REF!,3,FALSE),"")</f>
        <v/>
      </c>
      <c r="D17" s="83">
        <f t="shared" si="1"/>
        <v>-8.427026943417331E-3</v>
      </c>
      <c r="E17" s="89" t="str">
        <f t="shared" si="2"/>
        <v/>
      </c>
    </row>
    <row r="18" spans="1:5" ht="17.399999999999999" x14ac:dyDescent="0.3">
      <c r="A18" s="93">
        <v>16</v>
      </c>
      <c r="B18" s="92">
        <f t="shared" si="0"/>
        <v>1.3333333333333333</v>
      </c>
      <c r="C18" s="82" t="str">
        <f>IFERROR(VLOOKUP(B18,#REF!,3,FALSE),"")</f>
        <v/>
      </c>
      <c r="D18" s="83">
        <f t="shared" si="1"/>
        <v>-8.5005920985038591E-3</v>
      </c>
      <c r="E18" s="89" t="str">
        <f t="shared" si="2"/>
        <v/>
      </c>
    </row>
    <row r="19" spans="1:5" ht="17.399999999999999" x14ac:dyDescent="0.3">
      <c r="A19" s="93">
        <v>17</v>
      </c>
      <c r="B19" s="92">
        <f t="shared" si="0"/>
        <v>1.4166666666666667</v>
      </c>
      <c r="C19" s="82" t="str">
        <f>IFERROR(VLOOKUP(B19,#REF!,3,FALSE),"")</f>
        <v/>
      </c>
      <c r="D19" s="83">
        <f t="shared" si="1"/>
        <v>-8.5694237479421939E-3</v>
      </c>
      <c r="E19" s="89" t="str">
        <f t="shared" si="2"/>
        <v/>
      </c>
    </row>
    <row r="20" spans="1:5" ht="17.399999999999999" x14ac:dyDescent="0.3">
      <c r="A20" s="93">
        <v>18</v>
      </c>
      <c r="B20" s="92">
        <f t="shared" si="0"/>
        <v>1.5</v>
      </c>
      <c r="C20" s="82" t="str">
        <f>IFERROR(VLOOKUP(B20,#REF!,3,FALSE),"")</f>
        <v/>
      </c>
      <c r="D20" s="83">
        <f t="shared" si="1"/>
        <v>-8.6337198984611611E-3</v>
      </c>
      <c r="E20" s="89" t="str">
        <f t="shared" si="2"/>
        <v/>
      </c>
    </row>
    <row r="21" spans="1:5" ht="17.399999999999999" x14ac:dyDescent="0.3">
      <c r="A21" s="93">
        <v>19</v>
      </c>
      <c r="B21" s="92">
        <f t="shared" si="0"/>
        <v>1.5833333333333333</v>
      </c>
      <c r="C21" s="82" t="str">
        <f>IFERROR(VLOOKUP(B21,#REF!,3,FALSE),"")</f>
        <v/>
      </c>
      <c r="D21" s="83">
        <f t="shared" si="1"/>
        <v>-8.6936707875714826E-3</v>
      </c>
      <c r="E21" s="89" t="str">
        <f t="shared" si="2"/>
        <v/>
      </c>
    </row>
    <row r="22" spans="1:5" ht="17.399999999999999" x14ac:dyDescent="0.3">
      <c r="A22" s="93">
        <v>20</v>
      </c>
      <c r="B22" s="92">
        <f t="shared" si="0"/>
        <v>1.6666666666666667</v>
      </c>
      <c r="C22" s="82" t="str">
        <f>IFERROR(VLOOKUP(B22,#REF!,3,FALSE),"")</f>
        <v/>
      </c>
      <c r="D22" s="83">
        <f t="shared" si="1"/>
        <v>-8.7494591791414719E-3</v>
      </c>
      <c r="E22" s="89" t="str">
        <f t="shared" si="2"/>
        <v/>
      </c>
    </row>
    <row r="23" spans="1:5" ht="17.399999999999999" x14ac:dyDescent="0.3">
      <c r="A23" s="93">
        <v>21</v>
      </c>
      <c r="B23" s="92">
        <f t="shared" si="0"/>
        <v>1.75</v>
      </c>
      <c r="C23" s="82" t="str">
        <f>IFERROR(VLOOKUP(B23,#REF!,3,FALSE),"")</f>
        <v/>
      </c>
      <c r="D23" s="83">
        <f t="shared" si="1"/>
        <v>-8.8012606479585184E-3</v>
      </c>
      <c r="E23" s="89" t="str">
        <f t="shared" si="2"/>
        <v/>
      </c>
    </row>
    <row r="24" spans="1:5" ht="17.399999999999999" x14ac:dyDescent="0.3">
      <c r="A24" s="93">
        <v>22</v>
      </c>
      <c r="B24" s="92">
        <f t="shared" si="0"/>
        <v>1.8333333333333333</v>
      </c>
      <c r="C24" s="82" t="str">
        <f>IFERROR(VLOOKUP(B24,#REF!,3,FALSE),"")</f>
        <v/>
      </c>
      <c r="D24" s="83">
        <f t="shared" si="1"/>
        <v>-8.8492438536809173E-3</v>
      </c>
      <c r="E24" s="89" t="str">
        <f t="shared" si="2"/>
        <v/>
      </c>
    </row>
    <row r="25" spans="1:5" ht="17.399999999999999" x14ac:dyDescent="0.3">
      <c r="A25" s="93">
        <v>23</v>
      </c>
      <c r="B25" s="92">
        <f t="shared" si="0"/>
        <v>1.9166666666666667</v>
      </c>
      <c r="C25" s="82" t="str">
        <f>IFERROR(VLOOKUP(B25,#REF!,3,FALSE),"")</f>
        <v/>
      </c>
      <c r="D25" s="83">
        <f t="shared" si="1"/>
        <v>-8.8935708045697701E-3</v>
      </c>
      <c r="E25" s="89" t="str">
        <f t="shared" si="2"/>
        <v/>
      </c>
    </row>
    <row r="26" spans="1:5" ht="17.399999999999999" x14ac:dyDescent="0.3">
      <c r="A26" s="93">
        <v>24</v>
      </c>
      <c r="B26" s="92">
        <f t="shared" si="0"/>
        <v>2</v>
      </c>
      <c r="C26" s="82" t="str">
        <f>IFERROR(VLOOKUP(B26,#REF!,3,FALSE),"")</f>
        <v/>
      </c>
      <c r="D26" s="83">
        <f t="shared" si="1"/>
        <v>-8.9343971113768853E-3</v>
      </c>
      <c r="E26" s="89" t="str">
        <f t="shared" si="2"/>
        <v/>
      </c>
    </row>
    <row r="27" spans="1:5" ht="17.399999999999999" x14ac:dyDescent="0.3">
      <c r="A27" s="93">
        <v>25</v>
      </c>
      <c r="B27" s="92">
        <f t="shared" si="0"/>
        <v>2.0833333333333335</v>
      </c>
      <c r="C27" s="82" t="str">
        <f>IFERROR(VLOOKUP(B27,#REF!,3,FALSE),"")</f>
        <v/>
      </c>
      <c r="D27" s="83">
        <f t="shared" si="1"/>
        <v>-8.9718722317505325E-3</v>
      </c>
      <c r="E27" s="89" t="str">
        <f t="shared" si="2"/>
        <v/>
      </c>
    </row>
    <row r="28" spans="1:5" ht="17.399999999999999" x14ac:dyDescent="0.3">
      <c r="A28" s="93">
        <v>26</v>
      </c>
      <c r="B28" s="92">
        <f t="shared" si="0"/>
        <v>2.1666666666666665</v>
      </c>
      <c r="C28" s="82" t="str">
        <f>IFERROR(VLOOKUP(B28,#REF!,3,FALSE),"")</f>
        <v/>
      </c>
      <c r="D28" s="83">
        <f t="shared" si="1"/>
        <v>-9.0061397055078811E-3</v>
      </c>
      <c r="E28" s="89" t="str">
        <f t="shared" si="2"/>
        <v/>
      </c>
    </row>
    <row r="29" spans="1:5" ht="17.399999999999999" x14ac:dyDescent="0.3">
      <c r="A29" s="93">
        <v>27</v>
      </c>
      <c r="B29" s="92">
        <f t="shared" si="0"/>
        <v>2.25</v>
      </c>
      <c r="C29" s="82" t="str">
        <f>IFERROR(VLOOKUP(B29,#REF!,3,FALSE),"")</f>
        <v/>
      </c>
      <c r="D29" s="83">
        <f t="shared" si="1"/>
        <v>-9.0373373811103372E-3</v>
      </c>
      <c r="E29" s="89" t="str">
        <f t="shared" si="2"/>
        <v/>
      </c>
    </row>
    <row r="30" spans="1:5" ht="17.399999999999999" x14ac:dyDescent="0.3">
      <c r="A30" s="93">
        <v>28</v>
      </c>
      <c r="B30" s="92">
        <f t="shared" si="0"/>
        <v>2.3333333333333335</v>
      </c>
      <c r="C30" s="82" t="str">
        <f>IFERROR(VLOOKUP(B30,#REF!,3,FALSE),"")</f>
        <v/>
      </c>
      <c r="D30" s="83">
        <f t="shared" si="1"/>
        <v>-9.0655976336656095E-3</v>
      </c>
      <c r="E30" s="89" t="str">
        <f t="shared" si="2"/>
        <v/>
      </c>
    </row>
    <row r="31" spans="1:5" ht="17.399999999999999" x14ac:dyDescent="0.3">
      <c r="A31" s="93">
        <v>29</v>
      </c>
      <c r="B31" s="92">
        <f t="shared" si="0"/>
        <v>2.4166666666666665</v>
      </c>
      <c r="C31" s="82" t="str">
        <f>IFERROR(VLOOKUP(B31,#REF!,3,FALSE),"")</f>
        <v/>
      </c>
      <c r="D31" s="83">
        <f t="shared" si="1"/>
        <v>-9.0910475747686542E-3</v>
      </c>
      <c r="E31" s="89" t="str">
        <f t="shared" si="2"/>
        <v/>
      </c>
    </row>
    <row r="32" spans="1:5" ht="17.399999999999999" x14ac:dyDescent="0.3">
      <c r="A32" s="93">
        <v>30</v>
      </c>
      <c r="B32" s="92">
        <f t="shared" si="0"/>
        <v>2.5</v>
      </c>
      <c r="C32" s="82" t="str">
        <f>IFERROR(VLOOKUP(B32,#REF!,3,FALSE),"")</f>
        <v/>
      </c>
      <c r="D32" s="83">
        <f t="shared" si="1"/>
        <v>-9.1138092544821546E-3</v>
      </c>
      <c r="E32" s="89" t="str">
        <f t="shared" si="2"/>
        <v/>
      </c>
    </row>
    <row r="33" spans="1:5" ht="17.399999999999999" x14ac:dyDescent="0.3">
      <c r="A33" s="93">
        <v>31</v>
      </c>
      <c r="B33" s="92">
        <f t="shared" si="0"/>
        <v>2.5833333333333335</v>
      </c>
      <c r="C33" s="82" t="str">
        <f>IFERROR(VLOOKUP(B33,#REF!,3,FALSE),"")</f>
        <v/>
      </c>
      <c r="D33" s="83">
        <f t="shared" si="1"/>
        <v>-9.1339998557463734E-3</v>
      </c>
      <c r="E33" s="89" t="str">
        <f t="shared" si="2"/>
        <v/>
      </c>
    </row>
    <row r="34" spans="1:5" ht="17.399999999999999" x14ac:dyDescent="0.3">
      <c r="A34" s="93">
        <v>32</v>
      </c>
      <c r="B34" s="92">
        <f t="shared" si="0"/>
        <v>2.6666666666666665</v>
      </c>
      <c r="C34" s="82" t="str">
        <f>IFERROR(VLOOKUP(B34,#REF!,3,FALSE),"")</f>
        <v/>
      </c>
      <c r="D34" s="83">
        <f t="shared" si="1"/>
        <v>-9.1517318814975154E-3</v>
      </c>
      <c r="E34" s="89" t="str">
        <f t="shared" si="2"/>
        <v/>
      </c>
    </row>
    <row r="35" spans="1:5" ht="17.399999999999999" x14ac:dyDescent="0.3">
      <c r="A35" s="93">
        <v>33</v>
      </c>
      <c r="B35" s="92">
        <f t="shared" si="0"/>
        <v>2.75</v>
      </c>
      <c r="C35" s="82" t="str">
        <f>IFERROR(VLOOKUP(B35,#REF!,3,FALSE),"")</f>
        <v/>
      </c>
      <c r="D35" s="83">
        <f t="shared" si="1"/>
        <v>-9.16711333476369E-3</v>
      </c>
      <c r="E35" s="89" t="str">
        <f t="shared" si="2"/>
        <v/>
      </c>
    </row>
    <row r="36" spans="1:5" ht="17.399999999999999" x14ac:dyDescent="0.3">
      <c r="A36" s="93">
        <v>34</v>
      </c>
      <c r="B36" s="92">
        <f t="shared" si="0"/>
        <v>2.8333333333333335</v>
      </c>
      <c r="C36" s="82" t="str">
        <f>IFERROR(VLOOKUP(B36,#REF!,3,FALSE),"")</f>
        <v/>
      </c>
      <c r="D36" s="83">
        <f t="shared" si="1"/>
        <v>-9.180247891997572E-3</v>
      </c>
      <c r="E36" s="89" t="str">
        <f t="shared" si="2"/>
        <v/>
      </c>
    </row>
    <row r="37" spans="1:5" ht="17.399999999999999" x14ac:dyDescent="0.3">
      <c r="A37" s="93">
        <v>35</v>
      </c>
      <c r="B37" s="92">
        <f t="shared" si="0"/>
        <v>2.9166666666666665</v>
      </c>
      <c r="C37" s="82" t="str">
        <f>IFERROR(VLOOKUP(B37,#REF!,3,FALSE),"")</f>
        <v/>
      </c>
      <c r="D37" s="83">
        <f t="shared" si="1"/>
        <v>-9.191235069895623E-3</v>
      </c>
      <c r="E37" s="89" t="str">
        <f t="shared" si="2"/>
        <v/>
      </c>
    </row>
    <row r="38" spans="1:5" ht="17.399999999999999" x14ac:dyDescent="0.3">
      <c r="A38" s="93">
        <v>36</v>
      </c>
      <c r="B38" s="92">
        <f t="shared" si="0"/>
        <v>3</v>
      </c>
      <c r="C38" s="82" t="str">
        <f>IFERROR(VLOOKUP(B38,#REF!,3,FALSE),"")</f>
        <v/>
      </c>
      <c r="D38" s="83">
        <f t="shared" si="1"/>
        <v>-9.200170385944428E-3</v>
      </c>
      <c r="E38" s="89" t="str">
        <f t="shared" si="2"/>
        <v/>
      </c>
    </row>
    <row r="39" spans="1:5" ht="17.399999999999999" x14ac:dyDescent="0.3">
      <c r="A39" s="93">
        <v>37</v>
      </c>
      <c r="B39" s="92">
        <f t="shared" si="0"/>
        <v>3.0833333333333335</v>
      </c>
      <c r="C39" s="82" t="str">
        <f>IFERROR(VLOOKUP(B39,#REF!,3,FALSE),"")</f>
        <v/>
      </c>
      <c r="D39" s="83">
        <f t="shared" si="1"/>
        <v>-9.2071455129259933E-3</v>
      </c>
      <c r="E39" s="89" t="str">
        <f t="shared" si="2"/>
        <v/>
      </c>
    </row>
    <row r="40" spans="1:5" ht="17.399999999999999" x14ac:dyDescent="0.3">
      <c r="A40" s="93">
        <v>38</v>
      </c>
      <c r="B40" s="92">
        <f t="shared" si="0"/>
        <v>3.1666666666666665</v>
      </c>
      <c r="C40" s="82" t="str">
        <f>IFERROR(VLOOKUP(B40,#REF!,3,FALSE),"")</f>
        <v/>
      </c>
      <c r="D40" s="83">
        <f t="shared" si="1"/>
        <v>-9.2122484276054538E-3</v>
      </c>
      <c r="E40" s="89" t="str">
        <f t="shared" si="2"/>
        <v/>
      </c>
    </row>
    <row r="41" spans="1:5" ht="17.399999999999999" x14ac:dyDescent="0.3">
      <c r="A41" s="93">
        <v>39</v>
      </c>
      <c r="B41" s="92">
        <f t="shared" si="0"/>
        <v>3.25</v>
      </c>
      <c r="C41" s="82" t="str">
        <f>IFERROR(VLOOKUP(B41,#REF!,3,FALSE),"")</f>
        <v/>
      </c>
      <c r="D41" s="83">
        <f t="shared" si="1"/>
        <v>-9.2155635538162806E-3</v>
      </c>
      <c r="E41" s="89" t="str">
        <f t="shared" si="2"/>
        <v/>
      </c>
    </row>
    <row r="42" spans="1:5" ht="17.399999999999999" x14ac:dyDescent="0.3">
      <c r="A42" s="93">
        <v>40</v>
      </c>
      <c r="B42" s="92">
        <f t="shared" si="0"/>
        <v>3.3333333333333335</v>
      </c>
      <c r="C42" s="82" t="str">
        <f>IFERROR(VLOOKUP(B42,#REF!,3,FALSE),"")</f>
        <v/>
      </c>
      <c r="D42" s="83">
        <f t="shared" si="1"/>
        <v>-9.2171719001504834E-3</v>
      </c>
      <c r="E42" s="89" t="str">
        <f t="shared" si="2"/>
        <v/>
      </c>
    </row>
    <row r="43" spans="1:5" ht="17.399999999999999" x14ac:dyDescent="0.3">
      <c r="A43" s="93">
        <v>41</v>
      </c>
      <c r="B43" s="92">
        <f t="shared" si="0"/>
        <v>3.4166666666666665</v>
      </c>
      <c r="C43" s="82" t="str">
        <f>IFERROR(VLOOKUP(B43,#REF!,3,FALSE),"")</f>
        <v/>
      </c>
      <c r="D43" s="83">
        <f t="shared" si="1"/>
        <v>-9.2171511924534436E-3</v>
      </c>
      <c r="E43" s="89" t="str">
        <f t="shared" si="2"/>
        <v/>
      </c>
    </row>
    <row r="44" spans="1:5" ht="17.399999999999999" x14ac:dyDescent="0.3">
      <c r="A44" s="93">
        <v>42</v>
      </c>
      <c r="B44" s="92">
        <f t="shared" si="0"/>
        <v>3.5</v>
      </c>
      <c r="C44" s="82" t="str">
        <f>IFERROR(VLOOKUP(B44,#REF!,3,FALSE),"")</f>
        <v/>
      </c>
      <c r="D44" s="83">
        <f t="shared" si="1"/>
        <v>-9.2155760013159296E-3</v>
      </c>
      <c r="E44" s="89" t="str">
        <f t="shared" si="2"/>
        <v/>
      </c>
    </row>
    <row r="45" spans="1:5" ht="17.399999999999999" x14ac:dyDescent="0.3">
      <c r="A45" s="93">
        <v>43</v>
      </c>
      <c r="B45" s="92">
        <f t="shared" si="0"/>
        <v>3.5833333333333335</v>
      </c>
      <c r="C45" s="82" t="str">
        <f>IFERROR(VLOOKUP(B45,#REF!,3,FALSE),"")</f>
        <v/>
      </c>
      <c r="D45" s="83">
        <f t="shared" si="1"/>
        <v>-9.2125178647487083E-3</v>
      </c>
      <c r="E45" s="89" t="str">
        <f t="shared" si="2"/>
        <v/>
      </c>
    </row>
    <row r="46" spans="1:5" ht="17.399999999999999" x14ac:dyDescent="0.3">
      <c r="A46" s="93">
        <v>44</v>
      </c>
      <c r="B46" s="92">
        <f t="shared" si="0"/>
        <v>3.6666666666666665</v>
      </c>
      <c r="C46" s="82" t="str">
        <f>IFERROR(VLOOKUP(B46,#REF!,3,FALSE),"")</f>
        <v/>
      </c>
      <c r="D46" s="83">
        <f t="shared" si="1"/>
        <v>-9.2080454062183174E-3</v>
      </c>
      <c r="E46" s="89" t="str">
        <f t="shared" si="2"/>
        <v/>
      </c>
    </row>
    <row r="47" spans="1:5" ht="17.399999999999999" x14ac:dyDescent="0.3">
      <c r="A47" s="93">
        <v>45</v>
      </c>
      <c r="B47" s="92">
        <f t="shared" si="0"/>
        <v>3.75</v>
      </c>
      <c r="C47" s="82" t="str">
        <f>IFERROR(VLOOKUP(B47,#REF!,3,FALSE),"")</f>
        <v/>
      </c>
      <c r="D47" s="83">
        <f t="shared" si="1"/>
        <v>-9.2022244482162247E-3</v>
      </c>
      <c r="E47" s="89" t="str">
        <f t="shared" si="2"/>
        <v/>
      </c>
    </row>
    <row r="48" spans="1:5" ht="17.399999999999999" x14ac:dyDescent="0.3">
      <c r="A48" s="93">
        <v>46</v>
      </c>
      <c r="B48" s="92">
        <f t="shared" si="0"/>
        <v>3.8333333333333335</v>
      </c>
      <c r="C48" s="82" t="str">
        <f>IFERROR(VLOOKUP(B48,#REF!,3,FALSE),"")</f>
        <v/>
      </c>
      <c r="D48" s="83">
        <f t="shared" si="1"/>
        <v>-9.1951181215270371E-3</v>
      </c>
      <c r="E48" s="89" t="str">
        <f t="shared" si="2"/>
        <v/>
      </c>
    </row>
    <row r="49" spans="1:5" ht="17.399999999999999" x14ac:dyDescent="0.3">
      <c r="A49" s="93">
        <v>47</v>
      </c>
      <c r="B49" s="92">
        <f t="shared" si="0"/>
        <v>3.9166666666666665</v>
      </c>
      <c r="C49" s="82" t="str">
        <f>IFERROR(VLOOKUP(B49,#REF!,3,FALSE),"")</f>
        <v/>
      </c>
      <c r="D49" s="83">
        <f t="shared" si="1"/>
        <v>-9.1867869703555777E-3</v>
      </c>
      <c r="E49" s="89" t="str">
        <f t="shared" si="2"/>
        <v/>
      </c>
    </row>
    <row r="50" spans="1:5" ht="17.399999999999999" x14ac:dyDescent="0.3">
      <c r="A50" s="93">
        <v>48</v>
      </c>
      <c r="B50" s="92">
        <f t="shared" si="0"/>
        <v>4</v>
      </c>
      <c r="C50" s="82" t="str">
        <f>IFERROR(VLOOKUP(B50,#REF!,3,FALSE),"")</f>
        <v/>
      </c>
      <c r="D50" s="83">
        <f t="shared" si="1"/>
        <v>-9.1772890534666564E-3</v>
      </c>
      <c r="E50" s="89" t="str">
        <f t="shared" si="2"/>
        <v/>
      </c>
    </row>
    <row r="51" spans="1:5" ht="17.399999999999999" x14ac:dyDescent="0.3">
      <c r="A51" s="93">
        <v>49</v>
      </c>
      <c r="B51" s="92">
        <f t="shared" si="0"/>
        <v>4.083333333333333</v>
      </c>
      <c r="C51" s="82" t="str">
        <f>IFERROR(VLOOKUP(B51,#REF!,3,FALSE),"")</f>
        <v/>
      </c>
      <c r="D51" s="83">
        <f t="shared" si="1"/>
        <v>-9.1666800414857835E-3</v>
      </c>
      <c r="E51" s="89" t="str">
        <f t="shared" si="2"/>
        <v/>
      </c>
    </row>
    <row r="52" spans="1:5" ht="17.399999999999999" x14ac:dyDescent="0.3">
      <c r="A52" s="93">
        <v>50</v>
      </c>
      <c r="B52" s="92">
        <f t="shared" si="0"/>
        <v>4.166666666666667</v>
      </c>
      <c r="C52" s="82" t="str">
        <f>IFERROR(VLOOKUP(B52,#REF!,3,FALSE),"")</f>
        <v/>
      </c>
      <c r="D52" s="83">
        <f t="shared" si="1"/>
        <v>-9.1550133105036159E-3</v>
      </c>
      <c r="E52" s="89" t="str">
        <f t="shared" si="2"/>
        <v/>
      </c>
    </row>
    <row r="53" spans="1:5" ht="17.399999999999999" x14ac:dyDescent="0.3">
      <c r="A53" s="93">
        <v>51</v>
      </c>
      <c r="B53" s="92">
        <f t="shared" si="0"/>
        <v>4.25</v>
      </c>
      <c r="C53" s="82" t="str">
        <f>IFERROR(VLOOKUP(B53,#REF!,3,FALSE),"")</f>
        <v/>
      </c>
      <c r="D53" s="83">
        <f t="shared" si="1"/>
        <v>-9.1423400321216826E-3</v>
      </c>
      <c r="E53" s="89" t="str">
        <f t="shared" si="2"/>
        <v/>
      </c>
    </row>
    <row r="54" spans="1:5" ht="17.399999999999999" x14ac:dyDescent="0.3">
      <c r="A54" s="93">
        <v>52</v>
      </c>
      <c r="B54" s="92">
        <f t="shared" si="0"/>
        <v>4.333333333333333</v>
      </c>
      <c r="C54" s="82" t="str">
        <f>IFERROR(VLOOKUP(B54,#REF!,3,FALSE),"")</f>
        <v/>
      </c>
      <c r="D54" s="83">
        <f t="shared" si="1"/>
        <v>-9.1287092600718968E-3</v>
      </c>
      <c r="E54" s="89" t="str">
        <f t="shared" si="2"/>
        <v/>
      </c>
    </row>
    <row r="55" spans="1:5" ht="17.399999999999999" x14ac:dyDescent="0.3">
      <c r="A55" s="93">
        <v>53</v>
      </c>
      <c r="B55" s="92">
        <f t="shared" si="0"/>
        <v>4.416666666666667</v>
      </c>
      <c r="C55" s="82" t="str">
        <f>IFERROR(VLOOKUP(B55,#REF!,3,FALSE),"")</f>
        <v/>
      </c>
      <c r="D55" s="83">
        <f t="shared" si="1"/>
        <v>-9.1141680135375588E-3</v>
      </c>
      <c r="E55" s="89" t="str">
        <f t="shared" si="2"/>
        <v/>
      </c>
    </row>
    <row r="56" spans="1:5" ht="17.399999999999999" x14ac:dyDescent="0.3">
      <c r="A56" s="93">
        <v>54</v>
      </c>
      <c r="B56" s="92">
        <f t="shared" si="0"/>
        <v>4.5</v>
      </c>
      <c r="C56" s="82" t="str">
        <f>IFERROR(VLOOKUP(B56,#REF!,3,FALSE),"")</f>
        <v/>
      </c>
      <c r="D56" s="83">
        <f t="shared" si="1"/>
        <v>-9.0987613572986667E-3</v>
      </c>
      <c r="E56" s="89" t="str">
        <f t="shared" si="2"/>
        <v/>
      </c>
    </row>
    <row r="57" spans="1:5" ht="17.399999999999999" x14ac:dyDescent="0.3">
      <c r="A57" s="93">
        <v>55</v>
      </c>
      <c r="B57" s="92">
        <f t="shared" si="0"/>
        <v>4.583333333333333</v>
      </c>
      <c r="C57" s="82" t="str">
        <f>IFERROR(VLOOKUP(B57,#REF!,3,FALSE),"")</f>
        <v/>
      </c>
      <c r="D57" s="83">
        <f t="shared" si="1"/>
        <v>-9.0825324788201753E-3</v>
      </c>
      <c r="E57" s="89" t="str">
        <f t="shared" si="2"/>
        <v/>
      </c>
    </row>
    <row r="58" spans="1:5" ht="17.399999999999999" x14ac:dyDescent="0.3">
      <c r="A58" s="93">
        <v>56</v>
      </c>
      <c r="B58" s="92">
        <f t="shared" si="0"/>
        <v>4.666666666666667</v>
      </c>
      <c r="C58" s="82" t="str">
        <f>IFERROR(VLOOKUP(B58,#REF!,3,FALSE),"")</f>
        <v/>
      </c>
      <c r="D58" s="83">
        <f t="shared" si="1"/>
        <v>-9.0655227623970859E-3</v>
      </c>
      <c r="E58" s="89" t="str">
        <f t="shared" si="2"/>
        <v/>
      </c>
    </row>
    <row r="59" spans="1:5" ht="17.399999999999999" x14ac:dyDescent="0.3">
      <c r="A59" s="93">
        <v>57</v>
      </c>
      <c r="B59" s="92">
        <f t="shared" si="0"/>
        <v>4.75</v>
      </c>
      <c r="C59" s="82" t="str">
        <f>IFERROR(VLOOKUP(B59,#REF!,3,FALSE),"")</f>
        <v/>
      </c>
      <c r="D59" s="83">
        <f t="shared" si="1"/>
        <v>-9.0477718604664061E-3</v>
      </c>
      <c r="E59" s="89" t="str">
        <f t="shared" si="2"/>
        <v/>
      </c>
    </row>
    <row r="60" spans="1:5" ht="17.399999999999999" x14ac:dyDescent="0.3">
      <c r="A60" s="93">
        <v>58</v>
      </c>
      <c r="B60" s="92">
        <f t="shared" si="0"/>
        <v>4.833333333333333</v>
      </c>
      <c r="C60" s="82" t="str">
        <f>IFERROR(VLOOKUP(B60,#REF!,3,FALSE),"")</f>
        <v/>
      </c>
      <c r="D60" s="83">
        <f t="shared" si="1"/>
        <v>-9.029317762191777E-3</v>
      </c>
      <c r="E60" s="89" t="str">
        <f t="shared" si="2"/>
        <v/>
      </c>
    </row>
    <row r="61" spans="1:5" ht="17.399999999999999" x14ac:dyDescent="0.3">
      <c r="A61" s="93">
        <v>59</v>
      </c>
      <c r="B61" s="92">
        <f t="shared" si="0"/>
        <v>4.916666666666667</v>
      </c>
      <c r="C61" s="82" t="str">
        <f>IFERROR(VLOOKUP(B61,#REF!,3,FALSE),"")</f>
        <v/>
      </c>
      <c r="D61" s="83">
        <f t="shared" si="1"/>
        <v>-9.0101968594227012E-3</v>
      </c>
      <c r="E61" s="89" t="str">
        <f t="shared" si="2"/>
        <v/>
      </c>
    </row>
    <row r="62" spans="1:5" ht="17.399999999999999" x14ac:dyDescent="0.3">
      <c r="A62" s="93">
        <v>60</v>
      </c>
      <c r="B62" s="92">
        <f t="shared" si="0"/>
        <v>5</v>
      </c>
      <c r="C62" s="82" t="str">
        <f>IFERROR(VLOOKUP(B62,#REF!,3,FALSE),"")</f>
        <v/>
      </c>
      <c r="D62" s="83">
        <f t="shared" si="1"/>
        <v>-8.9904440101266272E-3</v>
      </c>
      <c r="E62" s="89" t="str">
        <f t="shared" si="2"/>
        <v/>
      </c>
    </row>
    <row r="63" spans="1:5" ht="17.399999999999999" x14ac:dyDescent="0.3">
      <c r="A63" s="93">
        <v>61</v>
      </c>
      <c r="B63" s="92">
        <f t="shared" si="0"/>
        <v>5.083333333333333</v>
      </c>
      <c r="C63" s="82" t="str">
        <f>IFERROR(VLOOKUP(B63,#REF!,3,FALSE),"")</f>
        <v/>
      </c>
      <c r="D63" s="83">
        <f t="shared" si="1"/>
        <v>-8.9700925993884319E-3</v>
      </c>
      <c r="E63" s="89" t="str">
        <f t="shared" si="2"/>
        <v/>
      </c>
    </row>
    <row r="64" spans="1:5" ht="17.399999999999999" x14ac:dyDescent="0.3">
      <c r="A64" s="93">
        <v>62</v>
      </c>
      <c r="B64" s="92">
        <f t="shared" si="0"/>
        <v>5.166666666666667</v>
      </c>
      <c r="C64" s="82" t="str">
        <f>IFERROR(VLOOKUP(B64,#REF!,3,FALSE),"")</f>
        <v/>
      </c>
      <c r="D64" s="83">
        <f t="shared" si="1"/>
        <v>-8.9491745980684531E-3</v>
      </c>
      <c r="E64" s="89" t="str">
        <f t="shared" si="2"/>
        <v/>
      </c>
    </row>
    <row r="65" spans="1:5" ht="17.399999999999999" x14ac:dyDescent="0.3">
      <c r="A65" s="93">
        <v>63</v>
      </c>
      <c r="B65" s="92">
        <f t="shared" si="0"/>
        <v>5.25</v>
      </c>
      <c r="C65" s="82" t="str">
        <f>IFERROR(VLOOKUP(B65,#REF!,3,FALSE),"")</f>
        <v/>
      </c>
      <c r="D65" s="83">
        <f t="shared" si="1"/>
        <v>-8.927720619206745E-3</v>
      </c>
      <c r="E65" s="89" t="str">
        <f t="shared" si="2"/>
        <v/>
      </c>
    </row>
    <row r="66" spans="1:5" ht="17.399999999999999" x14ac:dyDescent="0.3">
      <c r="A66" s="93">
        <v>64</v>
      </c>
      <c r="B66" s="92">
        <f t="shared" si="0"/>
        <v>5.333333333333333</v>
      </c>
      <c r="C66" s="82" t="str">
        <f>IFERROR(VLOOKUP(B66,#REF!,3,FALSE),"")</f>
        <v/>
      </c>
      <c r="D66" s="83">
        <f t="shared" si="1"/>
        <v>-8.9057599722581517E-3</v>
      </c>
      <c r="E66" s="89" t="str">
        <f t="shared" si="2"/>
        <v/>
      </c>
    </row>
    <row r="67" spans="1:5" ht="17.399999999999999" x14ac:dyDescent="0.3">
      <c r="A67" s="93">
        <v>65</v>
      </c>
      <c r="B67" s="92">
        <f t="shared" si="0"/>
        <v>5.416666666666667</v>
      </c>
      <c r="C67" s="82" t="str">
        <f>IFERROR(VLOOKUP(B67,#REF!,3,FALSE),"")</f>
        <v/>
      </c>
      <c r="D67" s="83">
        <f t="shared" si="1"/>
        <v>-8.8833207152395309E-3</v>
      </c>
      <c r="E67" s="89" t="str">
        <f t="shared" si="2"/>
        <v/>
      </c>
    </row>
    <row r="68" spans="1:5" ht="17.399999999999999" x14ac:dyDescent="0.3">
      <c r="A68" s="93">
        <v>66</v>
      </c>
      <c r="B68" s="92">
        <f t="shared" ref="B68:B131" si="3">A68/12</f>
        <v>5.5</v>
      </c>
      <c r="C68" s="82" t="str">
        <f>IFERROR(VLOOKUP(B68,#REF!,3,FALSE),"")</f>
        <v/>
      </c>
      <c r="D68" s="83">
        <f t="shared" ref="D68:D131" si="4">($H$2)+($H$3*((1-EXP(-$B68/$H$6))/($B68/$H$6)))+($H$4*((((1-EXP(-B68/$H$6))/(B68/$H$6)))-EXP(-B68/$H$6)))+($H$5*((((1-EXP(-B68/$H$7))/(B68/$H$7)))-(EXP(-B68/$H$7))))</f>
        <v>-8.8604297048675406E-3</v>
      </c>
      <c r="E68" s="89" t="str">
        <f t="shared" ref="E68:E131" si="5">IFERROR(IF(OR(C68&gt;0,C68&lt;0),POWER(C68-D68,2),""),"")</f>
        <v/>
      </c>
    </row>
    <row r="69" spans="1:5" ht="17.399999999999999" x14ac:dyDescent="0.3">
      <c r="A69" s="93">
        <v>67</v>
      </c>
      <c r="B69" s="92">
        <f t="shared" si="3"/>
        <v>5.583333333333333</v>
      </c>
      <c r="C69" s="82" t="str">
        <f>IFERROR(VLOOKUP(B69,#REF!,3,FALSE),"")</f>
        <v/>
      </c>
      <c r="D69" s="83">
        <f t="shared" si="4"/>
        <v>-8.8371126447624859E-3</v>
      </c>
      <c r="E69" s="89" t="str">
        <f t="shared" si="5"/>
        <v/>
      </c>
    </row>
    <row r="70" spans="1:5" ht="17.399999999999999" x14ac:dyDescent="0.3">
      <c r="A70" s="93">
        <v>68</v>
      </c>
      <c r="B70" s="92">
        <f t="shared" si="3"/>
        <v>5.666666666666667</v>
      </c>
      <c r="C70" s="82" t="str">
        <f>IFERROR(VLOOKUP(B70,#REF!,3,FALSE),"")</f>
        <v/>
      </c>
      <c r="D70" s="83">
        <f t="shared" si="4"/>
        <v>-8.813394131790931E-3</v>
      </c>
      <c r="E70" s="89" t="str">
        <f t="shared" si="5"/>
        <v/>
      </c>
    </row>
    <row r="71" spans="1:5" ht="17.399999999999999" x14ac:dyDescent="0.3">
      <c r="A71" s="93">
        <v>69</v>
      </c>
      <c r="B71" s="92">
        <f t="shared" si="3"/>
        <v>5.75</v>
      </c>
      <c r="C71" s="82" t="str">
        <f>IFERROR(VLOOKUP(B71,#REF!,3,FALSE),"")</f>
        <v/>
      </c>
      <c r="D71" s="83">
        <f t="shared" si="4"/>
        <v>-8.7892977006170919E-3</v>
      </c>
      <c r="E71" s="89" t="str">
        <f t="shared" si="5"/>
        <v/>
      </c>
    </row>
    <row r="72" spans="1:5" ht="17.399999999999999" x14ac:dyDescent="0.3">
      <c r="A72" s="93">
        <v>70</v>
      </c>
      <c r="B72" s="92">
        <f t="shared" si="3"/>
        <v>5.833333333333333</v>
      </c>
      <c r="C72" s="82" t="str">
        <f>IFERROR(VLOOKUP(B72,#REF!,3,FALSE),"")</f>
        <v/>
      </c>
      <c r="D72" s="83">
        <f t="shared" si="4"/>
        <v>-8.7648458665304796E-3</v>
      </c>
      <c r="E72" s="89" t="str">
        <f t="shared" si="5"/>
        <v/>
      </c>
    </row>
    <row r="73" spans="1:5" ht="17.399999999999999" x14ac:dyDescent="0.3">
      <c r="A73" s="93">
        <v>71</v>
      </c>
      <c r="B73" s="92">
        <f t="shared" si="3"/>
        <v>5.916666666666667</v>
      </c>
      <c r="C73" s="82" t="str">
        <f>IFERROR(VLOOKUP(B73,#REF!,3,FALSE),"")</f>
        <v/>
      </c>
      <c r="D73" s="83">
        <f t="shared" si="4"/>
        <v>-8.740060166614631E-3</v>
      </c>
      <c r="E73" s="89" t="str">
        <f t="shared" si="5"/>
        <v/>
      </c>
    </row>
    <row r="74" spans="1:5" ht="17.399999999999999" x14ac:dyDescent="0.3">
      <c r="A74" s="93">
        <v>72</v>
      </c>
      <c r="B74" s="92">
        <f t="shared" si="3"/>
        <v>6</v>
      </c>
      <c r="C74" s="82" t="str">
        <f>IFERROR(VLOOKUP(B74,#REF!,3,FALSE),"")</f>
        <v/>
      </c>
      <c r="D74" s="83">
        <f t="shared" si="4"/>
        <v>-8.7149611993196166E-3</v>
      </c>
      <c r="E74" s="89" t="str">
        <f t="shared" si="5"/>
        <v/>
      </c>
    </row>
    <row r="75" spans="1:5" ht="17.399999999999999" x14ac:dyDescent="0.3">
      <c r="A75" s="93">
        <v>73</v>
      </c>
      <c r="B75" s="92">
        <f t="shared" si="3"/>
        <v>6.083333333333333</v>
      </c>
      <c r="C75" s="82" t="str">
        <f>IFERROR(VLOOKUP(B75,#REF!,3,FALSE),"")</f>
        <v/>
      </c>
      <c r="D75" s="83">
        <f t="shared" si="4"/>
        <v>-8.6895686624984345E-3</v>
      </c>
      <c r="E75" s="89" t="str">
        <f t="shared" si="5"/>
        <v/>
      </c>
    </row>
    <row r="76" spans="1:5" ht="17.399999999999999" x14ac:dyDescent="0.3">
      <c r="A76" s="93">
        <v>74</v>
      </c>
      <c r="B76" s="92">
        <f t="shared" si="3"/>
        <v>6.166666666666667</v>
      </c>
      <c r="C76" s="82" t="str">
        <f>IFERROR(VLOOKUP(B76,#REF!,3,FALSE),"")</f>
        <v/>
      </c>
      <c r="D76" s="83">
        <f t="shared" si="4"/>
        <v>-8.6639013899652718E-3</v>
      </c>
      <c r="E76" s="89" t="str">
        <f t="shared" si="5"/>
        <v/>
      </c>
    </row>
    <row r="77" spans="1:5" ht="17.399999999999999" x14ac:dyDescent="0.3">
      <c r="A77" s="93">
        <v>75</v>
      </c>
      <c r="B77" s="92">
        <f t="shared" si="3"/>
        <v>6.25</v>
      </c>
      <c r="C77" s="82" t="str">
        <f>IFERROR(VLOOKUP(B77,#REF!,3,FALSE),"")</f>
        <v/>
      </c>
      <c r="D77" s="83">
        <f t="shared" si="4"/>
        <v>-8.6379773866315963E-3</v>
      </c>
      <c r="E77" s="89" t="str">
        <f t="shared" si="5"/>
        <v/>
      </c>
    </row>
    <row r="78" spans="1:5" ht="17.399999999999999" x14ac:dyDescent="0.3">
      <c r="A78" s="93">
        <v>76</v>
      </c>
      <c r="B78" s="92">
        <f t="shared" si="3"/>
        <v>6.333333333333333</v>
      </c>
      <c r="C78" s="82" t="str">
        <f>IFERROR(VLOOKUP(B78,#REF!,3,FALSE),"")</f>
        <v/>
      </c>
      <c r="D78" s="83">
        <f t="shared" si="4"/>
        <v>-8.6118138622737102E-3</v>
      </c>
      <c r="E78" s="89" t="str">
        <f t="shared" si="5"/>
        <v/>
      </c>
    </row>
    <row r="79" spans="1:5" ht="17.399999999999999" x14ac:dyDescent="0.3">
      <c r="A79" s="93">
        <v>77</v>
      </c>
      <c r="B79" s="92">
        <f t="shared" si="3"/>
        <v>6.416666666666667</v>
      </c>
      <c r="C79" s="82" t="str">
        <f>IFERROR(VLOOKUP(B79,#REF!,3,FALSE),"")</f>
        <v/>
      </c>
      <c r="D79" s="83">
        <f t="shared" si="4"/>
        <v>-8.5854272639836193E-3</v>
      </c>
      <c r="E79" s="89" t="str">
        <f t="shared" si="5"/>
        <v/>
      </c>
    </row>
    <row r="80" spans="1:5" ht="17.399999999999999" x14ac:dyDescent="0.3">
      <c r="A80" s="93">
        <v>78</v>
      </c>
      <c r="B80" s="92">
        <f t="shared" si="3"/>
        <v>6.5</v>
      </c>
      <c r="C80" s="82" t="str">
        <f>IFERROR(VLOOKUP(B80,#REF!,3,FALSE),"")</f>
        <v/>
      </c>
      <c r="D80" s="83">
        <f t="shared" si="4"/>
        <v>-8.5588333073530927E-3</v>
      </c>
      <c r="E80" s="89" t="str">
        <f t="shared" si="5"/>
        <v/>
      </c>
    </row>
    <row r="81" spans="1:5" ht="17.399999999999999" x14ac:dyDescent="0.3">
      <c r="A81" s="93">
        <v>79</v>
      </c>
      <c r="B81" s="92">
        <f t="shared" si="3"/>
        <v>6.583333333333333</v>
      </c>
      <c r="C81" s="82" t="str">
        <f>IFERROR(VLOOKUP(B81,#REF!,3,FALSE),"")</f>
        <v/>
      </c>
      <c r="D81" s="83">
        <f t="shared" si="4"/>
        <v>-8.5320470064388469E-3</v>
      </c>
      <c r="E81" s="89" t="str">
        <f t="shared" si="5"/>
        <v/>
      </c>
    </row>
    <row r="82" spans="1:5" ht="17.399999999999999" x14ac:dyDescent="0.3">
      <c r="A82" s="93">
        <v>80</v>
      </c>
      <c r="B82" s="92">
        <f t="shared" si="3"/>
        <v>6.666666666666667</v>
      </c>
      <c r="C82" s="82" t="str">
        <f>IFERROR(VLOOKUP(B82,#REF!,3,FALSE),"")</f>
        <v/>
      </c>
      <c r="D82" s="83">
        <f t="shared" si="4"/>
        <v>-8.5050827025551536E-3</v>
      </c>
      <c r="E82" s="89" t="str">
        <f t="shared" si="5"/>
        <v/>
      </c>
    </row>
    <row r="83" spans="1:5" ht="17.399999999999999" x14ac:dyDescent="0.3">
      <c r="A83" s="93">
        <v>81</v>
      </c>
      <c r="B83" s="92">
        <f t="shared" si="3"/>
        <v>6.75</v>
      </c>
      <c r="C83" s="82" t="str">
        <f>IFERROR(VLOOKUP(B83,#REF!,3,FALSE),"")</f>
        <v/>
      </c>
      <c r="D83" s="83">
        <f t="shared" si="4"/>
        <v>-8.4779540919382931E-3</v>
      </c>
      <c r="E83" s="89" t="str">
        <f t="shared" si="5"/>
        <v/>
      </c>
    </row>
    <row r="84" spans="1:5" ht="17.399999999999999" x14ac:dyDescent="0.3">
      <c r="A84" s="93">
        <v>82</v>
      </c>
      <c r="B84" s="92">
        <f t="shared" si="3"/>
        <v>6.833333333333333</v>
      </c>
      <c r="C84" s="82" t="str">
        <f>IFERROR(VLOOKUP(B84,#REF!,3,FALSE),"")</f>
        <v/>
      </c>
      <c r="D84" s="83">
        <f t="shared" si="4"/>
        <v>-8.4506742523258287E-3</v>
      </c>
      <c r="E84" s="89" t="str">
        <f t="shared" si="5"/>
        <v/>
      </c>
    </row>
    <row r="85" spans="1:5" ht="17.399999999999999" x14ac:dyDescent="0.3">
      <c r="A85" s="93">
        <v>83</v>
      </c>
      <c r="B85" s="92">
        <f t="shared" si="3"/>
        <v>6.916666666666667</v>
      </c>
      <c r="C85" s="82" t="str">
        <f>IFERROR(VLOOKUP(B85,#REF!,3,FALSE),"")</f>
        <v/>
      </c>
      <c r="D85" s="83">
        <f t="shared" si="4"/>
        <v>-8.4232556684917942E-3</v>
      </c>
      <c r="E85" s="89" t="str">
        <f t="shared" si="5"/>
        <v/>
      </c>
    </row>
    <row r="86" spans="1:5" ht="17.399999999999999" x14ac:dyDescent="0.3">
      <c r="A86" s="93">
        <v>84</v>
      </c>
      <c r="B86" s="92">
        <f t="shared" si="3"/>
        <v>7</v>
      </c>
      <c r="C86" s="82" t="str">
        <f>IFERROR(VLOOKUP(B86,#REF!,3,FALSE),"")</f>
        <v/>
      </c>
      <c r="D86" s="83">
        <f t="shared" si="4"/>
        <v>-8.3957102567776658E-3</v>
      </c>
      <c r="E86" s="89" t="str">
        <f t="shared" si="5"/>
        <v/>
      </c>
    </row>
    <row r="87" spans="1:5" ht="17.399999999999999" x14ac:dyDescent="0.3">
      <c r="A87" s="93">
        <v>85</v>
      </c>
      <c r="B87" s="92">
        <f t="shared" si="3"/>
        <v>7.083333333333333</v>
      </c>
      <c r="C87" s="82" t="str">
        <f>IFERROR(VLOOKUP(B87,#REF!,3,FALSE),"")</f>
        <v/>
      </c>
      <c r="D87" s="83">
        <f t="shared" si="4"/>
        <v>-8.3680493886572754E-3</v>
      </c>
      <c r="E87" s="89" t="str">
        <f t="shared" si="5"/>
        <v/>
      </c>
    </row>
    <row r="88" spans="1:5" ht="17.399999999999999" x14ac:dyDescent="0.3">
      <c r="A88" s="93">
        <v>86</v>
      </c>
      <c r="B88" s="92">
        <f t="shared" si="3"/>
        <v>7.166666666666667</v>
      </c>
      <c r="C88" s="82" t="str">
        <f>IFERROR(VLOOKUP(B88,#REF!,3,FALSE),"")</f>
        <v/>
      </c>
      <c r="D88" s="83">
        <f t="shared" si="4"/>
        <v>-8.3402839133724874E-3</v>
      </c>
      <c r="E88" s="89" t="str">
        <f t="shared" si="5"/>
        <v/>
      </c>
    </row>
    <row r="89" spans="1:5" ht="17.399999999999999" x14ac:dyDescent="0.3">
      <c r="A89" s="93">
        <v>87</v>
      </c>
      <c r="B89" s="92">
        <f t="shared" si="3"/>
        <v>7.25</v>
      </c>
      <c r="C89" s="82" t="str">
        <f>IFERROR(VLOOKUP(B89,#REF!,3,FALSE),"")</f>
        <v/>
      </c>
      <c r="D89" s="83">
        <f t="shared" si="4"/>
        <v>-8.3124241796751191E-3</v>
      </c>
      <c r="E89" s="89" t="str">
        <f t="shared" si="5"/>
        <v/>
      </c>
    </row>
    <row r="90" spans="1:5" ht="17.399999999999999" x14ac:dyDescent="0.3">
      <c r="A90" s="93">
        <v>88</v>
      </c>
      <c r="B90" s="92">
        <f t="shared" si="3"/>
        <v>7.333333333333333</v>
      </c>
      <c r="C90" s="82" t="str">
        <f>IFERROR(VLOOKUP(B90,#REF!,3,FALSE),"")</f>
        <v/>
      </c>
      <c r="D90" s="83">
        <f t="shared" si="4"/>
        <v>-8.2844800567091984E-3</v>
      </c>
      <c r="E90" s="89" t="str">
        <f t="shared" si="5"/>
        <v/>
      </c>
    </row>
    <row r="91" spans="1:5" ht="17.399999999999999" x14ac:dyDescent="0.3">
      <c r="A91" s="93">
        <v>89</v>
      </c>
      <c r="B91" s="92">
        <f t="shared" si="3"/>
        <v>7.416666666666667</v>
      </c>
      <c r="C91" s="82" t="str">
        <f>IFERROR(VLOOKUP(B91,#REF!,3,FALSE),"")</f>
        <v/>
      </c>
      <c r="D91" s="83">
        <f t="shared" si="4"/>
        <v>-8.2564609540664025E-3</v>
      </c>
      <c r="E91" s="89" t="str">
        <f t="shared" si="5"/>
        <v/>
      </c>
    </row>
    <row r="92" spans="1:5" ht="17.399999999999999" x14ac:dyDescent="0.3">
      <c r="A92" s="93">
        <v>90</v>
      </c>
      <c r="B92" s="92">
        <f t="shared" si="3"/>
        <v>7.5</v>
      </c>
      <c r="C92" s="82" t="str">
        <f>IFERROR(VLOOKUP(B92,#REF!,3,FALSE),"")</f>
        <v/>
      </c>
      <c r="D92" s="83">
        <f t="shared" si="4"/>
        <v>-8.2283758410463224E-3</v>
      </c>
      <c r="E92" s="89" t="str">
        <f t="shared" si="5"/>
        <v/>
      </c>
    </row>
    <row r="93" spans="1:5" ht="17.399999999999999" x14ac:dyDescent="0.3">
      <c r="A93" s="93">
        <v>91</v>
      </c>
      <c r="B93" s="92">
        <f t="shared" si="3"/>
        <v>7.583333333333333</v>
      </c>
      <c r="C93" s="82" t="str">
        <f>IFERROR(VLOOKUP(B93,#REF!,3,FALSE),"")</f>
        <v/>
      </c>
      <c r="D93" s="83">
        <f t="shared" si="4"/>
        <v>-8.2002332651519676E-3</v>
      </c>
      <c r="E93" s="89" t="str">
        <f t="shared" si="5"/>
        <v/>
      </c>
    </row>
    <row r="94" spans="1:5" ht="17.399999999999999" x14ac:dyDescent="0.3">
      <c r="A94" s="93">
        <v>92</v>
      </c>
      <c r="B94" s="92">
        <f t="shared" si="3"/>
        <v>7.666666666666667</v>
      </c>
      <c r="C94" s="82" t="str">
        <f>IFERROR(VLOOKUP(B94,#REF!,3,FALSE),"")</f>
        <v/>
      </c>
      <c r="D94" s="83">
        <f t="shared" si="4"/>
        <v>-8.1720413698498293E-3</v>
      </c>
      <c r="E94" s="89" t="str">
        <f t="shared" si="5"/>
        <v/>
      </c>
    </row>
    <row r="95" spans="1:5" ht="17.399999999999999" x14ac:dyDescent="0.3">
      <c r="A95" s="93">
        <v>93</v>
      </c>
      <c r="B95" s="92">
        <f t="shared" si="3"/>
        <v>7.75</v>
      </c>
      <c r="C95" s="82" t="str">
        <f>IFERROR(VLOOKUP(B95,#REF!,3,FALSE),"")</f>
        <v/>
      </c>
      <c r="D95" s="83">
        <f t="shared" si="4"/>
        <v>-8.1438079116226882E-3</v>
      </c>
      <c r="E95" s="89" t="str">
        <f t="shared" si="5"/>
        <v/>
      </c>
    </row>
    <row r="96" spans="1:5" ht="17.399999999999999" x14ac:dyDescent="0.3">
      <c r="A96" s="93">
        <v>94</v>
      </c>
      <c r="B96" s="92">
        <f t="shared" si="3"/>
        <v>7.833333333333333</v>
      </c>
      <c r="C96" s="82" t="str">
        <f>IFERROR(VLOOKUP(B96,#REF!,3,FALSE),"")</f>
        <v/>
      </c>
      <c r="D96" s="83">
        <f t="shared" si="4"/>
        <v>-8.1155402763423631E-3</v>
      </c>
      <c r="E96" s="89" t="str">
        <f t="shared" si="5"/>
        <v/>
      </c>
    </row>
    <row r="97" spans="1:5" ht="17.399999999999999" x14ac:dyDescent="0.3">
      <c r="A97" s="93">
        <v>95</v>
      </c>
      <c r="B97" s="92">
        <f t="shared" si="3"/>
        <v>7.916666666666667</v>
      </c>
      <c r="C97" s="82" t="str">
        <f>IFERROR(VLOOKUP(B97,#REF!,3,FALSE),"")</f>
        <v/>
      </c>
      <c r="D97" s="83">
        <f t="shared" si="4"/>
        <v>-8.0872454949884338E-3</v>
      </c>
      <c r="E97" s="89" t="str">
        <f t="shared" si="5"/>
        <v/>
      </c>
    </row>
    <row r="98" spans="1:5" ht="17.399999999999999" x14ac:dyDescent="0.3">
      <c r="A98" s="93">
        <v>96</v>
      </c>
      <c r="B98" s="92">
        <f t="shared" si="3"/>
        <v>8</v>
      </c>
      <c r="C98" s="82" t="str">
        <f>IFERROR(VLOOKUP(B98,#REF!,3,FALSE),"")</f>
        <v/>
      </c>
      <c r="D98" s="83">
        <f t="shared" si="4"/>
        <v>-8.0589302587382311E-3</v>
      </c>
      <c r="E98" s="89" t="str">
        <f t="shared" si="5"/>
        <v/>
      </c>
    </row>
    <row r="99" spans="1:5" ht="17.399999999999999" x14ac:dyDescent="0.3">
      <c r="A99" s="93">
        <v>97</v>
      </c>
      <c r="B99" s="92">
        <f t="shared" si="3"/>
        <v>8.0833333333333339</v>
      </c>
      <c r="C99" s="82" t="str">
        <f>IFERROR(VLOOKUP(B99,#REF!,3,FALSE),"")</f>
        <v/>
      </c>
      <c r="D99" s="83">
        <f t="shared" si="4"/>
        <v>-8.0306009334521582E-3</v>
      </c>
      <c r="E99" s="89" t="str">
        <f t="shared" si="5"/>
        <v/>
      </c>
    </row>
    <row r="100" spans="1:5" ht="17.399999999999999" x14ac:dyDescent="0.3">
      <c r="A100" s="93">
        <v>98</v>
      </c>
      <c r="B100" s="92">
        <f t="shared" si="3"/>
        <v>8.1666666666666661</v>
      </c>
      <c r="C100" s="82" t="str">
        <f>IFERROR(VLOOKUP(B100,#REF!,3,FALSE),"")</f>
        <v/>
      </c>
      <c r="D100" s="83">
        <f t="shared" si="4"/>
        <v>-8.0022635735777399E-3</v>
      </c>
      <c r="E100" s="89" t="str">
        <f t="shared" si="5"/>
        <v/>
      </c>
    </row>
    <row r="101" spans="1:5" ht="17.399999999999999" x14ac:dyDescent="0.3">
      <c r="A101" s="93">
        <v>99</v>
      </c>
      <c r="B101" s="92">
        <f t="shared" si="3"/>
        <v>8.25</v>
      </c>
      <c r="C101" s="82" t="str">
        <f>IFERROR(VLOOKUP(B101,#REF!,3,FALSE),"")</f>
        <v/>
      </c>
      <c r="D101" s="83">
        <f t="shared" si="4"/>
        <v>-7.9739239354948161E-3</v>
      </c>
      <c r="E101" s="89" t="str">
        <f t="shared" si="5"/>
        <v/>
      </c>
    </row>
    <row r="102" spans="1:5" ht="17.399999999999999" x14ac:dyDescent="0.3">
      <c r="A102" s="93">
        <v>100</v>
      </c>
      <c r="B102" s="92">
        <f t="shared" si="3"/>
        <v>8.3333333333333339</v>
      </c>
      <c r="C102" s="82" t="str">
        <f>IFERROR(VLOOKUP(B102,#REF!,3,FALSE),"")</f>
        <v/>
      </c>
      <c r="D102" s="83">
        <f t="shared" si="4"/>
        <v>-7.9455874903233917E-3</v>
      </c>
      <c r="E102" s="89" t="str">
        <f t="shared" si="5"/>
        <v/>
      </c>
    </row>
    <row r="103" spans="1:5" ht="17.399999999999999" x14ac:dyDescent="0.3">
      <c r="A103" s="93">
        <v>101</v>
      </c>
      <c r="B103" s="92">
        <f t="shared" si="3"/>
        <v>8.4166666666666661</v>
      </c>
      <c r="C103" s="82" t="str">
        <f>IFERROR(VLOOKUP(B103,#REF!,3,FALSE),"")</f>
        <v/>
      </c>
      <c r="D103" s="83">
        <f t="shared" si="4"/>
        <v>-7.9172594362150045E-3</v>
      </c>
      <c r="E103" s="89" t="str">
        <f t="shared" si="5"/>
        <v/>
      </c>
    </row>
    <row r="104" spans="1:5" ht="17.399999999999999" x14ac:dyDescent="0.3">
      <c r="A104" s="93">
        <v>102</v>
      </c>
      <c r="B104" s="92">
        <f t="shared" si="3"/>
        <v>8.5</v>
      </c>
      <c r="C104" s="82" t="str">
        <f>IFERROR(VLOOKUP(B104,#REF!,3,FALSE),"")</f>
        <v/>
      </c>
      <c r="D104" s="83">
        <f t="shared" si="4"/>
        <v>-7.8889447101475572E-3</v>
      </c>
      <c r="E104" s="89" t="str">
        <f t="shared" si="5"/>
        <v/>
      </c>
    </row>
    <row r="105" spans="1:5" ht="17.399999999999999" x14ac:dyDescent="0.3">
      <c r="A105" s="93">
        <v>103</v>
      </c>
      <c r="B105" s="92">
        <f t="shared" si="3"/>
        <v>8.5833333333333339</v>
      </c>
      <c r="C105" s="82" t="str">
        <f>IFERROR(VLOOKUP(B105,#REF!,3,FALSE),"")</f>
        <v/>
      </c>
      <c r="D105" s="83">
        <f t="shared" si="4"/>
        <v>-7.8606479992428084E-3</v>
      </c>
      <c r="E105" s="89" t="str">
        <f t="shared" si="5"/>
        <v/>
      </c>
    </row>
    <row r="106" spans="1:5" ht="17.399999999999999" x14ac:dyDescent="0.3">
      <c r="A106" s="93">
        <v>104</v>
      </c>
      <c r="B106" s="92">
        <f t="shared" si="3"/>
        <v>8.6666666666666661</v>
      </c>
      <c r="C106" s="82" t="str">
        <f>IFERROR(VLOOKUP(B106,#REF!,3,FALSE),"")</f>
        <v/>
      </c>
      <c r="D106" s="83">
        <f t="shared" si="4"/>
        <v>-7.832373751625139E-3</v>
      </c>
      <c r="E106" s="89" t="str">
        <f t="shared" si="5"/>
        <v/>
      </c>
    </row>
    <row r="107" spans="1:5" ht="17.399999999999999" x14ac:dyDescent="0.3">
      <c r="A107" s="93">
        <v>105</v>
      </c>
      <c r="B107" s="92">
        <f t="shared" si="3"/>
        <v>8.75</v>
      </c>
      <c r="C107" s="82" t="str">
        <f>IFERROR(VLOOKUP(B107,#REF!,3,FALSE),"")</f>
        <v/>
      </c>
      <c r="D107" s="83">
        <f t="shared" si="4"/>
        <v>-7.804126186839306E-3</v>
      </c>
      <c r="E107" s="89" t="str">
        <f t="shared" si="5"/>
        <v/>
      </c>
    </row>
    <row r="108" spans="1:5" ht="17.399999999999999" x14ac:dyDescent="0.3">
      <c r="A108" s="93">
        <v>106</v>
      </c>
      <c r="B108" s="92">
        <f t="shared" si="3"/>
        <v>8.8333333333333339</v>
      </c>
      <c r="C108" s="82" t="str">
        <f>IFERROR(VLOOKUP(B108,#REF!,3,FALSE),"")</f>
        <v/>
      </c>
      <c r="D108" s="83">
        <f t="shared" si="4"/>
        <v>-7.7759093058443647E-3</v>
      </c>
      <c r="E108" s="89" t="str">
        <f t="shared" si="5"/>
        <v/>
      </c>
    </row>
    <row r="109" spans="1:5" ht="17.399999999999999" x14ac:dyDescent="0.3">
      <c r="A109" s="93">
        <v>107</v>
      </c>
      <c r="B109" s="92">
        <f t="shared" si="3"/>
        <v>8.9166666666666661</v>
      </c>
      <c r="C109" s="82" t="str">
        <f>IFERROR(VLOOKUP(B109,#REF!,3,FALSE),"")</f>
        <v/>
      </c>
      <c r="D109" s="83">
        <f t="shared" si="4"/>
        <v>-7.7477269006002696E-3</v>
      </c>
      <c r="E109" s="89" t="str">
        <f t="shared" si="5"/>
        <v/>
      </c>
    </row>
    <row r="110" spans="1:5" ht="17.399999999999999" x14ac:dyDescent="0.3">
      <c r="A110" s="93">
        <v>108</v>
      </c>
      <c r="B110" s="92">
        <f t="shared" si="3"/>
        <v>9</v>
      </c>
      <c r="C110" s="82" t="str">
        <f>IFERROR(VLOOKUP(B110,#REF!,3,FALSE),"")</f>
        <v/>
      </c>
      <c r="D110" s="83">
        <f t="shared" si="4"/>
        <v>-7.7195825632629979E-3</v>
      </c>
      <c r="E110" s="89" t="str">
        <f t="shared" si="5"/>
        <v/>
      </c>
    </row>
    <row r="111" spans="1:5" ht="17.399999999999999" x14ac:dyDescent="0.3">
      <c r="A111" s="93">
        <v>109</v>
      </c>
      <c r="B111" s="92">
        <f t="shared" si="3"/>
        <v>9.0833333333333339</v>
      </c>
      <c r="C111" s="82" t="str">
        <f>IFERROR(VLOOKUP(B111,#REF!,3,FALSE),"")</f>
        <v/>
      </c>
      <c r="D111" s="83">
        <f t="shared" si="4"/>
        <v>-7.6914796950034673E-3</v>
      </c>
      <c r="E111" s="89" t="str">
        <f t="shared" si="5"/>
        <v/>
      </c>
    </row>
    <row r="112" spans="1:5" ht="17.399999999999999" x14ac:dyDescent="0.3">
      <c r="A112" s="93">
        <v>110</v>
      </c>
      <c r="B112" s="92">
        <f t="shared" si="3"/>
        <v>9.1666666666666661</v>
      </c>
      <c r="C112" s="82" t="str">
        <f>IFERROR(VLOOKUP(B112,#REF!,3,FALSE),"")</f>
        <v/>
      </c>
      <c r="D112" s="83">
        <f t="shared" si="4"/>
        <v>-7.6634215144649725E-3</v>
      </c>
      <c r="E112" s="89" t="str">
        <f t="shared" si="5"/>
        <v/>
      </c>
    </row>
    <row r="113" spans="1:5" ht="17.399999999999999" x14ac:dyDescent="0.3">
      <c r="A113" s="93">
        <v>111</v>
      </c>
      <c r="B113" s="92">
        <f t="shared" si="3"/>
        <v>9.25</v>
      </c>
      <c r="C113" s="82" t="str">
        <f>IFERROR(VLOOKUP(B113,#REF!,3,FALSE),"")</f>
        <v/>
      </c>
      <c r="D113" s="83">
        <f t="shared" si="4"/>
        <v>-7.6354110658732079E-3</v>
      </c>
      <c r="E113" s="89" t="str">
        <f t="shared" si="5"/>
        <v/>
      </c>
    </row>
    <row r="114" spans="1:5" ht="17.399999999999999" x14ac:dyDescent="0.3">
      <c r="A114" s="93">
        <v>112</v>
      </c>
      <c r="B114" s="92">
        <f t="shared" si="3"/>
        <v>9.3333333333333339</v>
      </c>
      <c r="C114" s="82" t="str">
        <f>IFERROR(VLOOKUP(B114,#REF!,3,FALSE),"")</f>
        <v/>
      </c>
      <c r="D114" s="83">
        <f t="shared" si="4"/>
        <v>-7.6074512268125716E-3</v>
      </c>
      <c r="E114" s="89" t="str">
        <f t="shared" si="5"/>
        <v/>
      </c>
    </row>
    <row r="115" spans="1:5" ht="17.399999999999999" x14ac:dyDescent="0.3">
      <c r="A115" s="93">
        <v>113</v>
      </c>
      <c r="B115" s="92">
        <f t="shared" si="3"/>
        <v>9.4166666666666661</v>
      </c>
      <c r="C115" s="82" t="str">
        <f>IFERROR(VLOOKUP(B115,#REF!,3,FALSE),"")</f>
        <v/>
      </c>
      <c r="D115" s="83">
        <f t="shared" si="4"/>
        <v>-7.5795447156817332E-3</v>
      </c>
      <c r="E115" s="89" t="str">
        <f t="shared" si="5"/>
        <v/>
      </c>
    </row>
    <row r="116" spans="1:5" ht="17.399999999999999" x14ac:dyDescent="0.3">
      <c r="A116" s="93">
        <v>114</v>
      </c>
      <c r="B116" s="92">
        <f t="shared" si="3"/>
        <v>9.5</v>
      </c>
      <c r="C116" s="82" t="str">
        <f>IFERROR(VLOOKUP(B116,#REF!,3,FALSE),"")</f>
        <v/>
      </c>
      <c r="D116" s="83">
        <f t="shared" si="4"/>
        <v>-7.5516940988411465E-3</v>
      </c>
      <c r="E116" s="89" t="str">
        <f t="shared" si="5"/>
        <v/>
      </c>
    </row>
    <row r="117" spans="1:5" ht="17.399999999999999" x14ac:dyDescent="0.3">
      <c r="A117" s="93">
        <v>115</v>
      </c>
      <c r="B117" s="92">
        <f t="shared" si="3"/>
        <v>9.5833333333333339</v>
      </c>
      <c r="C117" s="82" t="str">
        <f>IFERROR(VLOOKUP(B117,#REF!,3,FALSE),"")</f>
        <v/>
      </c>
      <c r="D117" s="83">
        <f t="shared" si="4"/>
        <v>-7.5239017974645141E-3</v>
      </c>
      <c r="E117" s="89" t="str">
        <f t="shared" si="5"/>
        <v/>
      </c>
    </row>
    <row r="118" spans="1:5" ht="17.399999999999999" x14ac:dyDescent="0.3">
      <c r="A118" s="93">
        <v>116</v>
      </c>
      <c r="B118" s="92">
        <f t="shared" si="3"/>
        <v>9.6666666666666661</v>
      </c>
      <c r="C118" s="82" t="str">
        <f>IFERROR(VLOOKUP(B118,#REF!,3,FALSE),"")</f>
        <v/>
      </c>
      <c r="D118" s="83">
        <f t="shared" si="4"/>
        <v>-7.4961700941059764E-3</v>
      </c>
      <c r="E118" s="89" t="str">
        <f t="shared" si="5"/>
        <v/>
      </c>
    </row>
    <row r="119" spans="1:5" ht="17.399999999999999" x14ac:dyDescent="0.3">
      <c r="A119" s="93">
        <v>117</v>
      </c>
      <c r="B119" s="92">
        <f t="shared" si="3"/>
        <v>9.75</v>
      </c>
      <c r="C119" s="82" t="str">
        <f>IFERROR(VLOOKUP(B119,#REF!,3,FALSE),"")</f>
        <v/>
      </c>
      <c r="D119" s="83">
        <f t="shared" si="4"/>
        <v>-7.4685011389940912E-3</v>
      </c>
      <c r="E119" s="89" t="str">
        <f t="shared" si="5"/>
        <v/>
      </c>
    </row>
    <row r="120" spans="1:5" ht="17.399999999999999" x14ac:dyDescent="0.3">
      <c r="A120" s="93">
        <v>118</v>
      </c>
      <c r="B120" s="92">
        <f t="shared" si="3"/>
        <v>9.8333333333333339</v>
      </c>
      <c r="C120" s="82" t="str">
        <f>IFERROR(VLOOKUP(B120,#REF!,3,FALSE),"")</f>
        <v/>
      </c>
      <c r="D120" s="83">
        <f t="shared" si="4"/>
        <v>-7.4408969560635129E-3</v>
      </c>
      <c r="E120" s="89" t="str">
        <f t="shared" si="5"/>
        <v/>
      </c>
    </row>
    <row r="121" spans="1:5" ht="17.399999999999999" x14ac:dyDescent="0.3">
      <c r="A121" s="93">
        <v>119</v>
      </c>
      <c r="B121" s="92">
        <f t="shared" si="3"/>
        <v>9.9166666666666661</v>
      </c>
      <c r="C121" s="82" t="str">
        <f>IFERROR(VLOOKUP(B121,#REF!,3,FALSE),"")</f>
        <v/>
      </c>
      <c r="D121" s="83">
        <f t="shared" si="4"/>
        <v>-7.4133594487346228E-3</v>
      </c>
      <c r="E121" s="89" t="str">
        <f t="shared" si="5"/>
        <v/>
      </c>
    </row>
    <row r="122" spans="1:5" ht="17.399999999999999" x14ac:dyDescent="0.3">
      <c r="A122" s="93">
        <v>120</v>
      </c>
      <c r="B122" s="92">
        <f t="shared" si="3"/>
        <v>10</v>
      </c>
      <c r="C122" s="82" t="str">
        <f>IFERROR(VLOOKUP(B122,#REF!,3,FALSE),"")</f>
        <v/>
      </c>
      <c r="D122" s="83">
        <f t="shared" si="4"/>
        <v>-7.3858904054511856E-3</v>
      </c>
      <c r="E122" s="89" t="str">
        <f t="shared" si="5"/>
        <v/>
      </c>
    </row>
    <row r="123" spans="1:5" ht="17.399999999999999" x14ac:dyDescent="0.3">
      <c r="A123" s="93">
        <v>121</v>
      </c>
      <c r="B123" s="92">
        <f t="shared" si="3"/>
        <v>10.083333333333334</v>
      </c>
      <c r="C123" s="82" t="str">
        <f>IFERROR(VLOOKUP(B123,#REF!,3,FALSE),"")</f>
        <v/>
      </c>
      <c r="D123" s="83">
        <f t="shared" si="4"/>
        <v>-7.3584915049855265E-3</v>
      </c>
      <c r="E123" s="89" t="str">
        <f t="shared" si="5"/>
        <v/>
      </c>
    </row>
    <row r="124" spans="1:5" ht="17.399999999999999" x14ac:dyDescent="0.3">
      <c r="A124" s="93">
        <v>122</v>
      </c>
      <c r="B124" s="92">
        <f t="shared" si="3"/>
        <v>10.166666666666666</v>
      </c>
      <c r="C124" s="82" t="str">
        <f>IFERROR(VLOOKUP(B124,#REF!,3,FALSE),"")</f>
        <v/>
      </c>
      <c r="D124" s="83">
        <f t="shared" si="4"/>
        <v>-7.331164321520537E-3</v>
      </c>
      <c r="E124" s="89" t="str">
        <f t="shared" si="5"/>
        <v/>
      </c>
    </row>
    <row r="125" spans="1:5" ht="17.399999999999999" x14ac:dyDescent="0.3">
      <c r="A125" s="93">
        <v>123</v>
      </c>
      <c r="B125" s="92">
        <f t="shared" si="3"/>
        <v>10.25</v>
      </c>
      <c r="C125" s="82" t="str">
        <f>IFERROR(VLOOKUP(B125,#REF!,3,FALSE),"")</f>
        <v/>
      </c>
      <c r="D125" s="83">
        <f t="shared" si="4"/>
        <v>-7.3039103295173078E-3</v>
      </c>
      <c r="E125" s="89" t="str">
        <f t="shared" si="5"/>
        <v/>
      </c>
    </row>
    <row r="126" spans="1:5" ht="17.399999999999999" x14ac:dyDescent="0.3">
      <c r="A126" s="93">
        <v>124</v>
      </c>
      <c r="B126" s="92">
        <f t="shared" si="3"/>
        <v>10.333333333333334</v>
      </c>
      <c r="C126" s="82" t="str">
        <f>IFERROR(VLOOKUP(B126,#REF!,3,FALSE),"")</f>
        <v/>
      </c>
      <c r="D126" s="83">
        <f t="shared" si="4"/>
        <v>-7.276730908376979E-3</v>
      </c>
      <c r="E126" s="89" t="str">
        <f t="shared" si="5"/>
        <v/>
      </c>
    </row>
    <row r="127" spans="1:5" ht="17.399999999999999" x14ac:dyDescent="0.3">
      <c r="A127" s="93">
        <v>125</v>
      </c>
      <c r="B127" s="92">
        <f t="shared" si="3"/>
        <v>10.416666666666666</v>
      </c>
      <c r="C127" s="82" t="str">
        <f>IFERROR(VLOOKUP(B127,#REF!,3,FALSE),"")</f>
        <v/>
      </c>
      <c r="D127" s="83">
        <f t="shared" si="4"/>
        <v>-7.2496273469049768E-3</v>
      </c>
      <c r="E127" s="89" t="str">
        <f t="shared" si="5"/>
        <v/>
      </c>
    </row>
    <row r="128" spans="1:5" ht="17.399999999999999" x14ac:dyDescent="0.3">
      <c r="A128" s="93">
        <v>126</v>
      </c>
      <c r="B128" s="92">
        <f t="shared" si="3"/>
        <v>10.5</v>
      </c>
      <c r="C128" s="82" t="str">
        <f>IFERROR(VLOOKUP(B128,#REF!,3,FALSE),"")</f>
        <v/>
      </c>
      <c r="D128" s="83">
        <f t="shared" si="4"/>
        <v>-7.2226008475855209E-3</v>
      </c>
      <c r="E128" s="89" t="str">
        <f t="shared" si="5"/>
        <v/>
      </c>
    </row>
    <row r="129" spans="1:5" ht="17.399999999999999" x14ac:dyDescent="0.3">
      <c r="A129" s="93">
        <v>127</v>
      </c>
      <c r="B129" s="92">
        <f t="shared" si="3"/>
        <v>10.583333333333334</v>
      </c>
      <c r="C129" s="82" t="str">
        <f>IFERROR(VLOOKUP(B129,#REF!,3,FALSE),"")</f>
        <v/>
      </c>
      <c r="D129" s="83">
        <f t="shared" si="4"/>
        <v>-7.1956525306740293E-3</v>
      </c>
      <c r="E129" s="89" t="str">
        <f t="shared" si="5"/>
        <v/>
      </c>
    </row>
    <row r="130" spans="1:5" ht="17.399999999999999" x14ac:dyDescent="0.3">
      <c r="A130" s="93">
        <v>128</v>
      </c>
      <c r="B130" s="92">
        <f t="shared" si="3"/>
        <v>10.666666666666666</v>
      </c>
      <c r="C130" s="82" t="str">
        <f>IFERROR(VLOOKUP(B130,#REF!,3,FALSE),"")</f>
        <v/>
      </c>
      <c r="D130" s="83">
        <f t="shared" si="4"/>
        <v>-7.1687834381146693E-3</v>
      </c>
      <c r="E130" s="89" t="str">
        <f t="shared" si="5"/>
        <v/>
      </c>
    </row>
    <row r="131" spans="1:5" ht="17.399999999999999" x14ac:dyDescent="0.3">
      <c r="A131" s="93">
        <v>129</v>
      </c>
      <c r="B131" s="92">
        <f t="shared" si="3"/>
        <v>10.75</v>
      </c>
      <c r="C131" s="82" t="str">
        <f>IFERROR(VLOOKUP(B131,#REF!,3,FALSE),"")</f>
        <v/>
      </c>
      <c r="D131" s="83">
        <f t="shared" si="4"/>
        <v>-7.1419945372900766E-3</v>
      </c>
      <c r="E131" s="89" t="str">
        <f t="shared" si="5"/>
        <v/>
      </c>
    </row>
    <row r="132" spans="1:5" ht="17.399999999999999" x14ac:dyDescent="0.3">
      <c r="A132" s="93">
        <v>130</v>
      </c>
      <c r="B132" s="92">
        <f t="shared" ref="B132:B195" si="6">A132/12</f>
        <v>10.833333333333334</v>
      </c>
      <c r="C132" s="82" t="str">
        <f>IFERROR(VLOOKUP(B132,#REF!,3,FALSE),"")</f>
        <v/>
      </c>
      <c r="D132" s="83">
        <f t="shared" ref="D132:D195" si="7">($H$2)+($H$3*((1-EXP(-$B132/$H$6))/($B132/$H$6)))+($H$4*((((1-EXP(-B132/$H$6))/(B132/$H$6)))-EXP(-B132/$H$6)))+($H$5*((((1-EXP(-B132/$H$7))/(B132/$H$7)))-(EXP(-B132/$H$7))))</f>
        <v>-7.1152867246100336E-3</v>
      </c>
      <c r="E132" s="89" t="str">
        <f t="shared" ref="E132:E195" si="8">IFERROR(IF(OR(C132&gt;0,C132&lt;0),POWER(C132-D132,2),""),"")</f>
        <v/>
      </c>
    </row>
    <row r="133" spans="1:5" ht="17.399999999999999" x14ac:dyDescent="0.3">
      <c r="A133" s="93">
        <v>131</v>
      </c>
      <c r="B133" s="92">
        <f t="shared" si="6"/>
        <v>10.916666666666666</v>
      </c>
      <c r="C133" s="82" t="str">
        <f>IFERROR(VLOOKUP(B133,#REF!,3,FALSE),"")</f>
        <v/>
      </c>
      <c r="D133" s="83">
        <f t="shared" si="7"/>
        <v>-7.0886608289455044E-3</v>
      </c>
      <c r="E133" s="89" t="str">
        <f t="shared" si="8"/>
        <v/>
      </c>
    </row>
    <row r="134" spans="1:5" ht="17.399999999999999" x14ac:dyDescent="0.3">
      <c r="A134" s="93">
        <v>132</v>
      </c>
      <c r="B134" s="92">
        <f t="shared" si="6"/>
        <v>11</v>
      </c>
      <c r="C134" s="82" t="str">
        <f>IFERROR(VLOOKUP(B134,#REF!,3,FALSE),"")</f>
        <v/>
      </c>
      <c r="D134" s="83">
        <f t="shared" si="7"/>
        <v>-7.0621176149143474E-3</v>
      </c>
      <c r="E134" s="89" t="str">
        <f t="shared" si="8"/>
        <v/>
      </c>
    </row>
    <row r="135" spans="1:5" ht="17.399999999999999" x14ac:dyDescent="0.3">
      <c r="A135" s="93">
        <v>133</v>
      </c>
      <c r="B135" s="92">
        <f t="shared" si="6"/>
        <v>11.083333333333334</v>
      </c>
      <c r="C135" s="82" t="str">
        <f>IFERROR(VLOOKUP(B135,#REF!,3,FALSE),"")</f>
        <v/>
      </c>
      <c r="D135" s="83">
        <f t="shared" si="7"/>
        <v>-7.0356577860246359E-3</v>
      </c>
      <c r="E135" s="89" t="str">
        <f t="shared" si="8"/>
        <v/>
      </c>
    </row>
    <row r="136" spans="1:5" ht="17.399999999999999" x14ac:dyDescent="0.3">
      <c r="A136" s="93">
        <v>134</v>
      </c>
      <c r="B136" s="92">
        <f t="shared" si="6"/>
        <v>11.166666666666666</v>
      </c>
      <c r="C136" s="82" t="str">
        <f>IFERROR(VLOOKUP(B136,#REF!,3,FALSE),"")</f>
        <v/>
      </c>
      <c r="D136" s="83">
        <f t="shared" si="7"/>
        <v>-7.0092819876813733E-3</v>
      </c>
      <c r="E136" s="89" t="str">
        <f t="shared" si="8"/>
        <v/>
      </c>
    </row>
    <row r="137" spans="1:5" ht="17.399999999999999" x14ac:dyDescent="0.3">
      <c r="A137" s="93">
        <v>135</v>
      </c>
      <c r="B137" s="92">
        <f t="shared" si="6"/>
        <v>11.25</v>
      </c>
      <c r="C137" s="82" t="str">
        <f>IFERROR(VLOOKUP(B137,#REF!,3,FALSE),"")</f>
        <v/>
      </c>
      <c r="D137" s="83">
        <f t="shared" si="7"/>
        <v>-6.9829908100621368E-3</v>
      </c>
      <c r="E137" s="89" t="str">
        <f t="shared" si="8"/>
        <v/>
      </c>
    </row>
    <row r="138" spans="1:5" ht="17.399999999999999" x14ac:dyDescent="0.3">
      <c r="A138" s="93">
        <v>136</v>
      </c>
      <c r="B138" s="92">
        <f t="shared" si="6"/>
        <v>11.333333333333334</v>
      </c>
      <c r="C138" s="82" t="str">
        <f>IFERROR(VLOOKUP(B138,#REF!,3,FALSE),"")</f>
        <v/>
      </c>
      <c r="D138" s="83">
        <f t="shared" si="7"/>
        <v>-6.9567847908669732E-3</v>
      </c>
      <c r="E138" s="89" t="str">
        <f t="shared" si="8"/>
        <v/>
      </c>
    </row>
    <row r="139" spans="1:5" ht="17.399999999999999" x14ac:dyDescent="0.3">
      <c r="A139" s="93">
        <v>137</v>
      </c>
      <c r="B139" s="92">
        <f t="shared" si="6"/>
        <v>11.416666666666666</v>
      </c>
      <c r="C139" s="82" t="str">
        <f>IFERROR(VLOOKUP(B139,#REF!,3,FALSE),"")</f>
        <v/>
      </c>
      <c r="D139" s="83">
        <f t="shared" si="7"/>
        <v>-6.930664417947657E-3</v>
      </c>
      <c r="E139" s="89" t="str">
        <f t="shared" si="8"/>
        <v/>
      </c>
    </row>
    <row r="140" spans="1:5" ht="17.399999999999999" x14ac:dyDescent="0.3">
      <c r="A140" s="93">
        <v>138</v>
      </c>
      <c r="B140" s="92">
        <f t="shared" si="6"/>
        <v>11.5</v>
      </c>
      <c r="C140" s="82" t="str">
        <f>IFERROR(VLOOKUP(B140,#REF!,3,FALSE),"")</f>
        <v/>
      </c>
      <c r="D140" s="83">
        <f t="shared" si="7"/>
        <v>-6.9046301318212234E-3</v>
      </c>
      <c r="E140" s="89" t="str">
        <f t="shared" si="8"/>
        <v/>
      </c>
    </row>
    <row r="141" spans="1:5" ht="17.399999999999999" x14ac:dyDescent="0.3">
      <c r="A141" s="93">
        <v>139</v>
      </c>
      <c r="B141" s="92">
        <f t="shared" si="6"/>
        <v>11.583333333333334</v>
      </c>
      <c r="C141" s="82" t="str">
        <f>IFERROR(VLOOKUP(B141,#REF!,3,FALSE),"")</f>
        <v/>
      </c>
      <c r="D141" s="83">
        <f t="shared" si="7"/>
        <v>-6.878682328072528E-3</v>
      </c>
      <c r="E141" s="89" t="str">
        <f t="shared" si="8"/>
        <v/>
      </c>
    </row>
    <row r="142" spans="1:5" ht="17.399999999999999" x14ac:dyDescent="0.3">
      <c r="A142" s="93">
        <v>140</v>
      </c>
      <c r="B142" s="92">
        <f t="shared" si="6"/>
        <v>11.666666666666666</v>
      </c>
      <c r="C142" s="82" t="str">
        <f>IFERROR(VLOOKUP(B142,#REF!,3,FALSE),"")</f>
        <v/>
      </c>
      <c r="D142" s="83">
        <f t="shared" si="7"/>
        <v>-6.8528213596503358E-3</v>
      </c>
      <c r="E142" s="89" t="str">
        <f t="shared" si="8"/>
        <v/>
      </c>
    </row>
    <row r="143" spans="1:5" ht="17.399999999999999" x14ac:dyDescent="0.3">
      <c r="A143" s="93">
        <v>141</v>
      </c>
      <c r="B143" s="92">
        <f t="shared" si="6"/>
        <v>11.75</v>
      </c>
      <c r="C143" s="82" t="str">
        <f>IFERROR(VLOOKUP(B143,#REF!,3,FALSE),"")</f>
        <v/>
      </c>
      <c r="D143" s="83">
        <f t="shared" si="7"/>
        <v>-6.8270475390613391E-3</v>
      </c>
      <c r="E143" s="89" t="str">
        <f t="shared" si="8"/>
        <v/>
      </c>
    </row>
    <row r="144" spans="1:5" ht="17.399999999999999" x14ac:dyDescent="0.3">
      <c r="A144" s="93">
        <v>142</v>
      </c>
      <c r="B144" s="92">
        <f t="shared" si="6"/>
        <v>11.833333333333334</v>
      </c>
      <c r="C144" s="82" t="str">
        <f>IFERROR(VLOOKUP(B144,#REF!,3,FALSE),"")</f>
        <v/>
      </c>
      <c r="D144" s="83">
        <f t="shared" si="7"/>
        <v>-6.8013611404662737E-3</v>
      </c>
      <c r="E144" s="89" t="str">
        <f t="shared" si="8"/>
        <v/>
      </c>
    </row>
    <row r="145" spans="1:5" ht="17.399999999999999" x14ac:dyDescent="0.3">
      <c r="A145" s="93">
        <v>143</v>
      </c>
      <c r="B145" s="92">
        <f t="shared" si="6"/>
        <v>11.916666666666666</v>
      </c>
      <c r="C145" s="82" t="str">
        <f>IFERROR(VLOOKUP(B145,#REF!,3,FALSE),"")</f>
        <v/>
      </c>
      <c r="D145" s="83">
        <f t="shared" si="7"/>
        <v>-6.7757624016821835E-3</v>
      </c>
      <c r="E145" s="89" t="str">
        <f t="shared" si="8"/>
        <v/>
      </c>
    </row>
    <row r="146" spans="1:5" ht="17.399999999999999" x14ac:dyDescent="0.3">
      <c r="A146" s="93">
        <v>144</v>
      </c>
      <c r="B146" s="92">
        <f t="shared" si="6"/>
        <v>12</v>
      </c>
      <c r="C146" s="82" t="str">
        <f>IFERROR(VLOOKUP(B146,#REF!,3,FALSE),"")</f>
        <v/>
      </c>
      <c r="D146" s="83">
        <f t="shared" si="7"/>
        <v>-6.750251526094684E-3</v>
      </c>
      <c r="E146" s="89" t="str">
        <f t="shared" si="8"/>
        <v/>
      </c>
    </row>
    <row r="147" spans="1:5" ht="17.399999999999999" x14ac:dyDescent="0.3">
      <c r="A147" s="93">
        <v>145</v>
      </c>
      <c r="B147" s="92">
        <f t="shared" si="6"/>
        <v>12.083333333333334</v>
      </c>
      <c r="C147" s="82" t="str">
        <f>IFERROR(VLOOKUP(B147,#REF!,3,FALSE),"")</f>
        <v/>
      </c>
      <c r="D147" s="83">
        <f t="shared" si="7"/>
        <v>-6.7248286844839578E-3</v>
      </c>
      <c r="E147" s="89" t="str">
        <f t="shared" si="8"/>
        <v/>
      </c>
    </row>
    <row r="148" spans="1:5" ht="17.399999999999999" x14ac:dyDescent="0.3">
      <c r="A148" s="93">
        <v>146</v>
      </c>
      <c r="B148" s="92">
        <f t="shared" si="6"/>
        <v>12.166666666666666</v>
      </c>
      <c r="C148" s="82" t="str">
        <f>IFERROR(VLOOKUP(B148,#REF!,3,FALSE),"")</f>
        <v/>
      </c>
      <c r="D148" s="83">
        <f t="shared" si="7"/>
        <v>-6.6994940167680794E-3</v>
      </c>
      <c r="E148" s="89" t="str">
        <f t="shared" si="8"/>
        <v/>
      </c>
    </row>
    <row r="149" spans="1:5" ht="17.399999999999999" x14ac:dyDescent="0.3">
      <c r="A149" s="93">
        <v>147</v>
      </c>
      <c r="B149" s="92">
        <f t="shared" si="6"/>
        <v>12.25</v>
      </c>
      <c r="C149" s="82" t="str">
        <f>IFERROR(VLOOKUP(B149,#REF!,3,FALSE),"")</f>
        <v/>
      </c>
      <c r="D149" s="83">
        <f t="shared" si="7"/>
        <v>-6.6742476336670358E-3</v>
      </c>
      <c r="E149" s="89" t="str">
        <f t="shared" si="8"/>
        <v/>
      </c>
    </row>
    <row r="150" spans="1:5" ht="17.399999999999999" x14ac:dyDescent="0.3">
      <c r="A150" s="93">
        <v>148</v>
      </c>
      <c r="B150" s="92">
        <f t="shared" si="6"/>
        <v>12.333333333333334</v>
      </c>
      <c r="C150" s="82" t="str">
        <f>IFERROR(VLOOKUP(B150,#REF!,3,FALSE),"")</f>
        <v/>
      </c>
      <c r="D150" s="83">
        <f t="shared" si="7"/>
        <v>-6.649089618290826E-3</v>
      </c>
      <c r="E150" s="89" t="str">
        <f t="shared" si="8"/>
        <v/>
      </c>
    </row>
    <row r="151" spans="1:5" ht="17.399999999999999" x14ac:dyDescent="0.3">
      <c r="A151" s="93">
        <v>149</v>
      </c>
      <c r="B151" s="92">
        <f t="shared" si="6"/>
        <v>12.416666666666666</v>
      </c>
      <c r="C151" s="82" t="str">
        <f>IFERROR(VLOOKUP(B151,#REF!,3,FALSE),"")</f>
        <v/>
      </c>
      <c r="D151" s="83">
        <f t="shared" si="7"/>
        <v>-6.6240200276547548E-3</v>
      </c>
      <c r="E151" s="89" t="str">
        <f t="shared" si="8"/>
        <v/>
      </c>
    </row>
    <row r="152" spans="1:5" ht="17.399999999999999" x14ac:dyDescent="0.3">
      <c r="A152" s="93">
        <v>150</v>
      </c>
      <c r="B152" s="92">
        <f t="shared" si="6"/>
        <v>12.5</v>
      </c>
      <c r="C152" s="82" t="str">
        <f>IFERROR(VLOOKUP(B152,#REF!,3,FALSE),"")</f>
        <v/>
      </c>
      <c r="D152" s="83">
        <f t="shared" si="7"/>
        <v>-6.5990388941249518E-3</v>
      </c>
      <c r="E152" s="89" t="str">
        <f t="shared" si="8"/>
        <v/>
      </c>
    </row>
    <row r="153" spans="1:5" ht="17.399999999999999" x14ac:dyDescent="0.3">
      <c r="A153" s="93">
        <v>151</v>
      </c>
      <c r="B153" s="92">
        <f t="shared" si="6"/>
        <v>12.583333333333334</v>
      </c>
      <c r="C153" s="82" t="str">
        <f>IFERROR(VLOOKUP(B153,#REF!,3,FALSE),"")</f>
        <v/>
      </c>
      <c r="D153" s="83">
        <f t="shared" si="7"/>
        <v>-6.5741462267971231E-3</v>
      </c>
      <c r="E153" s="89" t="str">
        <f t="shared" si="8"/>
        <v/>
      </c>
    </row>
    <row r="154" spans="1:5" ht="17.399999999999999" x14ac:dyDescent="0.3">
      <c r="A154" s="93">
        <v>152</v>
      </c>
      <c r="B154" s="92">
        <f t="shared" si="6"/>
        <v>12.666666666666666</v>
      </c>
      <c r="C154" s="82" t="str">
        <f>IFERROR(VLOOKUP(B154,#REF!,3,FALSE),"")</f>
        <v/>
      </c>
      <c r="D154" s="83">
        <f t="shared" si="7"/>
        <v>-6.5493420128112231E-3</v>
      </c>
      <c r="E154" s="89" t="str">
        <f t="shared" si="8"/>
        <v/>
      </c>
    </row>
    <row r="155" spans="1:5" ht="17.399999999999999" x14ac:dyDescent="0.3">
      <c r="A155" s="93">
        <v>153</v>
      </c>
      <c r="B155" s="92">
        <f t="shared" si="6"/>
        <v>12.75</v>
      </c>
      <c r="C155" s="82" t="str">
        <f>IFERROR(VLOOKUP(B155,#REF!,3,FALSE),"")</f>
        <v/>
      </c>
      <c r="D155" s="83">
        <f t="shared" si="7"/>
        <v>-6.5246262186048429E-3</v>
      </c>
      <c r="E155" s="89" t="str">
        <f t="shared" si="8"/>
        <v/>
      </c>
    </row>
    <row r="156" spans="1:5" ht="17.399999999999999" x14ac:dyDescent="0.3">
      <c r="A156" s="93">
        <v>154</v>
      </c>
      <c r="B156" s="92">
        <f t="shared" si="6"/>
        <v>12.833333333333334</v>
      </c>
      <c r="C156" s="82" t="str">
        <f>IFERROR(VLOOKUP(B156,#REF!,3,FALSE),"")</f>
        <v/>
      </c>
      <c r="D156" s="83">
        <f t="shared" si="7"/>
        <v>-6.4999987911078614E-3</v>
      </c>
      <c r="E156" s="89" t="str">
        <f t="shared" si="8"/>
        <v/>
      </c>
    </row>
    <row r="157" spans="1:5" ht="17.399999999999999" x14ac:dyDescent="0.3">
      <c r="A157" s="93">
        <v>155</v>
      </c>
      <c r="B157" s="92">
        <f t="shared" si="6"/>
        <v>12.916666666666666</v>
      </c>
      <c r="C157" s="82" t="str">
        <f>IFERROR(VLOOKUP(B157,#REF!,3,FALSE),"")</f>
        <v/>
      </c>
      <c r="D157" s="83">
        <f t="shared" si="7"/>
        <v>-6.475459658880852E-3</v>
      </c>
      <c r="E157" s="89" t="str">
        <f t="shared" si="8"/>
        <v/>
      </c>
    </row>
    <row r="158" spans="1:5" ht="17.399999999999999" x14ac:dyDescent="0.3">
      <c r="A158" s="93">
        <v>156</v>
      </c>
      <c r="B158" s="92">
        <f t="shared" si="6"/>
        <v>13</v>
      </c>
      <c r="C158" s="82" t="str">
        <f>IFERROR(VLOOKUP(B158,#REF!,3,FALSE),"")</f>
        <v/>
      </c>
      <c r="D158" s="83">
        <f t="shared" si="7"/>
        <v>-6.4510087331996133E-3</v>
      </c>
      <c r="E158" s="89" t="str">
        <f t="shared" si="8"/>
        <v/>
      </c>
    </row>
    <row r="159" spans="1:5" ht="17.399999999999999" x14ac:dyDescent="0.3">
      <c r="A159" s="93">
        <v>157</v>
      </c>
      <c r="B159" s="92">
        <f t="shared" si="6"/>
        <v>13.083333333333334</v>
      </c>
      <c r="C159" s="82" t="str">
        <f>IFERROR(VLOOKUP(B159,#REF!,3,FALSE),"")</f>
        <v/>
      </c>
      <c r="D159" s="83">
        <f t="shared" si="7"/>
        <v>-6.426645909088171E-3</v>
      </c>
      <c r="E159" s="89" t="str">
        <f t="shared" si="8"/>
        <v/>
      </c>
    </row>
    <row r="160" spans="1:5" ht="17.399999999999999" x14ac:dyDescent="0.3">
      <c r="A160" s="93">
        <v>158</v>
      </c>
      <c r="B160" s="92">
        <f t="shared" si="6"/>
        <v>13.166666666666666</v>
      </c>
      <c r="C160" s="82" t="str">
        <f>IFERROR(VLOOKUP(B160,#REF!,3,FALSE),"")</f>
        <v/>
      </c>
      <c r="D160" s="83">
        <f t="shared" si="7"/>
        <v>-6.4023710663023859E-3</v>
      </c>
      <c r="E160" s="89" t="str">
        <f t="shared" si="8"/>
        <v/>
      </c>
    </row>
    <row r="161" spans="1:5" ht="17.399999999999999" x14ac:dyDescent="0.3">
      <c r="A161" s="93">
        <v>159</v>
      </c>
      <c r="B161" s="92">
        <f t="shared" si="6"/>
        <v>13.25</v>
      </c>
      <c r="C161" s="82" t="str">
        <f>IFERROR(VLOOKUP(B161,#REF!,3,FALSE),"")</f>
        <v/>
      </c>
      <c r="D161" s="83">
        <f t="shared" si="7"/>
        <v>-6.3781840702663278E-3</v>
      </c>
      <c r="E161" s="89" t="str">
        <f t="shared" si="8"/>
        <v/>
      </c>
    </row>
    <row r="162" spans="1:5" ht="17.399999999999999" x14ac:dyDescent="0.3">
      <c r="A162" s="93">
        <v>160</v>
      </c>
      <c r="B162" s="92">
        <f t="shared" si="6"/>
        <v>13.333333333333334</v>
      </c>
      <c r="C162" s="82" t="str">
        <f>IFERROR(VLOOKUP(B162,#REF!,3,FALSE),"")</f>
        <v/>
      </c>
      <c r="D162" s="83">
        <f t="shared" si="7"/>
        <v>-6.3540847729634149E-3</v>
      </c>
      <c r="E162" s="89" t="str">
        <f t="shared" si="8"/>
        <v/>
      </c>
    </row>
    <row r="163" spans="1:5" ht="17.399999999999999" x14ac:dyDescent="0.3">
      <c r="A163" s="93">
        <v>161</v>
      </c>
      <c r="B163" s="92">
        <f t="shared" si="6"/>
        <v>13.416666666666666</v>
      </c>
      <c r="C163" s="82" t="str">
        <f>IFERROR(VLOOKUP(B163,#REF!,3,FALSE),"")</f>
        <v/>
      </c>
      <c r="D163" s="83">
        <f t="shared" si="7"/>
        <v>-6.3300730137843004E-3</v>
      </c>
      <c r="E163" s="89" t="str">
        <f t="shared" si="8"/>
        <v/>
      </c>
    </row>
    <row r="164" spans="1:5" ht="17.399999999999999" x14ac:dyDescent="0.3">
      <c r="A164" s="93">
        <v>162</v>
      </c>
      <c r="B164" s="92">
        <f t="shared" si="6"/>
        <v>13.5</v>
      </c>
      <c r="C164" s="82" t="str">
        <f>IFERROR(VLOOKUP(B164,#REF!,3,FALSE),"")</f>
        <v/>
      </c>
      <c r="D164" s="83">
        <f t="shared" si="7"/>
        <v>-6.3061486203333152E-3</v>
      </c>
      <c r="E164" s="89" t="str">
        <f t="shared" si="8"/>
        <v/>
      </c>
    </row>
    <row r="165" spans="1:5" ht="17.399999999999999" x14ac:dyDescent="0.3">
      <c r="A165" s="93">
        <v>163</v>
      </c>
      <c r="B165" s="92">
        <f t="shared" si="6"/>
        <v>13.583333333333334</v>
      </c>
      <c r="C165" s="82" t="str">
        <f>IFERROR(VLOOKUP(B165,#REF!,3,FALSE),"")</f>
        <v/>
      </c>
      <c r="D165" s="83">
        <f t="shared" si="7"/>
        <v>-6.2823114091953456E-3</v>
      </c>
      <c r="E165" s="89" t="str">
        <f t="shared" si="8"/>
        <v/>
      </c>
    </row>
    <row r="166" spans="1:5" ht="17.399999999999999" x14ac:dyDescent="0.3">
      <c r="A166" s="93">
        <v>164</v>
      </c>
      <c r="B166" s="92">
        <f t="shared" si="6"/>
        <v>13.666666666666666</v>
      </c>
      <c r="C166" s="82" t="str">
        <f>IFERROR(VLOOKUP(B166,#REF!,3,FALSE),"")</f>
        <v/>
      </c>
      <c r="D166" s="83">
        <f t="shared" si="7"/>
        <v>-6.2585611866647663E-3</v>
      </c>
      <c r="E166" s="89" t="str">
        <f t="shared" si="8"/>
        <v/>
      </c>
    </row>
    <row r="167" spans="1:5" ht="17.399999999999999" x14ac:dyDescent="0.3">
      <c r="A167" s="93">
        <v>165</v>
      </c>
      <c r="B167" s="92">
        <f t="shared" si="6"/>
        <v>13.75</v>
      </c>
      <c r="C167" s="82" t="str">
        <f>IFERROR(VLOOKUP(B167,#REF!,3,FALSE),"")</f>
        <v/>
      </c>
      <c r="D167" s="83">
        <f t="shared" si="7"/>
        <v>-6.2348977494381761E-3</v>
      </c>
      <c r="E167" s="89" t="str">
        <f t="shared" si="8"/>
        <v/>
      </c>
    </row>
    <row r="168" spans="1:5" ht="17.399999999999999" x14ac:dyDescent="0.3">
      <c r="A168" s="93">
        <v>166</v>
      </c>
      <c r="B168" s="92">
        <f t="shared" si="6"/>
        <v>13.833333333333334</v>
      </c>
      <c r="C168" s="82" t="str">
        <f>IFERROR(VLOOKUP(B168,#REF!,3,FALSE),"")</f>
        <v/>
      </c>
      <c r="D168" s="83">
        <f t="shared" si="7"/>
        <v>-6.2113208852724536E-3</v>
      </c>
      <c r="E168" s="89" t="str">
        <f t="shared" si="8"/>
        <v/>
      </c>
    </row>
    <row r="169" spans="1:5" ht="17.399999999999999" x14ac:dyDescent="0.3">
      <c r="A169" s="93">
        <v>167</v>
      </c>
      <c r="B169" s="92">
        <f t="shared" si="6"/>
        <v>13.916666666666666</v>
      </c>
      <c r="C169" s="82" t="str">
        <f>IFERROR(VLOOKUP(B169,#REF!,3,FALSE),"")</f>
        <v/>
      </c>
      <c r="D169" s="83">
        <f t="shared" si="7"/>
        <v>-6.1878303736096867E-3</v>
      </c>
      <c r="E169" s="89" t="str">
        <f t="shared" si="8"/>
        <v/>
      </c>
    </row>
    <row r="170" spans="1:5" ht="17.399999999999999" x14ac:dyDescent="0.3">
      <c r="A170" s="93">
        <v>168</v>
      </c>
      <c r="B170" s="92">
        <f t="shared" si="6"/>
        <v>14</v>
      </c>
      <c r="C170" s="82" t="str">
        <f>IFERROR(VLOOKUP(B170,#REF!,3,FALSE),"")</f>
        <v/>
      </c>
      <c r="D170" s="83">
        <f t="shared" si="7"/>
        <v>-6.1644259861704104E-3</v>
      </c>
      <c r="E170" s="89" t="str">
        <f t="shared" si="8"/>
        <v/>
      </c>
    </row>
    <row r="171" spans="1:5" ht="17.399999999999999" x14ac:dyDescent="0.3">
      <c r="A171" s="93">
        <v>169</v>
      </c>
      <c r="B171" s="92">
        <f t="shared" si="6"/>
        <v>14.083333333333334</v>
      </c>
      <c r="C171" s="82" t="str">
        <f>IFERROR(VLOOKUP(B171,#REF!,3,FALSE),"")</f>
        <v/>
      </c>
      <c r="D171" s="83">
        <f t="shared" si="7"/>
        <v>-6.1411074875165946E-3</v>
      </c>
      <c r="E171" s="89" t="str">
        <f t="shared" si="8"/>
        <v/>
      </c>
    </row>
    <row r="172" spans="1:5" ht="17.399999999999999" x14ac:dyDescent="0.3">
      <c r="A172" s="93">
        <v>170</v>
      </c>
      <c r="B172" s="92">
        <f t="shared" si="6"/>
        <v>14.166666666666666</v>
      </c>
      <c r="C172" s="82" t="str">
        <f>IFERROR(VLOOKUP(B172,#REF!,3,FALSE),"")</f>
        <v/>
      </c>
      <c r="D172" s="83">
        <f t="shared" si="7"/>
        <v>-6.1178746355856602E-3</v>
      </c>
      <c r="E172" s="89" t="str">
        <f t="shared" si="8"/>
        <v/>
      </c>
    </row>
    <row r="173" spans="1:5" ht="17.399999999999999" x14ac:dyDescent="0.3">
      <c r="A173" s="93">
        <v>171</v>
      </c>
      <c r="B173" s="92">
        <f t="shared" si="6"/>
        <v>14.25</v>
      </c>
      <c r="C173" s="82" t="str">
        <f>IFERROR(VLOOKUP(B173,#REF!,3,FALSE),"")</f>
        <v/>
      </c>
      <c r="D173" s="83">
        <f t="shared" si="7"/>
        <v>-6.0947271821968803E-3</v>
      </c>
      <c r="E173" s="89" t="str">
        <f t="shared" si="8"/>
        <v/>
      </c>
    </row>
    <row r="174" spans="1:5" ht="17.399999999999999" x14ac:dyDescent="0.3">
      <c r="A174" s="93">
        <v>172</v>
      </c>
      <c r="B174" s="92">
        <f t="shared" si="6"/>
        <v>14.333333333333334</v>
      </c>
      <c r="C174" s="82" t="str">
        <f>IFERROR(VLOOKUP(B174,#REF!,3,FALSE),"")</f>
        <v/>
      </c>
      <c r="D174" s="83">
        <f t="shared" si="7"/>
        <v>-6.0716648735313385E-3</v>
      </c>
      <c r="E174" s="89" t="str">
        <f t="shared" si="8"/>
        <v/>
      </c>
    </row>
    <row r="175" spans="1:5" ht="17.399999999999999" x14ac:dyDescent="0.3">
      <c r="A175" s="93">
        <v>173</v>
      </c>
      <c r="B175" s="92">
        <f t="shared" si="6"/>
        <v>14.416666666666666</v>
      </c>
      <c r="C175" s="82" t="str">
        <f>IFERROR(VLOOKUP(B175,#REF!,3,FALSE),"")</f>
        <v/>
      </c>
      <c r="D175" s="83">
        <f t="shared" si="7"/>
        <v>-6.0486874505866822E-3</v>
      </c>
      <c r="E175" s="89" t="str">
        <f t="shared" si="8"/>
        <v/>
      </c>
    </row>
    <row r="176" spans="1:5" ht="17.399999999999999" x14ac:dyDescent="0.3">
      <c r="A176" s="93">
        <v>174</v>
      </c>
      <c r="B176" s="92">
        <f t="shared" si="6"/>
        <v>14.5</v>
      </c>
      <c r="C176" s="82" t="str">
        <f>IFERROR(VLOOKUP(B176,#REF!,3,FALSE),"")</f>
        <v/>
      </c>
      <c r="D176" s="83">
        <f t="shared" si="7"/>
        <v>-6.025794649607754E-3</v>
      </c>
      <c r="E176" s="89" t="str">
        <f t="shared" si="8"/>
        <v/>
      </c>
    </row>
    <row r="177" spans="1:5" ht="17.399999999999999" x14ac:dyDescent="0.3">
      <c r="A177" s="93">
        <v>175</v>
      </c>
      <c r="B177" s="92">
        <f t="shared" si="6"/>
        <v>14.583333333333334</v>
      </c>
      <c r="C177" s="82" t="str">
        <f>IFERROR(VLOOKUP(B177,#REF!,3,FALSE),"")</f>
        <v/>
      </c>
      <c r="D177" s="83">
        <f t="shared" si="7"/>
        <v>-6.0029862024942445E-3</v>
      </c>
      <c r="E177" s="89" t="str">
        <f t="shared" si="8"/>
        <v/>
      </c>
    </row>
    <row r="178" spans="1:5" ht="17.399999999999999" x14ac:dyDescent="0.3">
      <c r="A178" s="93">
        <v>176</v>
      </c>
      <c r="B178" s="92">
        <f t="shared" si="6"/>
        <v>14.666666666666666</v>
      </c>
      <c r="C178" s="82" t="str">
        <f>IFERROR(VLOOKUP(B178,#REF!,3,FALSE),"")</f>
        <v/>
      </c>
      <c r="D178" s="83">
        <f t="shared" si="7"/>
        <v>-5.9802618371863564E-3</v>
      </c>
      <c r="E178" s="89" t="str">
        <f t="shared" si="8"/>
        <v/>
      </c>
    </row>
    <row r="179" spans="1:5" ht="17.399999999999999" x14ac:dyDescent="0.3">
      <c r="A179" s="93">
        <v>177</v>
      </c>
      <c r="B179" s="92">
        <f t="shared" si="6"/>
        <v>14.75</v>
      </c>
      <c r="C179" s="82" t="str">
        <f>IFERROR(VLOOKUP(B179,#REF!,3,FALSE),"")</f>
        <v/>
      </c>
      <c r="D179" s="83">
        <f t="shared" si="7"/>
        <v>-5.9576212780295262E-3</v>
      </c>
      <c r="E179" s="89" t="str">
        <f t="shared" si="8"/>
        <v/>
      </c>
    </row>
    <row r="180" spans="1:5" ht="17.399999999999999" x14ac:dyDescent="0.3">
      <c r="A180" s="93">
        <v>178</v>
      </c>
      <c r="B180" s="92">
        <f t="shared" si="6"/>
        <v>14.833333333333334</v>
      </c>
      <c r="C180" s="82" t="str">
        <f>IFERROR(VLOOKUP(B180,#REF!,3,FALSE),"")</f>
        <v/>
      </c>
      <c r="D180" s="83">
        <f t="shared" si="7"/>
        <v>-5.9350642461191202E-3</v>
      </c>
      <c r="E180" s="89" t="str">
        <f t="shared" si="8"/>
        <v/>
      </c>
    </row>
    <row r="181" spans="1:5" ht="17.399999999999999" x14ac:dyDescent="0.3">
      <c r="A181" s="93">
        <v>179</v>
      </c>
      <c r="B181" s="92">
        <f t="shared" si="6"/>
        <v>14.916666666666666</v>
      </c>
      <c r="C181" s="82" t="str">
        <f>IFERROR(VLOOKUP(B181,#REF!,3,FALSE),"")</f>
        <v/>
      </c>
      <c r="D181" s="83">
        <f t="shared" si="7"/>
        <v>-5.9125904596260704E-3</v>
      </c>
      <c r="E181" s="89" t="str">
        <f t="shared" si="8"/>
        <v/>
      </c>
    </row>
    <row r="182" spans="1:5" ht="17.399999999999999" x14ac:dyDescent="0.3">
      <c r="A182" s="93">
        <v>180</v>
      </c>
      <c r="B182" s="92">
        <f t="shared" si="6"/>
        <v>15</v>
      </c>
      <c r="C182" s="82" t="str">
        <f>IFERROR(VLOOKUP(B182,#REF!,3,FALSE),"")</f>
        <v/>
      </c>
      <c r="D182" s="83">
        <f t="shared" si="7"/>
        <v>-5.8901996341042808E-3</v>
      </c>
      <c r="E182" s="89" t="str">
        <f t="shared" si="8"/>
        <v/>
      </c>
    </row>
    <row r="183" spans="1:5" ht="17.399999999999999" x14ac:dyDescent="0.3">
      <c r="A183" s="93">
        <v>181</v>
      </c>
      <c r="B183" s="92">
        <f t="shared" si="6"/>
        <v>15.083333333333334</v>
      </c>
      <c r="C183" s="82" t="str">
        <f>IFERROR(VLOOKUP(B183,#REF!,3,FALSE),"")</f>
        <v/>
      </c>
      <c r="D183" s="83">
        <f t="shared" si="7"/>
        <v>-5.8678914827806853E-3</v>
      </c>
      <c r="E183" s="89" t="str">
        <f t="shared" si="8"/>
        <v/>
      </c>
    </row>
    <row r="184" spans="1:5" ht="17.399999999999999" x14ac:dyDescent="0.3">
      <c r="A184" s="93">
        <v>182</v>
      </c>
      <c r="B184" s="92">
        <f t="shared" si="6"/>
        <v>15.166666666666666</v>
      </c>
      <c r="C184" s="82" t="str">
        <f>IFERROR(VLOOKUP(B184,#REF!,3,FALSE),"")</f>
        <v/>
      </c>
      <c r="D184" s="83">
        <f t="shared" si="7"/>
        <v>-5.8456657168287603E-3</v>
      </c>
      <c r="E184" s="89" t="str">
        <f t="shared" si="8"/>
        <v/>
      </c>
    </row>
    <row r="185" spans="1:5" ht="17.399999999999999" x14ac:dyDescent="0.3">
      <c r="A185" s="93">
        <v>183</v>
      </c>
      <c r="B185" s="92">
        <f t="shared" si="6"/>
        <v>15.25</v>
      </c>
      <c r="C185" s="82" t="str">
        <f>IFERROR(VLOOKUP(B185,#REF!,3,FALSE),"")</f>
        <v/>
      </c>
      <c r="D185" s="83">
        <f t="shared" si="7"/>
        <v>-5.8235220456262348E-3</v>
      </c>
      <c r="E185" s="89" t="str">
        <f t="shared" si="8"/>
        <v/>
      </c>
    </row>
    <row r="186" spans="1:5" ht="17.399999999999999" x14ac:dyDescent="0.3">
      <c r="A186" s="93">
        <v>184</v>
      </c>
      <c r="B186" s="92">
        <f t="shared" si="6"/>
        <v>15.333333333333334</v>
      </c>
      <c r="C186" s="82" t="str">
        <f>IFERROR(VLOOKUP(B186,#REF!,3,FALSE),"")</f>
        <v/>
      </c>
      <c r="D186" s="83">
        <f t="shared" si="7"/>
        <v>-5.8014601769977893E-3</v>
      </c>
      <c r="E186" s="89" t="str">
        <f t="shared" si="8"/>
        <v/>
      </c>
    </row>
    <row r="187" spans="1:5" ht="17.399999999999999" x14ac:dyDescent="0.3">
      <c r="A187" s="93">
        <v>185</v>
      </c>
      <c r="B187" s="92">
        <f t="shared" si="6"/>
        <v>15.416666666666666</v>
      </c>
      <c r="C187" s="82" t="str">
        <f>IFERROR(VLOOKUP(B187,#REF!,3,FALSE),"")</f>
        <v/>
      </c>
      <c r="D187" s="83">
        <f t="shared" si="7"/>
        <v>-5.779479817443413E-3</v>
      </c>
      <c r="E187" s="89" t="str">
        <f t="shared" si="8"/>
        <v/>
      </c>
    </row>
    <row r="188" spans="1:5" ht="17.399999999999999" x14ac:dyDescent="0.3">
      <c r="A188" s="93">
        <v>186</v>
      </c>
      <c r="B188" s="92">
        <f t="shared" si="6"/>
        <v>15.5</v>
      </c>
      <c r="C188" s="82" t="str">
        <f>IFERROR(VLOOKUP(B188,#REF!,3,FALSE),"")</f>
        <v/>
      </c>
      <c r="D188" s="83">
        <f t="shared" si="7"/>
        <v>-5.7575806723531246E-3</v>
      </c>
      <c r="E188" s="89" t="str">
        <f t="shared" si="8"/>
        <v/>
      </c>
    </row>
    <row r="189" spans="1:5" ht="17.399999999999999" x14ac:dyDescent="0.3">
      <c r="A189" s="93">
        <v>187</v>
      </c>
      <c r="B189" s="92">
        <f t="shared" si="6"/>
        <v>15.583333333333334</v>
      </c>
      <c r="C189" s="82" t="str">
        <f>IFERROR(VLOOKUP(B189,#REF!,3,FALSE),"")</f>
        <v/>
      </c>
      <c r="D189" s="83">
        <f t="shared" si="7"/>
        <v>-5.7357624462086986E-3</v>
      </c>
      <c r="E189" s="89" t="str">
        <f t="shared" si="8"/>
        <v/>
      </c>
    </row>
    <row r="190" spans="1:5" ht="17.399999999999999" x14ac:dyDescent="0.3">
      <c r="A190" s="93">
        <v>188</v>
      </c>
      <c r="B190" s="92">
        <f t="shared" si="6"/>
        <v>15.666666666666666</v>
      </c>
      <c r="C190" s="82" t="str">
        <f>IFERROR(VLOOKUP(B190,#REF!,3,FALSE),"")</f>
        <v/>
      </c>
      <c r="D190" s="83">
        <f t="shared" si="7"/>
        <v>-5.7140248427730049E-3</v>
      </c>
      <c r="E190" s="89" t="str">
        <f t="shared" si="8"/>
        <v/>
      </c>
    </row>
    <row r="191" spans="1:5" ht="17.399999999999999" x14ac:dyDescent="0.3">
      <c r="A191" s="93">
        <v>189</v>
      </c>
      <c r="B191" s="92">
        <f t="shared" si="6"/>
        <v>15.75</v>
      </c>
      <c r="C191" s="82" t="str">
        <f>IFERROR(VLOOKUP(B191,#REF!,3,FALSE),"")</f>
        <v/>
      </c>
      <c r="D191" s="83">
        <f t="shared" si="7"/>
        <v>-5.6923675652676082E-3</v>
      </c>
      <c r="E191" s="89" t="str">
        <f t="shared" si="8"/>
        <v/>
      </c>
    </row>
    <row r="192" spans="1:5" ht="17.399999999999999" x14ac:dyDescent="0.3">
      <c r="A192" s="93">
        <v>190</v>
      </c>
      <c r="B192" s="92">
        <f t="shared" si="6"/>
        <v>15.833333333333334</v>
      </c>
      <c r="C192" s="82" t="str">
        <f>IFERROR(VLOOKUP(B192,#REF!,3,FALSE),"")</f>
        <v/>
      </c>
      <c r="D192" s="83">
        <f t="shared" si="7"/>
        <v>-5.6707903165391363E-3</v>
      </c>
      <c r="E192" s="89" t="str">
        <f t="shared" si="8"/>
        <v/>
      </c>
    </row>
    <row r="193" spans="1:5" ht="17.399999999999999" x14ac:dyDescent="0.3">
      <c r="A193" s="93">
        <v>191</v>
      </c>
      <c r="B193" s="92">
        <f t="shared" si="6"/>
        <v>15.916666666666666</v>
      </c>
      <c r="C193" s="82" t="str">
        <f>IFERROR(VLOOKUP(B193,#REF!,3,FALSE),"")</f>
        <v/>
      </c>
      <c r="D193" s="83">
        <f t="shared" si="7"/>
        <v>-5.6492927992150112E-3</v>
      </c>
      <c r="E193" s="89" t="str">
        <f t="shared" si="8"/>
        <v/>
      </c>
    </row>
    <row r="194" spans="1:5" ht="17.399999999999999" x14ac:dyDescent="0.3">
      <c r="A194" s="93">
        <v>192</v>
      </c>
      <c r="B194" s="92">
        <f t="shared" si="6"/>
        <v>16</v>
      </c>
      <c r="C194" s="82" t="str">
        <f>IFERROR(VLOOKUP(B194,#REF!,3,FALSE),"")</f>
        <v/>
      </c>
      <c r="D194" s="83">
        <f t="shared" si="7"/>
        <v>-5.6278747158490404E-3</v>
      </c>
      <c r="E194" s="89" t="str">
        <f t="shared" si="8"/>
        <v/>
      </c>
    </row>
    <row r="195" spans="1:5" ht="17.399999999999999" x14ac:dyDescent="0.3">
      <c r="A195" s="93">
        <v>193</v>
      </c>
      <c r="B195" s="92">
        <f t="shared" si="6"/>
        <v>16.083333333333332</v>
      </c>
      <c r="C195" s="82" t="str">
        <f>IFERROR(VLOOKUP(B195,#REF!,3,FALSE),"")</f>
        <v/>
      </c>
      <c r="D195" s="83">
        <f t="shared" si="7"/>
        <v>-5.6065357690573935E-3</v>
      </c>
      <c r="E195" s="89" t="str">
        <f t="shared" si="8"/>
        <v/>
      </c>
    </row>
    <row r="196" spans="1:5" ht="17.399999999999999" x14ac:dyDescent="0.3">
      <c r="A196" s="93">
        <v>194</v>
      </c>
      <c r="B196" s="92">
        <f t="shared" ref="B196:B259" si="9">A196/12</f>
        <v>16.166666666666668</v>
      </c>
      <c r="C196" s="82" t="str">
        <f>IFERROR(VLOOKUP(B196,#REF!,3,FALSE),"")</f>
        <v/>
      </c>
      <c r="D196" s="83">
        <f t="shared" ref="D196:D259" si="10">($H$2)+($H$3*((1-EXP(-$B196/$H$6))/($B196/$H$6)))+($H$4*((((1-EXP(-B196/$H$6))/(B196/$H$6)))-EXP(-B196/$H$6)))+($H$5*((((1-EXP(-B196/$H$7))/(B196/$H$7)))-(EXP(-B196/$H$7))))</f>
        <v>-5.585275661645411E-3</v>
      </c>
      <c r="E196" s="89" t="str">
        <f t="shared" ref="E196:E259" si="11">IFERROR(IF(OR(C196&gt;0,C196&lt;0),POWER(C196-D196,2),""),"")</f>
        <v/>
      </c>
    </row>
    <row r="197" spans="1:5" ht="17.399999999999999" x14ac:dyDescent="0.3">
      <c r="A197" s="93">
        <v>195</v>
      </c>
      <c r="B197" s="92">
        <f t="shared" si="9"/>
        <v>16.25</v>
      </c>
      <c r="C197" s="82" t="str">
        <f>IFERROR(VLOOKUP(B197,#REF!,3,FALSE),"")</f>
        <v/>
      </c>
      <c r="D197" s="83">
        <f t="shared" si="10"/>
        <v>-5.564094096725738E-3</v>
      </c>
      <c r="E197" s="89" t="str">
        <f t="shared" si="11"/>
        <v/>
      </c>
    </row>
    <row r="198" spans="1:5" ht="17.399999999999999" x14ac:dyDescent="0.3">
      <c r="A198" s="93">
        <v>196</v>
      </c>
      <c r="B198" s="92">
        <f t="shared" si="9"/>
        <v>16.333333333333332</v>
      </c>
      <c r="C198" s="82" t="str">
        <f>IFERROR(VLOOKUP(B198,#REF!,3,FALSE),"")</f>
        <v/>
      </c>
      <c r="D198" s="83">
        <f t="shared" si="10"/>
        <v>-5.5429907778281849E-3</v>
      </c>
      <c r="E198" s="89" t="str">
        <f t="shared" si="11"/>
        <v/>
      </c>
    </row>
    <row r="199" spans="1:5" ht="17.399999999999999" x14ac:dyDescent="0.3">
      <c r="A199" s="93">
        <v>197</v>
      </c>
      <c r="B199" s="92">
        <f t="shared" si="9"/>
        <v>16.416666666666668</v>
      </c>
      <c r="C199" s="82" t="str">
        <f>IFERROR(VLOOKUP(B199,#REF!,3,FALSE),"")</f>
        <v/>
      </c>
      <c r="D199" s="83">
        <f t="shared" si="10"/>
        <v>-5.521965409001784E-3</v>
      </c>
      <c r="E199" s="89" t="str">
        <f t="shared" si="11"/>
        <v/>
      </c>
    </row>
    <row r="200" spans="1:5" ht="17.399999999999999" x14ac:dyDescent="0.3">
      <c r="A200" s="93">
        <v>198</v>
      </c>
      <c r="B200" s="92">
        <f t="shared" si="9"/>
        <v>16.5</v>
      </c>
      <c r="C200" s="82" t="str">
        <f>IFERROR(VLOOKUP(B200,#REF!,3,FALSE),"")</f>
        <v/>
      </c>
      <c r="D200" s="83">
        <f t="shared" si="10"/>
        <v>-5.5010176949093848E-3</v>
      </c>
      <c r="E200" s="89" t="str">
        <f t="shared" si="11"/>
        <v/>
      </c>
    </row>
    <row r="201" spans="1:5" ht="17.399999999999999" x14ac:dyDescent="0.3">
      <c r="A201" s="93">
        <v>199</v>
      </c>
      <c r="B201" s="92">
        <f t="shared" si="9"/>
        <v>16.583333333333332</v>
      </c>
      <c r="C201" s="82" t="str">
        <f>IFERROR(VLOOKUP(B201,#REF!,3,FALSE),"")</f>
        <v/>
      </c>
      <c r="D201" s="83">
        <f t="shared" si="10"/>
        <v>-5.4801473409152191E-3</v>
      </c>
      <c r="E201" s="89" t="str">
        <f t="shared" si="11"/>
        <v/>
      </c>
    </row>
    <row r="202" spans="1:5" ht="17.399999999999999" x14ac:dyDescent="0.3">
      <c r="A202" s="93">
        <v>200</v>
      </c>
      <c r="B202" s="92">
        <f t="shared" si="9"/>
        <v>16.666666666666668</v>
      </c>
      <c r="C202" s="82" t="str">
        <f>IFERROR(VLOOKUP(B202,#REF!,3,FALSE),"")</f>
        <v/>
      </c>
      <c r="D202" s="83">
        <f t="shared" si="10"/>
        <v>-5.4593540531657674E-3</v>
      </c>
      <c r="E202" s="89" t="str">
        <f t="shared" si="11"/>
        <v/>
      </c>
    </row>
    <row r="203" spans="1:5" ht="17.399999999999999" x14ac:dyDescent="0.3">
      <c r="A203" s="93">
        <v>201</v>
      </c>
      <c r="B203" s="92">
        <f t="shared" si="9"/>
        <v>16.75</v>
      </c>
      <c r="C203" s="82" t="str">
        <f>IFERROR(VLOOKUP(B203,#REF!,3,FALSE),"")</f>
        <v/>
      </c>
      <c r="D203" s="83">
        <f t="shared" si="10"/>
        <v>-5.4386375386643098E-3</v>
      </c>
      <c r="E203" s="89" t="str">
        <f t="shared" si="11"/>
        <v/>
      </c>
    </row>
    <row r="204" spans="1:5" ht="17.399999999999999" x14ac:dyDescent="0.3">
      <c r="A204" s="93">
        <v>202</v>
      </c>
      <c r="B204" s="92">
        <f t="shared" si="9"/>
        <v>16.833333333333332</v>
      </c>
      <c r="C204" s="82" t="str">
        <f>IFERROR(VLOOKUP(B204,#REF!,3,FALSE),"")</f>
        <v/>
      </c>
      <c r="D204" s="83">
        <f t="shared" si="10"/>
        <v>-5.4179975053394629E-3</v>
      </c>
      <c r="E204" s="89" t="str">
        <f t="shared" si="11"/>
        <v/>
      </c>
    </row>
    <row r="205" spans="1:5" ht="17.399999999999999" x14ac:dyDescent="0.3">
      <c r="A205" s="93">
        <v>203</v>
      </c>
      <c r="B205" s="92">
        <f t="shared" si="9"/>
        <v>16.916666666666668</v>
      </c>
      <c r="C205" s="82" t="str">
        <f>IFERROR(VLOOKUP(B205,#REF!,3,FALSE),"")</f>
        <v/>
      </c>
      <c r="D205" s="83">
        <f t="shared" si="10"/>
        <v>-5.3974336621080447E-3</v>
      </c>
      <c r="E205" s="89" t="str">
        <f t="shared" si="11"/>
        <v/>
      </c>
    </row>
    <row r="206" spans="1:5" ht="17.399999999999999" x14ac:dyDescent="0.3">
      <c r="A206" s="93">
        <v>204</v>
      </c>
      <c r="B206" s="92">
        <f t="shared" si="9"/>
        <v>17</v>
      </c>
      <c r="C206" s="82" t="str">
        <f>IFERROR(VLOOKUP(B206,#REF!,3,FALSE),"")</f>
        <v/>
      </c>
      <c r="D206" s="83">
        <f t="shared" si="10"/>
        <v>-5.376945718932569E-3</v>
      </c>
      <c r="E206" s="89" t="str">
        <f t="shared" si="11"/>
        <v/>
      </c>
    </row>
    <row r="207" spans="1:5" ht="17.399999999999999" x14ac:dyDescent="0.3">
      <c r="A207" s="93">
        <v>205</v>
      </c>
      <c r="B207" s="92">
        <f t="shared" si="9"/>
        <v>17.083333333333332</v>
      </c>
      <c r="C207" s="82" t="str">
        <f>IFERROR(VLOOKUP(B207,#REF!,3,FALSE),"")</f>
        <v/>
      </c>
      <c r="D207" s="83">
        <f t="shared" si="10"/>
        <v>-5.3565333868736504E-3</v>
      </c>
      <c r="E207" s="89" t="str">
        <f t="shared" si="11"/>
        <v/>
      </c>
    </row>
    <row r="208" spans="1:5" ht="17.399999999999999" x14ac:dyDescent="0.3">
      <c r="A208" s="93">
        <v>206</v>
      </c>
      <c r="B208" s="92">
        <f t="shared" si="9"/>
        <v>17.166666666666668</v>
      </c>
      <c r="C208" s="82" t="str">
        <f>IFERROR(VLOOKUP(B208,#REF!,3,FALSE),"")</f>
        <v/>
      </c>
      <c r="D208" s="83">
        <f t="shared" si="10"/>
        <v>-5.3361963781376033E-3</v>
      </c>
      <c r="E208" s="89" t="str">
        <f t="shared" si="11"/>
        <v/>
      </c>
    </row>
    <row r="209" spans="1:5" ht="17.399999999999999" x14ac:dyDescent="0.3">
      <c r="A209" s="93">
        <v>207</v>
      </c>
      <c r="B209" s="92">
        <f t="shared" si="9"/>
        <v>17.25</v>
      </c>
      <c r="C209" s="82" t="str">
        <f>IFERROR(VLOOKUP(B209,#REF!,3,FALSE),"")</f>
        <v/>
      </c>
      <c r="D209" s="83">
        <f t="shared" si="10"/>
        <v>-5.3159344061195109E-3</v>
      </c>
      <c r="E209" s="89" t="str">
        <f t="shared" si="11"/>
        <v/>
      </c>
    </row>
    <row r="210" spans="1:5" ht="17.399999999999999" x14ac:dyDescent="0.3">
      <c r="A210" s="93">
        <v>208</v>
      </c>
      <c r="B210" s="92">
        <f t="shared" si="9"/>
        <v>17.333333333333332</v>
      </c>
      <c r="C210" s="82" t="str">
        <f>IFERROR(VLOOKUP(B210,#REF!,3,FALSE),"")</f>
        <v/>
      </c>
      <c r="D210" s="83">
        <f t="shared" si="10"/>
        <v>-5.2957471854420081E-3</v>
      </c>
      <c r="E210" s="89" t="str">
        <f t="shared" si="11"/>
        <v/>
      </c>
    </row>
    <row r="211" spans="1:5" ht="17.399999999999999" x14ac:dyDescent="0.3">
      <c r="A211" s="93">
        <v>209</v>
      </c>
      <c r="B211" s="92">
        <f t="shared" si="9"/>
        <v>17.416666666666668</v>
      </c>
      <c r="C211" s="82" t="str">
        <f>IFERROR(VLOOKUP(B211,#REF!,3,FALSE),"")</f>
        <v/>
      </c>
      <c r="D211" s="83">
        <f t="shared" si="10"/>
        <v>-5.2756344319900058E-3</v>
      </c>
      <c r="E211" s="89" t="str">
        <f t="shared" si="11"/>
        <v/>
      </c>
    </row>
    <row r="212" spans="1:5" ht="17.399999999999999" x14ac:dyDescent="0.3">
      <c r="A212" s="93">
        <v>210</v>
      </c>
      <c r="B212" s="92">
        <f t="shared" si="9"/>
        <v>17.5</v>
      </c>
      <c r="C212" s="82" t="str">
        <f>IFERROR(VLOOKUP(B212,#REF!,3,FALSE),"")</f>
        <v/>
      </c>
      <c r="D212" s="83">
        <f t="shared" si="10"/>
        <v>-5.2555958629416297E-3</v>
      </c>
      <c r="E212" s="89" t="str">
        <f t="shared" si="11"/>
        <v/>
      </c>
    </row>
    <row r="213" spans="1:5" ht="17.399999999999999" x14ac:dyDescent="0.3">
      <c r="A213" s="93">
        <v>211</v>
      </c>
      <c r="B213" s="92">
        <f t="shared" si="9"/>
        <v>17.583333333333332</v>
      </c>
      <c r="C213" s="82" t="str">
        <f>IFERROR(VLOOKUP(B213,#REF!,3,FALSE),"")</f>
        <v/>
      </c>
      <c r="D213" s="83">
        <f t="shared" si="10"/>
        <v>-5.2356311967955383E-3</v>
      </c>
      <c r="E213" s="89" t="str">
        <f t="shared" si="11"/>
        <v/>
      </c>
    </row>
    <row r="214" spans="1:5" ht="17.399999999999999" x14ac:dyDescent="0.3">
      <c r="A214" s="93">
        <v>212</v>
      </c>
      <c r="B214" s="92">
        <f t="shared" si="9"/>
        <v>17.666666666666668</v>
      </c>
      <c r="C214" s="82" t="str">
        <f>IFERROR(VLOOKUP(B214,#REF!,3,FALSE),"")</f>
        <v/>
      </c>
      <c r="D214" s="83">
        <f t="shared" si="10"/>
        <v>-5.2157401533948705E-3</v>
      </c>
      <c r="E214" s="89" t="str">
        <f t="shared" si="11"/>
        <v/>
      </c>
    </row>
    <row r="215" spans="1:5" ht="17.399999999999999" x14ac:dyDescent="0.3">
      <c r="A215" s="93">
        <v>213</v>
      </c>
      <c r="B215" s="92">
        <f t="shared" si="9"/>
        <v>17.75</v>
      </c>
      <c r="C215" s="82" t="str">
        <f>IFERROR(VLOOKUP(B215,#REF!,3,FALSE),"")</f>
        <v/>
      </c>
      <c r="D215" s="83">
        <f t="shared" si="10"/>
        <v>-5.1959224539480237E-3</v>
      </c>
      <c r="E215" s="89" t="str">
        <f t="shared" si="11"/>
        <v/>
      </c>
    </row>
    <row r="216" spans="1:5" ht="17.399999999999999" x14ac:dyDescent="0.3">
      <c r="A216" s="93">
        <v>214</v>
      </c>
      <c r="B216" s="92">
        <f t="shared" si="9"/>
        <v>17.833333333333332</v>
      </c>
      <c r="C216" s="82" t="str">
        <f>IFERROR(VLOOKUP(B216,#REF!,3,FALSE),"")</f>
        <v/>
      </c>
      <c r="D216" s="83">
        <f t="shared" si="10"/>
        <v>-5.1761778210464068E-3</v>
      </c>
      <c r="E216" s="89" t="str">
        <f t="shared" si="11"/>
        <v/>
      </c>
    </row>
    <row r="217" spans="1:5" ht="17.399999999999999" x14ac:dyDescent="0.3">
      <c r="A217" s="93">
        <v>215</v>
      </c>
      <c r="B217" s="92">
        <f t="shared" si="9"/>
        <v>17.916666666666668</v>
      </c>
      <c r="C217" s="82" t="str">
        <f>IFERROR(VLOOKUP(B217,#REF!,3,FALSE),"")</f>
        <v/>
      </c>
      <c r="D217" s="83">
        <f t="shared" si="10"/>
        <v>-5.1565059786794218E-3</v>
      </c>
      <c r="E217" s="89" t="str">
        <f t="shared" si="11"/>
        <v/>
      </c>
    </row>
    <row r="218" spans="1:5" ht="17.399999999999999" x14ac:dyDescent="0.3">
      <c r="A218" s="93">
        <v>216</v>
      </c>
      <c r="B218" s="92">
        <f t="shared" si="9"/>
        <v>18</v>
      </c>
      <c r="C218" s="82" t="str">
        <f>IFERROR(VLOOKUP(B218,#REF!,3,FALSE),"")</f>
        <v/>
      </c>
      <c r="D218" s="83">
        <f t="shared" si="10"/>
        <v>-5.1369066522467706E-3</v>
      </c>
      <c r="E218" s="89" t="str">
        <f t="shared" si="11"/>
        <v/>
      </c>
    </row>
    <row r="219" spans="1:5" ht="17.399999999999999" x14ac:dyDescent="0.3">
      <c r="A219" s="93">
        <v>217</v>
      </c>
      <c r="B219" s="92">
        <f t="shared" si="9"/>
        <v>18.083333333333332</v>
      </c>
      <c r="C219" s="82" t="str">
        <f>IFERROR(VLOOKUP(B219,#REF!,3,FALSE),"")</f>
        <v/>
      </c>
      <c r="D219" s="83">
        <f t="shared" si="10"/>
        <v>-5.1173795685683166E-3</v>
      </c>
      <c r="E219" s="89" t="str">
        <f t="shared" si="11"/>
        <v/>
      </c>
    </row>
    <row r="220" spans="1:5" ht="17.399999999999999" x14ac:dyDescent="0.3">
      <c r="A220" s="93">
        <v>218</v>
      </c>
      <c r="B220" s="92">
        <f t="shared" si="9"/>
        <v>18.166666666666668</v>
      </c>
      <c r="C220" s="82" t="str">
        <f>IFERROR(VLOOKUP(B220,#REF!,3,FALSE),"")</f>
        <v/>
      </c>
      <c r="D220" s="83">
        <f t="shared" si="10"/>
        <v>-5.0979244558916163E-3</v>
      </c>
      <c r="E220" s="89" t="str">
        <f t="shared" si="11"/>
        <v/>
      </c>
    </row>
    <row r="221" spans="1:5" ht="17.399999999999999" x14ac:dyDescent="0.3">
      <c r="A221" s="93">
        <v>219</v>
      </c>
      <c r="B221" s="92">
        <f t="shared" si="9"/>
        <v>18.25</v>
      </c>
      <c r="C221" s="82" t="str">
        <f>IFERROR(VLOOKUP(B221,#REF!,3,FALSE),"")</f>
        <v/>
      </c>
      <c r="D221" s="83">
        <f t="shared" si="10"/>
        <v>-5.0785410438972875E-3</v>
      </c>
      <c r="E221" s="89" t="str">
        <f t="shared" si="11"/>
        <v/>
      </c>
    </row>
    <row r="222" spans="1:5" ht="17.399999999999999" x14ac:dyDescent="0.3">
      <c r="A222" s="93">
        <v>220</v>
      </c>
      <c r="B222" s="92">
        <f t="shared" si="9"/>
        <v>18.333333333333332</v>
      </c>
      <c r="C222" s="82" t="str">
        <f>IFERROR(VLOOKUP(B222,#REF!,3,FALSE),"")</f>
        <v/>
      </c>
      <c r="D222" s="83">
        <f t="shared" si="10"/>
        <v>-5.0592290637023543E-3</v>
      </c>
      <c r="E222" s="89" t="str">
        <f t="shared" si="11"/>
        <v/>
      </c>
    </row>
    <row r="223" spans="1:5" ht="17.399999999999999" x14ac:dyDescent="0.3">
      <c r="A223" s="93">
        <v>221</v>
      </c>
      <c r="B223" s="92">
        <f t="shared" si="9"/>
        <v>18.416666666666668</v>
      </c>
      <c r="C223" s="82" t="str">
        <f>IFERROR(VLOOKUP(B223,#REF!,3,FALSE),"")</f>
        <v/>
      </c>
      <c r="D223" s="83">
        <f t="shared" si="10"/>
        <v>-5.039988247861696E-3</v>
      </c>
      <c r="E223" s="89" t="str">
        <f t="shared" si="11"/>
        <v/>
      </c>
    </row>
    <row r="224" spans="1:5" ht="17.399999999999999" x14ac:dyDescent="0.3">
      <c r="A224" s="93">
        <v>222</v>
      </c>
      <c r="B224" s="92">
        <f t="shared" si="9"/>
        <v>18.5</v>
      </c>
      <c r="C224" s="82" t="str">
        <f>IFERROR(VLOOKUP(B224,#REF!,3,FALSE),"")</f>
        <v/>
      </c>
      <c r="D224" s="83">
        <f t="shared" si="10"/>
        <v>-5.0208183303677477E-3</v>
      </c>
      <c r="E224" s="89" t="str">
        <f t="shared" si="11"/>
        <v/>
      </c>
    </row>
    <row r="225" spans="1:5" ht="17.399999999999999" x14ac:dyDescent="0.3">
      <c r="A225" s="93">
        <v>223</v>
      </c>
      <c r="B225" s="92">
        <f t="shared" si="9"/>
        <v>18.583333333333332</v>
      </c>
      <c r="C225" s="82" t="str">
        <f>IFERROR(VLOOKUP(B225,#REF!,3,FALSE),"")</f>
        <v/>
      </c>
      <c r="D225" s="83">
        <f t="shared" si="10"/>
        <v>-5.0017190466485426E-3</v>
      </c>
      <c r="E225" s="89" t="str">
        <f t="shared" si="11"/>
        <v/>
      </c>
    </row>
    <row r="226" spans="1:5" ht="17.399999999999999" x14ac:dyDescent="0.3">
      <c r="A226" s="93">
        <v>224</v>
      </c>
      <c r="B226" s="92">
        <f t="shared" si="9"/>
        <v>18.666666666666668</v>
      </c>
      <c r="C226" s="82" t="str">
        <f>IFERROR(VLOOKUP(B226,#REF!,3,FALSE),"")</f>
        <v/>
      </c>
      <c r="D226" s="83">
        <f t="shared" si="10"/>
        <v>-4.9826901335642522E-3</v>
      </c>
      <c r="E226" s="89" t="str">
        <f t="shared" si="11"/>
        <v/>
      </c>
    </row>
    <row r="227" spans="1:5" ht="17.399999999999999" x14ac:dyDescent="0.3">
      <c r="A227" s="93">
        <v>225</v>
      </c>
      <c r="B227" s="92">
        <f t="shared" si="9"/>
        <v>18.75</v>
      </c>
      <c r="C227" s="82" t="str">
        <f>IFERROR(VLOOKUP(B227,#REF!,3,FALSE),"")</f>
        <v/>
      </c>
      <c r="D227" s="83">
        <f t="shared" si="10"/>
        <v>-4.963731329402297E-3</v>
      </c>
      <c r="E227" s="89" t="str">
        <f t="shared" si="11"/>
        <v/>
      </c>
    </row>
    <row r="228" spans="1:5" ht="17.399999999999999" x14ac:dyDescent="0.3">
      <c r="A228" s="93">
        <v>226</v>
      </c>
      <c r="B228" s="92">
        <f t="shared" si="9"/>
        <v>18.833333333333332</v>
      </c>
      <c r="C228" s="82" t="str">
        <f>IFERROR(VLOOKUP(B228,#REF!,3,FALSE),"")</f>
        <v/>
      </c>
      <c r="D228" s="83">
        <f t="shared" si="10"/>
        <v>-4.9448423738711576E-3</v>
      </c>
      <c r="E228" s="89" t="str">
        <f t="shared" si="11"/>
        <v/>
      </c>
    </row>
    <row r="229" spans="1:5" ht="17.399999999999999" x14ac:dyDescent="0.3">
      <c r="A229" s="93">
        <v>227</v>
      </c>
      <c r="B229" s="92">
        <f t="shared" si="9"/>
        <v>18.916666666666668</v>
      </c>
      <c r="C229" s="82" t="str">
        <f>IFERROR(VLOOKUP(B229,#REF!,3,FALSE),"")</f>
        <v/>
      </c>
      <c r="D229" s="83">
        <f t="shared" si="10"/>
        <v>-4.9260230080929732E-3</v>
      </c>
      <c r="E229" s="89" t="str">
        <f t="shared" si="11"/>
        <v/>
      </c>
    </row>
    <row r="230" spans="1:5" ht="17.399999999999999" x14ac:dyDescent="0.3">
      <c r="A230" s="93">
        <v>228</v>
      </c>
      <c r="B230" s="92">
        <f t="shared" si="9"/>
        <v>19</v>
      </c>
      <c r="C230" s="82" t="str">
        <f>IFERROR(VLOOKUP(B230,#REF!,3,FALSE),"")</f>
        <v/>
      </c>
      <c r="D230" s="83">
        <f t="shared" si="10"/>
        <v>-4.9072729745950235E-3</v>
      </c>
      <c r="E230" s="89" t="str">
        <f t="shared" si="11"/>
        <v/>
      </c>
    </row>
    <row r="231" spans="1:5" ht="17.399999999999999" x14ac:dyDescent="0.3">
      <c r="A231" s="93">
        <v>229</v>
      </c>
      <c r="B231" s="92">
        <f t="shared" si="9"/>
        <v>19.083333333333332</v>
      </c>
      <c r="C231" s="82" t="str">
        <f>IFERROR(VLOOKUP(B231,#REF!,3,FALSE),"")</f>
        <v/>
      </c>
      <c r="D231" s="83">
        <f t="shared" si="10"/>
        <v>-4.8885920173001949E-3</v>
      </c>
      <c r="E231" s="89" t="str">
        <f t="shared" si="11"/>
        <v/>
      </c>
    </row>
    <row r="232" spans="1:5" ht="17.399999999999999" x14ac:dyDescent="0.3">
      <c r="A232" s="93">
        <v>230</v>
      </c>
      <c r="B232" s="92">
        <f t="shared" si="9"/>
        <v>19.166666666666668</v>
      </c>
      <c r="C232" s="82" t="str">
        <f>IFERROR(VLOOKUP(B232,#REF!,3,FALSE),"")</f>
        <v/>
      </c>
      <c r="D232" s="83">
        <f t="shared" si="10"/>
        <v>-4.8699798815164909E-3</v>
      </c>
      <c r="E232" s="89" t="str">
        <f t="shared" si="11"/>
        <v/>
      </c>
    </row>
    <row r="233" spans="1:5" ht="17.399999999999999" x14ac:dyDescent="0.3">
      <c r="A233" s="93">
        <v>231</v>
      </c>
      <c r="B233" s="92">
        <f t="shared" si="9"/>
        <v>19.25</v>
      </c>
      <c r="C233" s="82" t="str">
        <f>IFERROR(VLOOKUP(B233,#REF!,3,FALSE),"")</f>
        <v/>
      </c>
      <c r="D233" s="83">
        <f t="shared" si="10"/>
        <v>-4.8514363139256925E-3</v>
      </c>
      <c r="E233" s="89" t="str">
        <f t="shared" si="11"/>
        <v/>
      </c>
    </row>
    <row r="234" spans="1:5" ht="17.399999999999999" x14ac:dyDescent="0.3">
      <c r="A234" s="93">
        <v>232</v>
      </c>
      <c r="B234" s="92">
        <f t="shared" si="9"/>
        <v>19.333333333333332</v>
      </c>
      <c r="C234" s="82" t="str">
        <f>IFERROR(VLOOKUP(B234,#REF!,3,FALSE),"")</f>
        <v/>
      </c>
      <c r="D234" s="83">
        <f t="shared" si="10"/>
        <v>-4.8329610625712357E-3</v>
      </c>
      <c r="E234" s="89" t="str">
        <f t="shared" si="11"/>
        <v/>
      </c>
    </row>
    <row r="235" spans="1:5" ht="17.399999999999999" x14ac:dyDescent="0.3">
      <c r="A235" s="93">
        <v>233</v>
      </c>
      <c r="B235" s="92">
        <f t="shared" si="9"/>
        <v>19.416666666666668</v>
      </c>
      <c r="C235" s="82" t="str">
        <f>IFERROR(VLOOKUP(B235,#REF!,3,FALSE),"")</f>
        <v/>
      </c>
      <c r="D235" s="83">
        <f t="shared" si="10"/>
        <v>-4.8145538768453629E-3</v>
      </c>
      <c r="E235" s="89" t="str">
        <f t="shared" si="11"/>
        <v/>
      </c>
    </row>
    <row r="236" spans="1:5" ht="17.399999999999999" x14ac:dyDescent="0.3">
      <c r="A236" s="93">
        <v>234</v>
      </c>
      <c r="B236" s="92">
        <f t="shared" si="9"/>
        <v>19.5</v>
      </c>
      <c r="C236" s="82" t="str">
        <f>IFERROR(VLOOKUP(B236,#REF!,3,FALSE),"")</f>
        <v/>
      </c>
      <c r="D236" s="83">
        <f t="shared" si="10"/>
        <v>-4.7962145074756457E-3</v>
      </c>
      <c r="E236" s="89" t="str">
        <f t="shared" si="11"/>
        <v/>
      </c>
    </row>
    <row r="237" spans="1:5" ht="17.399999999999999" x14ac:dyDescent="0.3">
      <c r="A237" s="93">
        <v>235</v>
      </c>
      <c r="B237" s="92">
        <f t="shared" si="9"/>
        <v>19.583333333333332</v>
      </c>
      <c r="C237" s="82" t="str">
        <f>IFERROR(VLOOKUP(B237,#REF!,3,FALSE),"")</f>
        <v/>
      </c>
      <c r="D237" s="83">
        <f t="shared" si="10"/>
        <v>-4.7779427065109134E-3</v>
      </c>
      <c r="E237" s="89" t="str">
        <f t="shared" si="11"/>
        <v/>
      </c>
    </row>
    <row r="238" spans="1:5" ht="17.399999999999999" x14ac:dyDescent="0.3">
      <c r="A238" s="93">
        <v>236</v>
      </c>
      <c r="B238" s="92">
        <f t="shared" si="9"/>
        <v>19.666666666666668</v>
      </c>
      <c r="C238" s="82" t="str">
        <f>IFERROR(VLOOKUP(B238,#REF!,3,FALSE),"")</f>
        <v/>
      </c>
      <c r="D238" s="83">
        <f t="shared" si="10"/>
        <v>-4.7597382273066747E-3</v>
      </c>
      <c r="E238" s="89" t="str">
        <f t="shared" si="11"/>
        <v/>
      </c>
    </row>
    <row r="239" spans="1:5" ht="17.399999999999999" x14ac:dyDescent="0.3">
      <c r="A239" s="93">
        <v>237</v>
      </c>
      <c r="B239" s="92">
        <f t="shared" si="9"/>
        <v>19.75</v>
      </c>
      <c r="C239" s="82" t="str">
        <f>IFERROR(VLOOKUP(B239,#REF!,3,FALSE),"")</f>
        <v/>
      </c>
      <c r="D239" s="83">
        <f t="shared" si="10"/>
        <v>-4.7416008245100717E-3</v>
      </c>
      <c r="E239" s="89" t="str">
        <f t="shared" si="11"/>
        <v/>
      </c>
    </row>
    <row r="240" spans="1:5" ht="17.399999999999999" x14ac:dyDescent="0.3">
      <c r="A240" s="93">
        <v>238</v>
      </c>
      <c r="B240" s="92">
        <f t="shared" si="9"/>
        <v>19.833333333333332</v>
      </c>
      <c r="C240" s="82" t="str">
        <f>IFERROR(VLOOKUP(B240,#REF!,3,FALSE),"")</f>
        <v/>
      </c>
      <c r="D240" s="83">
        <f t="shared" si="10"/>
        <v>-4.7235302540444175E-3</v>
      </c>
      <c r="E240" s="89" t="str">
        <f t="shared" si="11"/>
        <v/>
      </c>
    </row>
    <row r="241" spans="1:5" ht="17.399999999999999" x14ac:dyDescent="0.3">
      <c r="A241" s="93">
        <v>239</v>
      </c>
      <c r="B241" s="92">
        <f t="shared" si="9"/>
        <v>19.916666666666668</v>
      </c>
      <c r="C241" s="82" t="str">
        <f>IFERROR(VLOOKUP(B241,#REF!,3,FALSE),"")</f>
        <v/>
      </c>
      <c r="D241" s="83">
        <f t="shared" si="10"/>
        <v>-4.7055262730933906E-3</v>
      </c>
      <c r="E241" s="89" t="str">
        <f t="shared" si="11"/>
        <v/>
      </c>
    </row>
    <row r="242" spans="1:5" ht="17.399999999999999" x14ac:dyDescent="0.3">
      <c r="A242" s="93">
        <v>240</v>
      </c>
      <c r="B242" s="92">
        <f t="shared" si="9"/>
        <v>20</v>
      </c>
      <c r="C242" s="82" t="str">
        <f>IFERROR(VLOOKUP(B242,#REF!,3,FALSE),"")</f>
        <v/>
      </c>
      <c r="D242" s="83">
        <f t="shared" si="10"/>
        <v>-4.6875886400849168E-3</v>
      </c>
      <c r="E242" s="89" t="str">
        <f t="shared" si="11"/>
        <v/>
      </c>
    </row>
    <row r="243" spans="1:5" ht="17.399999999999999" x14ac:dyDescent="0.3">
      <c r="A243" s="93">
        <v>241</v>
      </c>
      <c r="B243" s="92">
        <f t="shared" si="9"/>
        <v>20.083333333333332</v>
      </c>
      <c r="C243" s="82" t="str">
        <f>IFERROR(VLOOKUP(B243,#REF!,3,FALSE),"")</f>
        <v/>
      </c>
      <c r="D243" s="83">
        <f t="shared" si="10"/>
        <v>-4.6697171146747795E-3</v>
      </c>
      <c r="E243" s="89" t="str">
        <f t="shared" si="11"/>
        <v/>
      </c>
    </row>
    <row r="244" spans="1:5" ht="17.399999999999999" x14ac:dyDescent="0.3">
      <c r="A244" s="93">
        <v>242</v>
      </c>
      <c r="B244" s="92">
        <f t="shared" si="9"/>
        <v>20.166666666666668</v>
      </c>
      <c r="C244" s="82" t="str">
        <f>IFERROR(VLOOKUP(B244,#REF!,3,FALSE),"")</f>
        <v/>
      </c>
      <c r="D244" s="83">
        <f t="shared" si="10"/>
        <v>-4.6519114577300187E-3</v>
      </c>
      <c r="E244" s="89" t="str">
        <f t="shared" si="11"/>
        <v/>
      </c>
    </row>
    <row r="245" spans="1:5" ht="17.399999999999999" x14ac:dyDescent="0.3">
      <c r="A245" s="93">
        <v>243</v>
      </c>
      <c r="B245" s="92">
        <f t="shared" si="9"/>
        <v>20.25</v>
      </c>
      <c r="C245" s="82" t="str">
        <f>IFERROR(VLOOKUP(B245,#REF!,3,FALSE),"")</f>
        <v/>
      </c>
      <c r="D245" s="83">
        <f t="shared" si="10"/>
        <v>-4.634171431312146E-3</v>
      </c>
      <c r="E245" s="89" t="str">
        <f t="shared" si="11"/>
        <v/>
      </c>
    </row>
    <row r="246" spans="1:5" ht="17.399999999999999" x14ac:dyDescent="0.3">
      <c r="A246" s="93">
        <v>244</v>
      </c>
      <c r="B246" s="92">
        <f t="shared" si="9"/>
        <v>20.333333333333332</v>
      </c>
      <c r="C246" s="82" t="str">
        <f>IFERROR(VLOOKUP(B246,#REF!,3,FALSE),"")</f>
        <v/>
      </c>
      <c r="D246" s="83">
        <f t="shared" si="10"/>
        <v>-4.616496798660219E-3</v>
      </c>
      <c r="E246" s="89" t="str">
        <f t="shared" si="11"/>
        <v/>
      </c>
    </row>
    <row r="247" spans="1:5" ht="17.399999999999999" x14ac:dyDescent="0.3">
      <c r="A247" s="93">
        <v>245</v>
      </c>
      <c r="B247" s="92">
        <f t="shared" si="9"/>
        <v>20.416666666666668</v>
      </c>
      <c r="C247" s="82" t="str">
        <f>IFERROR(VLOOKUP(B247,#REF!,3,FALSE),"")</f>
        <v/>
      </c>
      <c r="D247" s="83">
        <f t="shared" si="10"/>
        <v>-4.5988873241738001E-3</v>
      </c>
      <c r="E247" s="89" t="str">
        <f t="shared" si="11"/>
        <v/>
      </c>
    </row>
    <row r="248" spans="1:5" ht="17.399999999999999" x14ac:dyDescent="0.3">
      <c r="A248" s="93">
        <v>246</v>
      </c>
      <c r="B248" s="92">
        <f t="shared" si="9"/>
        <v>20.5</v>
      </c>
      <c r="C248" s="82" t="str">
        <f>IFERROR(VLOOKUP(B248,#REF!,3,FALSE),"")</f>
        <v/>
      </c>
      <c r="D248" s="83">
        <f t="shared" si="10"/>
        <v>-4.5813427733958556E-3</v>
      </c>
      <c r="E248" s="89" t="str">
        <f t="shared" si="11"/>
        <v/>
      </c>
    </row>
    <row r="249" spans="1:5" ht="17.399999999999999" x14ac:dyDescent="0.3">
      <c r="A249" s="93">
        <v>247</v>
      </c>
      <c r="B249" s="92">
        <f t="shared" si="9"/>
        <v>20.583333333333332</v>
      </c>
      <c r="C249" s="82" t="str">
        <f>IFERROR(VLOOKUP(B249,#REF!,3,FALSE),"")</f>
        <v/>
      </c>
      <c r="D249" s="83">
        <f t="shared" si="10"/>
        <v>-4.5638629129955959E-3</v>
      </c>
      <c r="E249" s="89" t="str">
        <f t="shared" si="11"/>
        <v/>
      </c>
    </row>
    <row r="250" spans="1:5" ht="17.399999999999999" x14ac:dyDescent="0.3">
      <c r="A250" s="93">
        <v>248</v>
      </c>
      <c r="B250" s="92">
        <f t="shared" si="9"/>
        <v>20.666666666666668</v>
      </c>
      <c r="C250" s="82" t="str">
        <f>IFERROR(VLOOKUP(B250,#REF!,3,FALSE),"")</f>
        <v/>
      </c>
      <c r="D250" s="83">
        <f t="shared" si="10"/>
        <v>-4.5464475107513105E-3</v>
      </c>
      <c r="E250" s="89" t="str">
        <f t="shared" si="11"/>
        <v/>
      </c>
    </row>
    <row r="251" spans="1:5" ht="17.399999999999999" x14ac:dyDescent="0.3">
      <c r="A251" s="93">
        <v>249</v>
      </c>
      <c r="B251" s="92">
        <f t="shared" si="9"/>
        <v>20.75</v>
      </c>
      <c r="C251" s="82" t="str">
        <f>IFERROR(VLOOKUP(B251,#REF!,3,FALSE),"")</f>
        <v/>
      </c>
      <c r="D251" s="83">
        <f t="shared" si="10"/>
        <v>-4.5290963355332147E-3</v>
      </c>
      <c r="E251" s="89" t="str">
        <f t="shared" si="11"/>
        <v/>
      </c>
    </row>
    <row r="252" spans="1:5" ht="17.399999999999999" x14ac:dyDescent="0.3">
      <c r="A252" s="93">
        <v>250</v>
      </c>
      <c r="B252" s="92">
        <f t="shared" si="9"/>
        <v>20.833333333333332</v>
      </c>
      <c r="C252" s="82" t="str">
        <f>IFERROR(VLOOKUP(B252,#REF!,3,FALSE),"")</f>
        <v/>
      </c>
      <c r="D252" s="83">
        <f t="shared" si="10"/>
        <v>-4.5118091572863344E-3</v>
      </c>
      <c r="E252" s="89" t="str">
        <f t="shared" si="11"/>
        <v/>
      </c>
    </row>
    <row r="253" spans="1:5" ht="17.399999999999999" x14ac:dyDescent="0.3">
      <c r="A253" s="93">
        <v>251</v>
      </c>
      <c r="B253" s="92">
        <f t="shared" si="9"/>
        <v>20.916666666666668</v>
      </c>
      <c r="C253" s="82" t="str">
        <f>IFERROR(VLOOKUP(B253,#REF!,3,FALSE),"")</f>
        <v/>
      </c>
      <c r="D253" s="83">
        <f t="shared" si="10"/>
        <v>-4.4945857470134552E-3</v>
      </c>
      <c r="E253" s="89" t="str">
        <f t="shared" si="11"/>
        <v/>
      </c>
    </row>
    <row r="254" spans="1:5" ht="17.399999999999999" x14ac:dyDescent="0.3">
      <c r="A254" s="93">
        <v>252</v>
      </c>
      <c r="B254" s="92">
        <f t="shared" si="9"/>
        <v>21</v>
      </c>
      <c r="C254" s="82" t="str">
        <f>IFERROR(VLOOKUP(B254,#REF!,3,FALSE),"")</f>
        <v/>
      </c>
      <c r="D254" s="83">
        <f t="shared" si="10"/>
        <v>-4.4774258767581402E-3</v>
      </c>
      <c r="E254" s="89" t="str">
        <f t="shared" si="11"/>
        <v/>
      </c>
    </row>
    <row r="255" spans="1:5" ht="17.399999999999999" x14ac:dyDescent="0.3">
      <c r="A255" s="93">
        <v>253</v>
      </c>
      <c r="B255" s="92">
        <f t="shared" si="9"/>
        <v>21.083333333333332</v>
      </c>
      <c r="C255" s="82" t="str">
        <f>IFERROR(VLOOKUP(B255,#REF!,3,FALSE),"")</f>
        <v/>
      </c>
      <c r="D255" s="83">
        <f t="shared" si="10"/>
        <v>-4.4603293195878847E-3</v>
      </c>
      <c r="E255" s="89" t="str">
        <f t="shared" si="11"/>
        <v/>
      </c>
    </row>
    <row r="256" spans="1:5" ht="17.399999999999999" x14ac:dyDescent="0.3">
      <c r="A256" s="93">
        <v>254</v>
      </c>
      <c r="B256" s="92">
        <f t="shared" si="9"/>
        <v>21.166666666666668</v>
      </c>
      <c r="C256" s="82" t="str">
        <f>IFERROR(VLOOKUP(B256,#REF!,3,FALSE),"")</f>
        <v/>
      </c>
      <c r="D256" s="83">
        <f t="shared" si="10"/>
        <v>-4.4432958495773493E-3</v>
      </c>
      <c r="E256" s="89" t="str">
        <f t="shared" si="11"/>
        <v/>
      </c>
    </row>
    <row r="257" spans="1:5" ht="17.399999999999999" x14ac:dyDescent="0.3">
      <c r="A257" s="93">
        <v>255</v>
      </c>
      <c r="B257" s="92">
        <f t="shared" si="9"/>
        <v>21.25</v>
      </c>
      <c r="C257" s="82" t="str">
        <f>IFERROR(VLOOKUP(B257,#REF!,3,FALSE),"")</f>
        <v/>
      </c>
      <c r="D257" s="83">
        <f t="shared" si="10"/>
        <v>-4.4263252417917863E-3</v>
      </c>
      <c r="E257" s="89" t="str">
        <f t="shared" si="11"/>
        <v/>
      </c>
    </row>
    <row r="258" spans="1:5" ht="17.399999999999999" x14ac:dyDescent="0.3">
      <c r="A258" s="93">
        <v>256</v>
      </c>
      <c r="B258" s="92">
        <f t="shared" si="9"/>
        <v>21.333333333333332</v>
      </c>
      <c r="C258" s="82" t="str">
        <f>IFERROR(VLOOKUP(B258,#REF!,3,FALSE),"")</f>
        <v/>
      </c>
      <c r="D258" s="83">
        <f t="shared" si="10"/>
        <v>-4.4094172722705686E-3</v>
      </c>
      <c r="E258" s="89" t="str">
        <f t="shared" si="11"/>
        <v/>
      </c>
    </row>
    <row r="259" spans="1:5" ht="17.399999999999999" x14ac:dyDescent="0.3">
      <c r="A259" s="93">
        <v>257</v>
      </c>
      <c r="B259" s="92">
        <f t="shared" si="9"/>
        <v>21.416666666666668</v>
      </c>
      <c r="C259" s="82" t="str">
        <f>IFERROR(VLOOKUP(B259,#REF!,3,FALSE),"")</f>
        <v/>
      </c>
      <c r="D259" s="83">
        <f t="shared" si="10"/>
        <v>-4.3925717180109299E-3</v>
      </c>
      <c r="E259" s="89" t="str">
        <f t="shared" si="11"/>
        <v/>
      </c>
    </row>
    <row r="260" spans="1:5" ht="17.399999999999999" x14ac:dyDescent="0.3">
      <c r="A260" s="93">
        <v>258</v>
      </c>
      <c r="B260" s="92">
        <f t="shared" ref="B260:B323" si="12">A260/12</f>
        <v>21.5</v>
      </c>
      <c r="C260" s="82" t="str">
        <f>IFERROR(VLOOKUP(B260,#REF!,3,FALSE),"")</f>
        <v/>
      </c>
      <c r="D260" s="83">
        <f t="shared" ref="D260:D323" si="13">($H$2)+($H$3*((1-EXP(-$B260/$H$6))/($B260/$H$6)))+($H$4*((((1-EXP(-B260/$H$6))/(B260/$H$6)))-EXP(-B260/$H$6)))+($H$5*((((1-EXP(-B260/$H$7))/(B260/$H$7)))-(EXP(-B260/$H$7))))</f>
        <v>-4.3757883569518824E-3</v>
      </c>
      <c r="E260" s="89" t="str">
        <f t="shared" ref="E260:E323" si="14">IFERROR(IF(OR(C260&gt;0,C260&lt;0),POWER(C260-D260,2),""),"")</f>
        <v/>
      </c>
    </row>
    <row r="261" spans="1:5" ht="17.399999999999999" x14ac:dyDescent="0.3">
      <c r="A261" s="93">
        <v>259</v>
      </c>
      <c r="B261" s="92">
        <f t="shared" si="12"/>
        <v>21.583333333333332</v>
      </c>
      <c r="C261" s="82" t="str">
        <f>IFERROR(VLOOKUP(B261,#REF!,3,FALSE),"")</f>
        <v/>
      </c>
      <c r="D261" s="83">
        <f t="shared" si="13"/>
        <v>-4.3590669679583142E-3</v>
      </c>
      <c r="E261" s="89" t="str">
        <f t="shared" si="14"/>
        <v/>
      </c>
    </row>
    <row r="262" spans="1:5" ht="17.399999999999999" x14ac:dyDescent="0.3">
      <c r="A262" s="93">
        <v>260</v>
      </c>
      <c r="B262" s="92">
        <f t="shared" si="12"/>
        <v>21.666666666666668</v>
      </c>
      <c r="C262" s="82" t="str">
        <f>IFERROR(VLOOKUP(B262,#REF!,3,FALSE),"")</f>
        <v/>
      </c>
      <c r="D262" s="83">
        <f t="shared" si="13"/>
        <v>-4.3424073308053132E-3</v>
      </c>
      <c r="E262" s="89" t="str">
        <f t="shared" si="14"/>
        <v/>
      </c>
    </row>
    <row r="263" spans="1:5" ht="17.399999999999999" x14ac:dyDescent="0.3">
      <c r="A263" s="93">
        <v>261</v>
      </c>
      <c r="B263" s="92">
        <f t="shared" si="12"/>
        <v>21.75</v>
      </c>
      <c r="C263" s="82" t="str">
        <f>IFERROR(VLOOKUP(B263,#REF!,3,FALSE),"")</f>
        <v/>
      </c>
      <c r="D263" s="83">
        <f t="shared" si="13"/>
        <v>-4.3258092261627204E-3</v>
      </c>
      <c r="E263" s="89" t="str">
        <f t="shared" si="14"/>
        <v/>
      </c>
    </row>
    <row r="264" spans="1:5" ht="17.399999999999999" x14ac:dyDescent="0.3">
      <c r="A264" s="93">
        <v>262</v>
      </c>
      <c r="B264" s="92">
        <f t="shared" si="12"/>
        <v>21.833333333333332</v>
      </c>
      <c r="C264" s="82" t="str">
        <f>IFERROR(VLOOKUP(B264,#REF!,3,FALSE),"")</f>
        <v/>
      </c>
      <c r="D264" s="83">
        <f t="shared" si="13"/>
        <v>-4.3092724355798737E-3</v>
      </c>
      <c r="E264" s="89" t="str">
        <f t="shared" si="14"/>
        <v/>
      </c>
    </row>
    <row r="265" spans="1:5" ht="17.399999999999999" x14ac:dyDescent="0.3">
      <c r="A265" s="93">
        <v>263</v>
      </c>
      <c r="B265" s="92">
        <f t="shared" si="12"/>
        <v>21.916666666666668</v>
      </c>
      <c r="C265" s="82" t="str">
        <f>IFERROR(VLOOKUP(B265,#REF!,3,FALSE),"")</f>
        <v/>
      </c>
      <c r="D265" s="83">
        <f t="shared" si="13"/>
        <v>-4.2927967414706355E-3</v>
      </c>
      <c r="E265" s="89" t="str">
        <f t="shared" si="14"/>
        <v/>
      </c>
    </row>
    <row r="266" spans="1:5" ht="17.399999999999999" x14ac:dyDescent="0.3">
      <c r="A266" s="93">
        <v>264</v>
      </c>
      <c r="B266" s="92">
        <f t="shared" si="12"/>
        <v>22</v>
      </c>
      <c r="C266" s="82" t="str">
        <f>IFERROR(VLOOKUP(B266,#REF!,3,FALSE),"")</f>
        <v/>
      </c>
      <c r="D266" s="83">
        <f t="shared" si="13"/>
        <v>-4.2763819270986436E-3</v>
      </c>
      <c r="E266" s="89" t="str">
        <f t="shared" si="14"/>
        <v/>
      </c>
    </row>
    <row r="267" spans="1:5" ht="17.399999999999999" x14ac:dyDescent="0.3">
      <c r="A267" s="93">
        <v>265</v>
      </c>
      <c r="B267" s="92">
        <f t="shared" si="12"/>
        <v>22.083333333333332</v>
      </c>
      <c r="C267" s="82" t="str">
        <f>IFERROR(VLOOKUP(B267,#REF!,3,FALSE),"")</f>
        <v/>
      </c>
      <c r="D267" s="83">
        <f t="shared" si="13"/>
        <v>-4.2600277765628058E-3</v>
      </c>
      <c r="E267" s="89" t="str">
        <f t="shared" si="14"/>
        <v/>
      </c>
    </row>
    <row r="268" spans="1:5" ht="17.399999999999999" x14ac:dyDescent="0.3">
      <c r="A268" s="93">
        <v>266</v>
      </c>
      <c r="B268" s="92">
        <f t="shared" si="12"/>
        <v>22.166666666666668</v>
      </c>
      <c r="C268" s="82" t="str">
        <f>IFERROR(VLOOKUP(B268,#REF!,3,FALSE),"")</f>
        <v/>
      </c>
      <c r="D268" s="83">
        <f t="shared" si="13"/>
        <v>-4.2437340747830685E-3</v>
      </c>
      <c r="E268" s="89" t="str">
        <f t="shared" si="14"/>
        <v/>
      </c>
    </row>
    <row r="269" spans="1:5" ht="17.399999999999999" x14ac:dyDescent="0.3">
      <c r="A269" s="93">
        <v>267</v>
      </c>
      <c r="B269" s="92">
        <f t="shared" si="12"/>
        <v>22.25</v>
      </c>
      <c r="C269" s="82" t="str">
        <f>IFERROR(VLOOKUP(B269,#REF!,3,FALSE),"")</f>
        <v/>
      </c>
      <c r="D269" s="83">
        <f t="shared" si="13"/>
        <v>-4.2275006074864487E-3</v>
      </c>
      <c r="E269" s="89" t="str">
        <f t="shared" si="14"/>
        <v/>
      </c>
    </row>
    <row r="270" spans="1:5" ht="17.399999999999999" x14ac:dyDescent="0.3">
      <c r="A270" s="93">
        <v>268</v>
      </c>
      <c r="B270" s="92">
        <f t="shared" si="12"/>
        <v>22.333333333333332</v>
      </c>
      <c r="C270" s="82" t="str">
        <f>IFERROR(VLOOKUP(B270,#REF!,3,FALSE),"")</f>
        <v/>
      </c>
      <c r="D270" s="83">
        <f t="shared" si="13"/>
        <v>-4.2113271611933225E-3</v>
      </c>
      <c r="E270" s="89" t="str">
        <f t="shared" si="14"/>
        <v/>
      </c>
    </row>
    <row r="271" spans="1:5" ht="17.399999999999999" x14ac:dyDescent="0.3">
      <c r="A271" s="93">
        <v>269</v>
      </c>
      <c r="B271" s="92">
        <f t="shared" si="12"/>
        <v>22.416666666666668</v>
      </c>
      <c r="C271" s="82" t="str">
        <f>IFERROR(VLOOKUP(B271,#REF!,3,FALSE),"")</f>
        <v/>
      </c>
      <c r="D271" s="83">
        <f t="shared" si="13"/>
        <v>-4.195213523203992E-3</v>
      </c>
      <c r="E271" s="89" t="str">
        <f t="shared" si="14"/>
        <v/>
      </c>
    </row>
    <row r="272" spans="1:5" ht="17.399999999999999" x14ac:dyDescent="0.3">
      <c r="A272" s="93">
        <v>270</v>
      </c>
      <c r="B272" s="92">
        <f t="shared" si="12"/>
        <v>22.5</v>
      </c>
      <c r="C272" s="82" t="str">
        <f>IFERROR(VLOOKUP(B272,#REF!,3,FALSE),"")</f>
        <v/>
      </c>
      <c r="D272" s="83">
        <f t="shared" si="13"/>
        <v>-4.1791594815855353E-3</v>
      </c>
      <c r="E272" s="89" t="str">
        <f t="shared" si="14"/>
        <v/>
      </c>
    </row>
    <row r="273" spans="1:5" ht="17.399999999999999" x14ac:dyDescent="0.3">
      <c r="A273" s="93">
        <v>271</v>
      </c>
      <c r="B273" s="92">
        <f t="shared" si="12"/>
        <v>22.583333333333332</v>
      </c>
      <c r="C273" s="82" t="str">
        <f>IFERROR(VLOOKUP(B273,#REF!,3,FALSE),"")</f>
        <v/>
      </c>
      <c r="D273" s="83">
        <f t="shared" si="13"/>
        <v>-4.1631648251589277E-3</v>
      </c>
      <c r="E273" s="89" t="str">
        <f t="shared" si="14"/>
        <v/>
      </c>
    </row>
    <row r="274" spans="1:5" ht="17.399999999999999" x14ac:dyDescent="0.3">
      <c r="A274" s="93">
        <v>272</v>
      </c>
      <c r="B274" s="92">
        <f t="shared" si="12"/>
        <v>22.666666666666668</v>
      </c>
      <c r="C274" s="82" t="str">
        <f>IFERROR(VLOOKUP(B274,#REF!,3,FALSE),"")</f>
        <v/>
      </c>
      <c r="D274" s="83">
        <f t="shared" si="13"/>
        <v>-4.1472293434864308E-3</v>
      </c>
      <c r="E274" s="89" t="str">
        <f t="shared" si="14"/>
        <v/>
      </c>
    </row>
    <row r="275" spans="1:5" ht="17.399999999999999" x14ac:dyDescent="0.3">
      <c r="A275" s="93">
        <v>273</v>
      </c>
      <c r="B275" s="92">
        <f t="shared" si="12"/>
        <v>22.75</v>
      </c>
      <c r="C275" s="82" t="str">
        <f>IFERROR(VLOOKUP(B275,#REF!,3,FALSE),"")</f>
        <v/>
      </c>
      <c r="D275" s="83">
        <f t="shared" si="13"/>
        <v>-4.1313528268592959E-3</v>
      </c>
      <c r="E275" s="89" t="str">
        <f t="shared" si="14"/>
        <v/>
      </c>
    </row>
    <row r="276" spans="1:5" ht="17.399999999999999" x14ac:dyDescent="0.3">
      <c r="A276" s="93">
        <v>274</v>
      </c>
      <c r="B276" s="92">
        <f t="shared" si="12"/>
        <v>22.833333333333332</v>
      </c>
      <c r="C276" s="82" t="str">
        <f>IFERROR(VLOOKUP(B276,#REF!,3,FALSE),"")</f>
        <v/>
      </c>
      <c r="D276" s="83">
        <f t="shared" si="13"/>
        <v>-4.1155350662857148E-3</v>
      </c>
      <c r="E276" s="89" t="str">
        <f t="shared" si="14"/>
        <v/>
      </c>
    </row>
    <row r="277" spans="1:5" ht="17.399999999999999" x14ac:dyDescent="0.3">
      <c r="A277" s="93">
        <v>275</v>
      </c>
      <c r="B277" s="92">
        <f t="shared" si="12"/>
        <v>22.916666666666668</v>
      </c>
      <c r="C277" s="82" t="str">
        <f>IFERROR(VLOOKUP(B277,#REF!,3,FALSE),"")</f>
        <v/>
      </c>
      <c r="D277" s="83">
        <f t="shared" si="13"/>
        <v>-4.0997758534790834E-3</v>
      </c>
      <c r="E277" s="89" t="str">
        <f t="shared" si="14"/>
        <v/>
      </c>
    </row>
    <row r="278" spans="1:5" ht="17.399999999999999" x14ac:dyDescent="0.3">
      <c r="A278" s="93">
        <v>276</v>
      </c>
      <c r="B278" s="92">
        <f t="shared" si="12"/>
        <v>23</v>
      </c>
      <c r="C278" s="82" t="str">
        <f>IFERROR(VLOOKUP(B278,#REF!,3,FALSE),"")</f>
        <v/>
      </c>
      <c r="D278" s="83">
        <f t="shared" si="13"/>
        <v>-4.0840749808465342E-3</v>
      </c>
      <c r="E278" s="89" t="str">
        <f t="shared" si="14"/>
        <v/>
      </c>
    </row>
    <row r="279" spans="1:5" ht="17.399999999999999" x14ac:dyDescent="0.3">
      <c r="A279" s="93">
        <v>277</v>
      </c>
      <c r="B279" s="92">
        <f t="shared" si="12"/>
        <v>23.083333333333332</v>
      </c>
      <c r="C279" s="82" t="str">
        <f>IFERROR(VLOOKUP(B279,#REF!,3,FALSE),"")</f>
        <v/>
      </c>
      <c r="D279" s="83">
        <f t="shared" si="13"/>
        <v>-4.0684322414777496E-3</v>
      </c>
      <c r="E279" s="89" t="str">
        <f t="shared" si="14"/>
        <v/>
      </c>
    </row>
    <row r="280" spans="1:5" ht="17.399999999999999" x14ac:dyDescent="0.3">
      <c r="A280" s="93">
        <v>278</v>
      </c>
      <c r="B280" s="92">
        <f t="shared" si="12"/>
        <v>23.166666666666668</v>
      </c>
      <c r="C280" s="82" t="str">
        <f>IFERROR(VLOOKUP(B280,#REF!,3,FALSE),"")</f>
        <v/>
      </c>
      <c r="D280" s="83">
        <f t="shared" si="13"/>
        <v>-4.0528474291340781E-3</v>
      </c>
      <c r="E280" s="89" t="str">
        <f t="shared" si="14"/>
        <v/>
      </c>
    </row>
    <row r="281" spans="1:5" ht="17.399999999999999" x14ac:dyDescent="0.3">
      <c r="A281" s="93">
        <v>279</v>
      </c>
      <c r="B281" s="92">
        <f t="shared" si="12"/>
        <v>23.25</v>
      </c>
      <c r="C281" s="82" t="str">
        <f>IFERROR(VLOOKUP(B281,#REF!,3,FALSE),"")</f>
        <v/>
      </c>
      <c r="D281" s="83">
        <f t="shared" si="13"/>
        <v>-4.0373203382379165E-3</v>
      </c>
      <c r="E281" s="89" t="str">
        <f t="shared" si="14"/>
        <v/>
      </c>
    </row>
    <row r="282" spans="1:5" ht="17.399999999999999" x14ac:dyDescent="0.3">
      <c r="A282" s="93">
        <v>280</v>
      </c>
      <c r="B282" s="92">
        <f t="shared" si="12"/>
        <v>23.333333333333332</v>
      </c>
      <c r="C282" s="82" t="str">
        <f>IFERROR(VLOOKUP(B282,#REF!,3,FALSE),"")</f>
        <v/>
      </c>
      <c r="D282" s="83">
        <f t="shared" si="13"/>
        <v>-4.0218507638623774E-3</v>
      </c>
      <c r="E282" s="89" t="str">
        <f t="shared" si="14"/>
        <v/>
      </c>
    </row>
    <row r="283" spans="1:5" ht="17.399999999999999" x14ac:dyDescent="0.3">
      <c r="A283" s="93">
        <v>281</v>
      </c>
      <c r="B283" s="92">
        <f t="shared" si="12"/>
        <v>23.416666666666668</v>
      </c>
      <c r="C283" s="82" t="str">
        <f>IFERROR(VLOOKUP(B283,#REF!,3,FALSE),"")</f>
        <v/>
      </c>
      <c r="D283" s="83">
        <f t="shared" si="13"/>
        <v>-4.0064385017212385E-3</v>
      </c>
      <c r="E283" s="89" t="str">
        <f t="shared" si="14"/>
        <v/>
      </c>
    </row>
    <row r="284" spans="1:5" ht="17.399999999999999" x14ac:dyDescent="0.3">
      <c r="A284" s="93">
        <v>282</v>
      </c>
      <c r="B284" s="92">
        <f t="shared" si="12"/>
        <v>23.5</v>
      </c>
      <c r="C284" s="82" t="str">
        <f>IFERROR(VLOOKUP(B284,#REF!,3,FALSE),"")</f>
        <v/>
      </c>
      <c r="D284" s="83">
        <f t="shared" si="13"/>
        <v>-3.991083348159178E-3</v>
      </c>
      <c r="E284" s="89" t="str">
        <f t="shared" si="14"/>
        <v/>
      </c>
    </row>
    <row r="285" spans="1:5" ht="17.399999999999999" x14ac:dyDescent="0.3">
      <c r="A285" s="93">
        <v>283</v>
      </c>
      <c r="B285" s="92">
        <f t="shared" si="12"/>
        <v>23.583333333333332</v>
      </c>
      <c r="C285" s="82" t="str">
        <f>IFERROR(VLOOKUP(B285,#REF!,3,FALSE),"")</f>
        <v/>
      </c>
      <c r="D285" s="83">
        <f t="shared" si="13"/>
        <v>-3.9757851001422729E-3</v>
      </c>
      <c r="E285" s="89" t="str">
        <f t="shared" si="14"/>
        <v/>
      </c>
    </row>
    <row r="286" spans="1:5" ht="17.399999999999999" x14ac:dyDescent="0.3">
      <c r="A286" s="93">
        <v>284</v>
      </c>
      <c r="B286" s="92">
        <f t="shared" si="12"/>
        <v>23.666666666666668</v>
      </c>
      <c r="C286" s="82" t="str">
        <f>IFERROR(VLOOKUP(B286,#REF!,3,FALSE),"")</f>
        <v/>
      </c>
      <c r="D286" s="83">
        <f t="shared" si="13"/>
        <v>-3.9605435552487762E-3</v>
      </c>
      <c r="E286" s="89" t="str">
        <f t="shared" si="14"/>
        <v/>
      </c>
    </row>
    <row r="287" spans="1:5" ht="17.399999999999999" x14ac:dyDescent="0.3">
      <c r="A287" s="93">
        <v>285</v>
      </c>
      <c r="B287" s="92">
        <f t="shared" si="12"/>
        <v>23.75</v>
      </c>
      <c r="C287" s="82" t="str">
        <f>IFERROR(VLOOKUP(B287,#REF!,3,FALSE),"")</f>
        <v/>
      </c>
      <c r="D287" s="83">
        <f t="shared" si="13"/>
        <v>-3.9453585116601816E-3</v>
      </c>
      <c r="E287" s="89" t="str">
        <f t="shared" si="14"/>
        <v/>
      </c>
    </row>
    <row r="288" spans="1:5" ht="17.399999999999999" x14ac:dyDescent="0.3">
      <c r="A288" s="93">
        <v>286</v>
      </c>
      <c r="B288" s="92">
        <f t="shared" si="12"/>
        <v>23.833333333333332</v>
      </c>
      <c r="C288" s="82" t="str">
        <f>IFERROR(VLOOKUP(B288,#REF!,3,FALSE),"")</f>
        <v/>
      </c>
      <c r="D288" s="83">
        <f t="shared" si="13"/>
        <v>-3.9302297681525298E-3</v>
      </c>
      <c r="E288" s="89" t="str">
        <f t="shared" si="14"/>
        <v/>
      </c>
    </row>
    <row r="289" spans="1:5" ht="17.399999999999999" x14ac:dyDescent="0.3">
      <c r="A289" s="93">
        <v>287</v>
      </c>
      <c r="B289" s="92">
        <f t="shared" si="12"/>
        <v>23.916666666666668</v>
      </c>
      <c r="C289" s="82" t="str">
        <f>IFERROR(VLOOKUP(B289,#REF!,3,FALSE),"")</f>
        <v/>
      </c>
      <c r="D289" s="83">
        <f t="shared" si="13"/>
        <v>-3.9151571240880001E-3</v>
      </c>
      <c r="E289" s="89" t="str">
        <f t="shared" si="14"/>
        <v/>
      </c>
    </row>
    <row r="290" spans="1:5" ht="17.399999999999999" x14ac:dyDescent="0.3">
      <c r="A290" s="93">
        <v>288</v>
      </c>
      <c r="B290" s="92">
        <f t="shared" si="12"/>
        <v>24</v>
      </c>
      <c r="C290" s="82" t="str">
        <f>IFERROR(VLOOKUP(B290,#REF!,3,FALSE),"")</f>
        <v/>
      </c>
      <c r="D290" s="83">
        <f t="shared" si="13"/>
        <v>-3.9001403794067671E-3</v>
      </c>
      <c r="E290" s="89" t="str">
        <f t="shared" si="14"/>
        <v/>
      </c>
    </row>
    <row r="291" spans="1:5" ht="17.399999999999999" x14ac:dyDescent="0.3">
      <c r="A291" s="93">
        <v>289</v>
      </c>
      <c r="B291" s="92">
        <f t="shared" si="12"/>
        <v>24.083333333333332</v>
      </c>
      <c r="C291" s="82" t="str">
        <f>IFERROR(VLOOKUP(B291,#REF!,3,FALSE),"")</f>
        <v/>
      </c>
      <c r="D291" s="83">
        <f t="shared" si="13"/>
        <v>-3.8851793346191066E-3</v>
      </c>
      <c r="E291" s="89" t="str">
        <f t="shared" si="14"/>
        <v/>
      </c>
    </row>
    <row r="292" spans="1:5" ht="17.399999999999999" x14ac:dyDescent="0.3">
      <c r="A292" s="93">
        <v>290</v>
      </c>
      <c r="B292" s="92">
        <f t="shared" si="12"/>
        <v>24.166666666666668</v>
      </c>
      <c r="C292" s="82" t="str">
        <f>IFERROR(VLOOKUP(B292,#REF!,3,FALSE),"")</f>
        <v/>
      </c>
      <c r="D292" s="83">
        <f t="shared" si="13"/>
        <v>-3.8702737907977576E-3</v>
      </c>
      <c r="E292" s="89" t="str">
        <f t="shared" si="14"/>
        <v/>
      </c>
    </row>
    <row r="293" spans="1:5" ht="17.399999999999999" x14ac:dyDescent="0.3">
      <c r="A293" s="93">
        <v>291</v>
      </c>
      <c r="B293" s="92">
        <f t="shared" si="12"/>
        <v>24.25</v>
      </c>
      <c r="C293" s="82" t="str">
        <f>IFERROR(VLOOKUP(B293,#REF!,3,FALSE),"")</f>
        <v/>
      </c>
      <c r="D293" s="83">
        <f t="shared" si="13"/>
        <v>-3.8554235495705559E-3</v>
      </c>
      <c r="E293" s="89" t="str">
        <f t="shared" si="14"/>
        <v/>
      </c>
    </row>
    <row r="294" spans="1:5" ht="17.399999999999999" x14ac:dyDescent="0.3">
      <c r="A294" s="93">
        <v>292</v>
      </c>
      <c r="B294" s="92">
        <f t="shared" si="12"/>
        <v>24.333333333333332</v>
      </c>
      <c r="C294" s="82" t="str">
        <f>IFERROR(VLOOKUP(B294,#REF!,3,FALSE),"")</f>
        <v/>
      </c>
      <c r="D294" s="83">
        <f t="shared" si="13"/>
        <v>-3.8406284131132897E-3</v>
      </c>
      <c r="E294" s="89" t="str">
        <f t="shared" si="14"/>
        <v/>
      </c>
    </row>
    <row r="295" spans="1:5" ht="17.399999999999999" x14ac:dyDescent="0.3">
      <c r="A295" s="93">
        <v>293</v>
      </c>
      <c r="B295" s="92">
        <f t="shared" si="12"/>
        <v>24.416666666666668</v>
      </c>
      <c r="C295" s="82" t="str">
        <f>IFERROR(VLOOKUP(B295,#REF!,3,FALSE),"")</f>
        <v/>
      </c>
      <c r="D295" s="83">
        <f t="shared" si="13"/>
        <v>-3.825888184142829E-3</v>
      </c>
      <c r="E295" s="89" t="str">
        <f t="shared" si="14"/>
        <v/>
      </c>
    </row>
    <row r="296" spans="1:5" ht="17.399999999999999" x14ac:dyDescent="0.3">
      <c r="A296" s="93">
        <v>294</v>
      </c>
      <c r="B296" s="92">
        <f t="shared" si="12"/>
        <v>24.5</v>
      </c>
      <c r="C296" s="82" t="str">
        <f>IFERROR(VLOOKUP(B296,#REF!,3,FALSE),"")</f>
        <v/>
      </c>
      <c r="D296" s="83">
        <f t="shared" si="13"/>
        <v>-3.8112026659104748E-3</v>
      </c>
      <c r="E296" s="89" t="str">
        <f t="shared" si="14"/>
        <v/>
      </c>
    </row>
    <row r="297" spans="1:5" ht="17.399999999999999" x14ac:dyDescent="0.3">
      <c r="A297" s="93">
        <v>295</v>
      </c>
      <c r="B297" s="92">
        <f t="shared" si="12"/>
        <v>24.583333333333332</v>
      </c>
      <c r="C297" s="82" t="str">
        <f>IFERROR(VLOOKUP(B297,#REF!,3,FALSE),"")</f>
        <v/>
      </c>
      <c r="D297" s="83">
        <f t="shared" si="13"/>
        <v>-3.79657166219556E-3</v>
      </c>
      <c r="E297" s="89" t="str">
        <f t="shared" si="14"/>
        <v/>
      </c>
    </row>
    <row r="298" spans="1:5" ht="17.399999999999999" x14ac:dyDescent="0.3">
      <c r="A298" s="93">
        <v>296</v>
      </c>
      <c r="B298" s="92">
        <f t="shared" si="12"/>
        <v>24.666666666666668</v>
      </c>
      <c r="C298" s="82" t="str">
        <f>IFERROR(VLOOKUP(B298,#REF!,3,FALSE),"")</f>
        <v/>
      </c>
      <c r="D298" s="83">
        <f t="shared" si="13"/>
        <v>-3.781994977299277E-3</v>
      </c>
      <c r="E298" s="89" t="str">
        <f t="shared" si="14"/>
        <v/>
      </c>
    </row>
    <row r="299" spans="1:5" ht="17.399999999999999" x14ac:dyDescent="0.3">
      <c r="A299" s="93">
        <v>297</v>
      </c>
      <c r="B299" s="92">
        <f t="shared" si="12"/>
        <v>24.75</v>
      </c>
      <c r="C299" s="82" t="str">
        <f>IFERROR(VLOOKUP(B299,#REF!,3,FALSE),"")</f>
        <v/>
      </c>
      <c r="D299" s="83">
        <f t="shared" si="13"/>
        <v>-3.7674724160387417E-3</v>
      </c>
      <c r="E299" s="89" t="str">
        <f t="shared" si="14"/>
        <v/>
      </c>
    </row>
    <row r="300" spans="1:5" ht="17.399999999999999" x14ac:dyDescent="0.3">
      <c r="A300" s="93">
        <v>298</v>
      </c>
      <c r="B300" s="92">
        <f t="shared" si="12"/>
        <v>24.833333333333332</v>
      </c>
      <c r="C300" s="82" t="str">
        <f>IFERROR(VLOOKUP(B300,#REF!,3,FALSE),"")</f>
        <v/>
      </c>
      <c r="D300" s="83">
        <f t="shared" si="13"/>
        <v>-3.7530037837412754E-3</v>
      </c>
      <c r="E300" s="89" t="str">
        <f t="shared" si="14"/>
        <v/>
      </c>
    </row>
    <row r="301" spans="1:5" ht="17.399999999999999" x14ac:dyDescent="0.3">
      <c r="A301" s="93">
        <v>299</v>
      </c>
      <c r="B301" s="92">
        <f t="shared" si="12"/>
        <v>24.916666666666668</v>
      </c>
      <c r="C301" s="82" t="str">
        <f>IFERROR(VLOOKUP(B301,#REF!,3,FALSE),"")</f>
        <v/>
      </c>
      <c r="D301" s="83">
        <f t="shared" si="13"/>
        <v>-3.7385888862389136E-3</v>
      </c>
      <c r="E301" s="89" t="str">
        <f t="shared" si="14"/>
        <v/>
      </c>
    </row>
    <row r="302" spans="1:5" ht="17.399999999999999" x14ac:dyDescent="0.3">
      <c r="A302" s="93">
        <v>300</v>
      </c>
      <c r="B302" s="92">
        <f t="shared" si="12"/>
        <v>25</v>
      </c>
      <c r="C302" s="82" t="str">
        <f>IFERROR(VLOOKUP(B302,#REF!,3,FALSE),"")</f>
        <v/>
      </c>
      <c r="D302" s="83">
        <f t="shared" si="13"/>
        <v>-3.7242275298631404E-3</v>
      </c>
      <c r="E302" s="89" t="str">
        <f t="shared" si="14"/>
        <v/>
      </c>
    </row>
    <row r="303" spans="1:5" ht="17.399999999999999" x14ac:dyDescent="0.3">
      <c r="A303" s="93">
        <v>301</v>
      </c>
      <c r="B303" s="92">
        <f t="shared" si="12"/>
        <v>25.083333333333332</v>
      </c>
      <c r="C303" s="82" t="str">
        <f>IFERROR(VLOOKUP(B303,#REF!,3,FALSE),"")</f>
        <v/>
      </c>
      <c r="D303" s="83">
        <f t="shared" si="13"/>
        <v>-3.7099195214398114E-3</v>
      </c>
      <c r="E303" s="89" t="str">
        <f t="shared" si="14"/>
        <v/>
      </c>
    </row>
    <row r="304" spans="1:5" ht="17.399999999999999" x14ac:dyDescent="0.3">
      <c r="A304" s="93">
        <v>302</v>
      </c>
      <c r="B304" s="92">
        <f t="shared" si="12"/>
        <v>25.166666666666668</v>
      </c>
      <c r="C304" s="82" t="str">
        <f>IFERROR(VLOOKUP(B304,#REF!,3,FALSE),"")</f>
        <v/>
      </c>
      <c r="D304" s="83">
        <f t="shared" si="13"/>
        <v>-3.6956646682843155E-3</v>
      </c>
      <c r="E304" s="89" t="str">
        <f t="shared" si="14"/>
        <v/>
      </c>
    </row>
    <row r="305" spans="1:5" ht="17.399999999999999" x14ac:dyDescent="0.3">
      <c r="A305" s="93">
        <v>303</v>
      </c>
      <c r="B305" s="92">
        <f t="shared" si="12"/>
        <v>25.25</v>
      </c>
      <c r="C305" s="82" t="str">
        <f>IFERROR(VLOOKUP(B305,#REF!,3,FALSE),"")</f>
        <v/>
      </c>
      <c r="D305" s="83">
        <f t="shared" si="13"/>
        <v>-3.6814627781969213E-3</v>
      </c>
      <c r="E305" s="89" t="str">
        <f t="shared" si="14"/>
        <v/>
      </c>
    </row>
    <row r="306" spans="1:5" ht="17.399999999999999" x14ac:dyDescent="0.3">
      <c r="A306" s="93">
        <v>304</v>
      </c>
      <c r="B306" s="92">
        <f t="shared" si="12"/>
        <v>25.333333333333332</v>
      </c>
      <c r="C306" s="82" t="str">
        <f>IFERROR(VLOOKUP(B306,#REF!,3,FALSE),"")</f>
        <v/>
      </c>
      <c r="D306" s="83">
        <f t="shared" si="13"/>
        <v>-3.6673136594583267E-3</v>
      </c>
      <c r="E306" s="89" t="str">
        <f t="shared" si="14"/>
        <v/>
      </c>
    </row>
    <row r="307" spans="1:5" ht="17.399999999999999" x14ac:dyDescent="0.3">
      <c r="A307" s="93">
        <v>305</v>
      </c>
      <c r="B307" s="92">
        <f t="shared" si="12"/>
        <v>25.416666666666668</v>
      </c>
      <c r="C307" s="82" t="str">
        <f>IFERROR(VLOOKUP(B307,#REF!,3,FALSE),"")</f>
        <v/>
      </c>
      <c r="D307" s="83">
        <f t="shared" si="13"/>
        <v>-3.6532171208254142E-3</v>
      </c>
      <c r="E307" s="89" t="str">
        <f t="shared" si="14"/>
        <v/>
      </c>
    </row>
    <row r="308" spans="1:5" ht="17.399999999999999" x14ac:dyDescent="0.3">
      <c r="A308" s="93">
        <v>306</v>
      </c>
      <c r="B308" s="92">
        <f t="shared" si="12"/>
        <v>25.5</v>
      </c>
      <c r="C308" s="82" t="str">
        <f>IFERROR(VLOOKUP(B308,#REF!,3,FALSE),"")</f>
        <v/>
      </c>
      <c r="D308" s="83">
        <f t="shared" si="13"/>
        <v>-3.6391729715271907E-3</v>
      </c>
      <c r="E308" s="89" t="str">
        <f t="shared" si="14"/>
        <v/>
      </c>
    </row>
    <row r="309" spans="1:5" ht="17.399999999999999" x14ac:dyDescent="0.3">
      <c r="A309" s="93">
        <v>307</v>
      </c>
      <c r="B309" s="92">
        <f t="shared" si="12"/>
        <v>25.583333333333332</v>
      </c>
      <c r="C309" s="82" t="str">
        <f>IFERROR(VLOOKUP(B309,#REF!,3,FALSE),"")</f>
        <v/>
      </c>
      <c r="D309" s="83">
        <f t="shared" si="13"/>
        <v>-3.6251810212609044E-3</v>
      </c>
      <c r="E309" s="89" t="str">
        <f t="shared" si="14"/>
        <v/>
      </c>
    </row>
    <row r="310" spans="1:5" ht="17.399999999999999" x14ac:dyDescent="0.3">
      <c r="A310" s="93">
        <v>308</v>
      </c>
      <c r="B310" s="92">
        <f t="shared" si="12"/>
        <v>25.666666666666668</v>
      </c>
      <c r="C310" s="82" t="str">
        <f>IFERROR(VLOOKUP(B310,#REF!,3,FALSE),"")</f>
        <v/>
      </c>
      <c r="D310" s="83">
        <f t="shared" si="13"/>
        <v>-3.6112410801883684E-3</v>
      </c>
      <c r="E310" s="89" t="str">
        <f t="shared" si="14"/>
        <v/>
      </c>
    </row>
    <row r="311" spans="1:5" ht="17.399999999999999" x14ac:dyDescent="0.3">
      <c r="A311" s="93">
        <v>309</v>
      </c>
      <c r="B311" s="92">
        <f t="shared" si="12"/>
        <v>25.75</v>
      </c>
      <c r="C311" s="82" t="str">
        <f>IFERROR(VLOOKUP(B311,#REF!,3,FALSE),"")</f>
        <v/>
      </c>
      <c r="D311" s="83">
        <f t="shared" si="13"/>
        <v>-3.5973529589324467E-3</v>
      </c>
      <c r="E311" s="89" t="str">
        <f t="shared" si="14"/>
        <v/>
      </c>
    </row>
    <row r="312" spans="1:5" ht="17.399999999999999" x14ac:dyDescent="0.3">
      <c r="A312" s="93">
        <v>310</v>
      </c>
      <c r="B312" s="92">
        <f t="shared" si="12"/>
        <v>25.833333333333332</v>
      </c>
      <c r="C312" s="82" t="str">
        <f>IFERROR(VLOOKUP(B312,#REF!,3,FALSE),"")</f>
        <v/>
      </c>
      <c r="D312" s="83">
        <f t="shared" si="13"/>
        <v>-3.5835164685737095E-3</v>
      </c>
      <c r="E312" s="89" t="str">
        <f t="shared" si="14"/>
        <v/>
      </c>
    </row>
    <row r="313" spans="1:5" ht="17.399999999999999" x14ac:dyDescent="0.3">
      <c r="A313" s="93">
        <v>311</v>
      </c>
      <c r="B313" s="92">
        <f t="shared" si="12"/>
        <v>25.916666666666668</v>
      </c>
      <c r="C313" s="82" t="str">
        <f>IFERROR(VLOOKUP(B313,#REF!,3,FALSE),"")</f>
        <v/>
      </c>
      <c r="D313" s="83">
        <f t="shared" si="13"/>
        <v>-3.569731420647274E-3</v>
      </c>
      <c r="E313" s="89" t="str">
        <f t="shared" si="14"/>
        <v/>
      </c>
    </row>
    <row r="314" spans="1:5" ht="17.399999999999999" x14ac:dyDescent="0.3">
      <c r="A314" s="93">
        <v>312</v>
      </c>
      <c r="B314" s="92">
        <f t="shared" si="12"/>
        <v>26</v>
      </c>
      <c r="C314" s="82" t="str">
        <f>IFERROR(VLOOKUP(B314,#REF!,3,FALSE),"")</f>
        <v/>
      </c>
      <c r="D314" s="83">
        <f t="shared" si="13"/>
        <v>-3.5559976271398053E-3</v>
      </c>
      <c r="E314" s="89" t="str">
        <f t="shared" si="14"/>
        <v/>
      </c>
    </row>
    <row r="315" spans="1:5" ht="17.399999999999999" x14ac:dyDescent="0.3">
      <c r="A315" s="93">
        <v>313</v>
      </c>
      <c r="B315" s="92">
        <f t="shared" si="12"/>
        <v>26.083333333333332</v>
      </c>
      <c r="C315" s="82" t="str">
        <f>IFERROR(VLOOKUP(B315,#REF!,3,FALSE),"")</f>
        <v/>
      </c>
      <c r="D315" s="83">
        <f t="shared" si="13"/>
        <v>-3.5423149004866683E-3</v>
      </c>
      <c r="E315" s="89" t="str">
        <f t="shared" si="14"/>
        <v/>
      </c>
    </row>
    <row r="316" spans="1:5" ht="17.399999999999999" x14ac:dyDescent="0.3">
      <c r="A316" s="93">
        <v>314</v>
      </c>
      <c r="B316" s="92">
        <f t="shared" si="12"/>
        <v>26.166666666666668</v>
      </c>
      <c r="C316" s="82" t="str">
        <f>IFERROR(VLOOKUP(B316,#REF!,3,FALSE),"")</f>
        <v/>
      </c>
      <c r="D316" s="83">
        <f t="shared" si="13"/>
        <v>-3.5286830535692557E-3</v>
      </c>
      <c r="E316" s="89" t="str">
        <f t="shared" si="14"/>
        <v/>
      </c>
    </row>
    <row r="317" spans="1:5" ht="17.399999999999999" x14ac:dyDescent="0.3">
      <c r="A317" s="93">
        <v>315</v>
      </c>
      <c r="B317" s="92">
        <f t="shared" si="12"/>
        <v>26.25</v>
      </c>
      <c r="C317" s="82" t="str">
        <f>IFERROR(VLOOKUP(B317,#REF!,3,FALSE),"")</f>
        <v/>
      </c>
      <c r="D317" s="83">
        <f t="shared" si="13"/>
        <v>-3.5151018997124513E-3</v>
      </c>
      <c r="E317" s="89" t="str">
        <f t="shared" si="14"/>
        <v/>
      </c>
    </row>
    <row r="318" spans="1:5" ht="17.399999999999999" x14ac:dyDescent="0.3">
      <c r="A318" s="93">
        <v>316</v>
      </c>
      <c r="B318" s="92">
        <f t="shared" si="12"/>
        <v>26.333333333333332</v>
      </c>
      <c r="C318" s="82" t="str">
        <f>IFERROR(VLOOKUP(B318,#REF!,3,FALSE),"")</f>
        <v/>
      </c>
      <c r="D318" s="83">
        <f t="shared" si="13"/>
        <v>-3.5015712526822547E-3</v>
      </c>
      <c r="E318" s="89" t="str">
        <f t="shared" si="14"/>
        <v/>
      </c>
    </row>
    <row r="319" spans="1:5" ht="17.399999999999999" x14ac:dyDescent="0.3">
      <c r="A319" s="93">
        <v>317</v>
      </c>
      <c r="B319" s="92">
        <f t="shared" si="12"/>
        <v>26.416666666666668</v>
      </c>
      <c r="C319" s="82" t="str">
        <f>IFERROR(VLOOKUP(B319,#REF!,3,FALSE),"")</f>
        <v/>
      </c>
      <c r="D319" s="83">
        <f t="shared" si="13"/>
        <v>-3.4880909266835443E-3</v>
      </c>
      <c r="E319" s="89" t="str">
        <f t="shared" si="14"/>
        <v/>
      </c>
    </row>
    <row r="320" spans="1:5" ht="17.399999999999999" x14ac:dyDescent="0.3">
      <c r="A320" s="93">
        <v>318</v>
      </c>
      <c r="B320" s="92">
        <f t="shared" si="12"/>
        <v>26.5</v>
      </c>
      <c r="C320" s="82" t="str">
        <f>IFERROR(VLOOKUP(B320,#REF!,3,FALSE),"")</f>
        <v/>
      </c>
      <c r="D320" s="83">
        <f t="shared" si="13"/>
        <v>-3.4746607363579851E-3</v>
      </c>
      <c r="E320" s="89" t="str">
        <f t="shared" si="14"/>
        <v/>
      </c>
    </row>
    <row r="321" spans="1:5" ht="17.399999999999999" x14ac:dyDescent="0.3">
      <c r="A321" s="93">
        <v>319</v>
      </c>
      <c r="B321" s="92">
        <f t="shared" si="12"/>
        <v>26.583333333333332</v>
      </c>
      <c r="C321" s="82" t="str">
        <f>IFERROR(VLOOKUP(B321,#REF!,3,FALSE),"")</f>
        <v/>
      </c>
      <c r="D321" s="83">
        <f t="shared" si="13"/>
        <v>-3.4612804967820692E-3</v>
      </c>
      <c r="E321" s="89" t="str">
        <f t="shared" si="14"/>
        <v/>
      </c>
    </row>
    <row r="322" spans="1:5" ht="17.399999999999999" x14ac:dyDescent="0.3">
      <c r="A322" s="93">
        <v>320</v>
      </c>
      <c r="B322" s="92">
        <f t="shared" si="12"/>
        <v>26.666666666666668</v>
      </c>
      <c r="C322" s="82" t="str">
        <f>IFERROR(VLOOKUP(B322,#REF!,3,FALSE),"")</f>
        <v/>
      </c>
      <c r="D322" s="83">
        <f t="shared" si="13"/>
        <v>-3.447950023465293E-3</v>
      </c>
      <c r="E322" s="89" t="str">
        <f t="shared" si="14"/>
        <v/>
      </c>
    </row>
    <row r="323" spans="1:5" ht="17.399999999999999" x14ac:dyDescent="0.3">
      <c r="A323" s="93">
        <v>321</v>
      </c>
      <c r="B323" s="92">
        <f t="shared" si="12"/>
        <v>26.75</v>
      </c>
      <c r="C323" s="82" t="str">
        <f>IFERROR(VLOOKUP(B323,#REF!,3,FALSE),"")</f>
        <v/>
      </c>
      <c r="D323" s="83">
        <f t="shared" si="13"/>
        <v>-3.4346691323484634E-3</v>
      </c>
      <c r="E323" s="89" t="str">
        <f t="shared" si="14"/>
        <v/>
      </c>
    </row>
    <row r="324" spans="1:5" ht="17.399999999999999" x14ac:dyDescent="0.3">
      <c r="A324" s="93">
        <v>322</v>
      </c>
      <c r="B324" s="92">
        <f t="shared" ref="B324:B367" si="15">A324/12</f>
        <v>26.833333333333332</v>
      </c>
      <c r="C324" s="82" t="str">
        <f>IFERROR(VLOOKUP(B324,#REF!,3,FALSE),"")</f>
        <v/>
      </c>
      <c r="D324" s="83">
        <f t="shared" ref="D324:D367" si="16">($H$2)+($H$3*((1-EXP(-$B324/$H$6))/($B324/$H$6)))+($H$4*((((1-EXP(-B324/$H$6))/(B324/$H$6)))-EXP(-B324/$H$6)))+($H$5*((((1-EXP(-B324/$H$7))/(B324/$H$7)))-(EXP(-B324/$H$7))))</f>
        <v>-3.4214376398021221E-3</v>
      </c>
      <c r="E324" s="89" t="str">
        <f t="shared" ref="E324:E367" si="17">IFERROR(IF(OR(C324&gt;0,C324&lt;0),POWER(C324-D324,2),""),"")</f>
        <v/>
      </c>
    </row>
    <row r="325" spans="1:5" ht="17.399999999999999" x14ac:dyDescent="0.3">
      <c r="A325" s="93">
        <v>323</v>
      </c>
      <c r="B325" s="92">
        <f t="shared" si="15"/>
        <v>26.916666666666668</v>
      </c>
      <c r="C325" s="82" t="str">
        <f>IFERROR(VLOOKUP(B325,#REF!,3,FALSE),"")</f>
        <v/>
      </c>
      <c r="D325" s="83">
        <f t="shared" si="16"/>
        <v>-3.4082553626251038E-3</v>
      </c>
      <c r="E325" s="89" t="str">
        <f t="shared" si="17"/>
        <v/>
      </c>
    </row>
    <row r="326" spans="1:5" ht="17.399999999999999" x14ac:dyDescent="0.3">
      <c r="A326" s="93">
        <v>324</v>
      </c>
      <c r="B326" s="92">
        <f t="shared" si="15"/>
        <v>27</v>
      </c>
      <c r="C326" s="82" t="str">
        <f>IFERROR(VLOOKUP(B326,#REF!,3,FALSE),"")</f>
        <v/>
      </c>
      <c r="D326" s="83">
        <f t="shared" si="16"/>
        <v>-3.3951221180431989E-3</v>
      </c>
      <c r="E326" s="89" t="str">
        <f t="shared" si="17"/>
        <v/>
      </c>
    </row>
    <row r="327" spans="1:5" ht="17.399999999999999" x14ac:dyDescent="0.3">
      <c r="A327" s="93">
        <v>325</v>
      </c>
      <c r="B327" s="92">
        <f t="shared" si="15"/>
        <v>27.083333333333332</v>
      </c>
      <c r="C327" s="82" t="str">
        <f>IFERROR(VLOOKUP(B327,#REF!,3,FALSE),"")</f>
        <v/>
      </c>
      <c r="D327" s="83">
        <f t="shared" si="16"/>
        <v>-3.3820377237079417E-3</v>
      </c>
      <c r="E327" s="89" t="str">
        <f t="shared" si="17"/>
        <v/>
      </c>
    </row>
    <row r="328" spans="1:5" ht="17.399999999999999" x14ac:dyDescent="0.3">
      <c r="A328" s="93">
        <v>326</v>
      </c>
      <c r="B328" s="92">
        <f t="shared" si="15"/>
        <v>27.166666666666668</v>
      </c>
      <c r="C328" s="82" t="str">
        <f>IFERROR(VLOOKUP(B328,#REF!,3,FALSE),"")</f>
        <v/>
      </c>
      <c r="D328" s="83">
        <f t="shared" si="16"/>
        <v>-3.369001997695496E-3</v>
      </c>
      <c r="E328" s="89" t="str">
        <f t="shared" si="17"/>
        <v/>
      </c>
    </row>
    <row r="329" spans="1:5" ht="17.399999999999999" x14ac:dyDescent="0.3">
      <c r="A329" s="93">
        <v>327</v>
      </c>
      <c r="B329" s="92">
        <f t="shared" si="15"/>
        <v>27.25</v>
      </c>
      <c r="C329" s="82" t="str">
        <f>IFERROR(VLOOKUP(B329,#REF!,3,FALSE),"")</f>
        <v/>
      </c>
      <c r="D329" s="83">
        <f t="shared" si="16"/>
        <v>-3.3560147585056602E-3</v>
      </c>
      <c r="E329" s="89" t="str">
        <f t="shared" si="17"/>
        <v/>
      </c>
    </row>
    <row r="330" spans="1:5" ht="17.399999999999999" x14ac:dyDescent="0.3">
      <c r="A330" s="93">
        <v>328</v>
      </c>
      <c r="B330" s="92">
        <f t="shared" si="15"/>
        <v>27.333333333333332</v>
      </c>
      <c r="C330" s="82" t="str">
        <f>IFERROR(VLOOKUP(B330,#REF!,3,FALSE),"")</f>
        <v/>
      </c>
      <c r="D330" s="83">
        <f t="shared" si="16"/>
        <v>-3.3430758250609675E-3</v>
      </c>
      <c r="E330" s="89" t="str">
        <f t="shared" si="17"/>
        <v/>
      </c>
    </row>
    <row r="331" spans="1:5" ht="17.399999999999999" x14ac:dyDescent="0.3">
      <c r="A331" s="93">
        <v>329</v>
      </c>
      <c r="B331" s="92">
        <f t="shared" si="15"/>
        <v>27.416666666666668</v>
      </c>
      <c r="C331" s="82" t="str">
        <f>IFERROR(VLOOKUP(B331,#REF!,3,FALSE),"")</f>
        <v/>
      </c>
      <c r="D331" s="83">
        <f t="shared" si="16"/>
        <v>-3.3301850167058843E-3</v>
      </c>
      <c r="E331" s="89" t="str">
        <f t="shared" si="17"/>
        <v/>
      </c>
    </row>
    <row r="332" spans="1:5" ht="17.399999999999999" x14ac:dyDescent="0.3">
      <c r="A332" s="93">
        <v>330</v>
      </c>
      <c r="B332" s="92">
        <f t="shared" si="15"/>
        <v>27.5</v>
      </c>
      <c r="C332" s="82" t="str">
        <f>IFERROR(VLOOKUP(B332,#REF!,3,FALSE),"")</f>
        <v/>
      </c>
      <c r="D332" s="83">
        <f t="shared" si="16"/>
        <v>-3.3173421532061136E-3</v>
      </c>
      <c r="E332" s="89" t="str">
        <f t="shared" si="17"/>
        <v/>
      </c>
    </row>
    <row r="333" spans="1:5" ht="17.399999999999999" x14ac:dyDescent="0.3">
      <c r="A333" s="93">
        <v>331</v>
      </c>
      <c r="B333" s="92">
        <f t="shared" si="15"/>
        <v>27.583333333333332</v>
      </c>
      <c r="C333" s="82" t="str">
        <f>IFERROR(VLOOKUP(B333,#REF!,3,FALSE),"")</f>
        <v/>
      </c>
      <c r="D333" s="83">
        <f t="shared" si="16"/>
        <v>-3.304547054747981E-3</v>
      </c>
      <c r="E333" s="89" t="str">
        <f t="shared" si="17"/>
        <v/>
      </c>
    </row>
    <row r="334" spans="1:5" ht="17.399999999999999" x14ac:dyDescent="0.3">
      <c r="A334" s="93">
        <v>332</v>
      </c>
      <c r="B334" s="92">
        <f t="shared" si="15"/>
        <v>27.666666666666668</v>
      </c>
      <c r="C334" s="82" t="str">
        <f>IFERROR(VLOOKUP(B334,#REF!,3,FALSE),"")</f>
        <v/>
      </c>
      <c r="D334" s="83">
        <f t="shared" si="16"/>
        <v>-3.2917995419379179E-3</v>
      </c>
      <c r="E334" s="89" t="str">
        <f t="shared" si="17"/>
        <v/>
      </c>
    </row>
    <row r="335" spans="1:5" ht="17.399999999999999" x14ac:dyDescent="0.3">
      <c r="A335" s="93">
        <v>333</v>
      </c>
      <c r="B335" s="92">
        <f t="shared" si="15"/>
        <v>27.75</v>
      </c>
      <c r="C335" s="82" t="str">
        <f>IFERROR(VLOOKUP(B335,#REF!,3,FALSE),"")</f>
        <v/>
      </c>
      <c r="D335" s="83">
        <f t="shared" si="16"/>
        <v>-3.2790994358020244E-3</v>
      </c>
      <c r="E335" s="89" t="str">
        <f t="shared" si="17"/>
        <v/>
      </c>
    </row>
    <row r="336" spans="1:5" ht="17.399999999999999" x14ac:dyDescent="0.3">
      <c r="A336" s="93">
        <v>334</v>
      </c>
      <c r="B336" s="92">
        <f t="shared" si="15"/>
        <v>27.833333333333332</v>
      </c>
      <c r="C336" s="82" t="str">
        <f>IFERROR(VLOOKUP(B336,#REF!,3,FALSE),"")</f>
        <v/>
      </c>
      <c r="D336" s="83">
        <f t="shared" si="16"/>
        <v>-3.2664465577857175E-3</v>
      </c>
      <c r="E336" s="89" t="str">
        <f t="shared" si="17"/>
        <v/>
      </c>
    </row>
    <row r="337" spans="1:5" ht="17.399999999999999" x14ac:dyDescent="0.3">
      <c r="A337" s="93">
        <v>335</v>
      </c>
      <c r="B337" s="92">
        <f t="shared" si="15"/>
        <v>27.916666666666668</v>
      </c>
      <c r="C337" s="82" t="str">
        <f>IFERROR(VLOOKUP(B337,#REF!,3,FALSE),"")</f>
        <v/>
      </c>
      <c r="D337" s="83">
        <f t="shared" si="16"/>
        <v>-3.2538407297534639E-3</v>
      </c>
      <c r="E337" s="89" t="str">
        <f t="shared" si="17"/>
        <v/>
      </c>
    </row>
    <row r="338" spans="1:5" ht="17.399999999999999" x14ac:dyDescent="0.3">
      <c r="A338" s="93">
        <v>336</v>
      </c>
      <c r="B338" s="92">
        <f t="shared" si="15"/>
        <v>28</v>
      </c>
      <c r="C338" s="82" t="str">
        <f>IFERROR(VLOOKUP(B338,#REF!,3,FALSE),"")</f>
        <v/>
      </c>
      <c r="D338" s="83">
        <f t="shared" si="16"/>
        <v>-3.2412817739885824E-3</v>
      </c>
      <c r="E338" s="89" t="str">
        <f t="shared" si="17"/>
        <v/>
      </c>
    </row>
    <row r="339" spans="1:5" ht="17.399999999999999" x14ac:dyDescent="0.3">
      <c r="A339" s="93">
        <v>337</v>
      </c>
      <c r="B339" s="92">
        <f t="shared" si="15"/>
        <v>28.083333333333332</v>
      </c>
      <c r="C339" s="82" t="str">
        <f>IFERROR(VLOOKUP(B339,#REF!,3,FALSE),"")</f>
        <v/>
      </c>
      <c r="D339" s="83">
        <f t="shared" si="16"/>
        <v>-3.2287695131931228E-3</v>
      </c>
      <c r="E339" s="89" t="str">
        <f t="shared" si="17"/>
        <v/>
      </c>
    </row>
    <row r="340" spans="1:5" ht="17.399999999999999" x14ac:dyDescent="0.3">
      <c r="A340" s="93">
        <v>338</v>
      </c>
      <c r="B340" s="92">
        <f t="shared" si="15"/>
        <v>28.166666666666668</v>
      </c>
      <c r="C340" s="82" t="str">
        <f>IFERROR(VLOOKUP(B340,#REF!,3,FALSE),"")</f>
        <v/>
      </c>
      <c r="D340" s="83">
        <f t="shared" si="16"/>
        <v>-3.216303770487817E-3</v>
      </c>
      <c r="E340" s="89" t="str">
        <f t="shared" si="17"/>
        <v/>
      </c>
    </row>
    <row r="341" spans="1:5" ht="17.399999999999999" x14ac:dyDescent="0.3">
      <c r="A341" s="93">
        <v>339</v>
      </c>
      <c r="B341" s="92">
        <f t="shared" si="15"/>
        <v>28.25</v>
      </c>
      <c r="C341" s="82" t="str">
        <f>IFERROR(VLOOKUP(B341,#REF!,3,FALSE),"")</f>
        <v/>
      </c>
      <c r="D341" s="83">
        <f t="shared" si="16"/>
        <v>-3.2038843694120961E-3</v>
      </c>
      <c r="E341" s="89" t="str">
        <f t="shared" si="17"/>
        <v/>
      </c>
    </row>
    <row r="342" spans="1:5" ht="17.399999999999999" x14ac:dyDescent="0.3">
      <c r="A342" s="93">
        <v>340</v>
      </c>
      <c r="B342" s="92">
        <f t="shared" si="15"/>
        <v>28.333333333333332</v>
      </c>
      <c r="C342" s="82" t="str">
        <f>IFERROR(VLOOKUP(B342,#REF!,3,FALSE),"")</f>
        <v/>
      </c>
      <c r="D342" s="83">
        <f t="shared" si="16"/>
        <v>-3.1915111339241714E-3</v>
      </c>
      <c r="E342" s="89" t="str">
        <f t="shared" si="17"/>
        <v/>
      </c>
    </row>
    <row r="343" spans="1:5" ht="17.399999999999999" x14ac:dyDescent="0.3">
      <c r="A343" s="93">
        <v>341</v>
      </c>
      <c r="B343" s="92">
        <f t="shared" si="15"/>
        <v>28.416666666666668</v>
      </c>
      <c r="C343" s="82" t="str">
        <f>IFERROR(VLOOKUP(B343,#REF!,3,FALSE),"")</f>
        <v/>
      </c>
      <c r="D343" s="83">
        <f t="shared" si="16"/>
        <v>-3.1791838884011811E-3</v>
      </c>
      <c r="E343" s="89" t="str">
        <f t="shared" si="17"/>
        <v/>
      </c>
    </row>
    <row r="344" spans="1:5" ht="17.399999999999999" x14ac:dyDescent="0.3">
      <c r="A344" s="93">
        <v>342</v>
      </c>
      <c r="B344" s="92">
        <f t="shared" si="15"/>
        <v>28.5</v>
      </c>
      <c r="C344" s="82" t="str">
        <f>IFERROR(VLOOKUP(B344,#REF!,3,FALSE),"")</f>
        <v/>
      </c>
      <c r="D344" s="83">
        <f t="shared" si="16"/>
        <v>-3.1669024576393978E-3</v>
      </c>
      <c r="E344" s="89" t="str">
        <f t="shared" si="17"/>
        <v/>
      </c>
    </row>
    <row r="345" spans="1:5" ht="17.399999999999999" x14ac:dyDescent="0.3">
      <c r="A345" s="93">
        <v>343</v>
      </c>
      <c r="B345" s="92">
        <f t="shared" si="15"/>
        <v>28.583333333333332</v>
      </c>
      <c r="C345" s="82" t="str">
        <f>IFERROR(VLOOKUP(B345,#REF!,3,FALSE),"")</f>
        <v/>
      </c>
      <c r="D345" s="83">
        <f t="shared" si="16"/>
        <v>-3.1546666668544783E-3</v>
      </c>
      <c r="E345" s="89" t="str">
        <f t="shared" si="17"/>
        <v/>
      </c>
    </row>
    <row r="346" spans="1:5" ht="17.399999999999999" x14ac:dyDescent="0.3">
      <c r="A346" s="93">
        <v>344</v>
      </c>
      <c r="B346" s="92">
        <f t="shared" si="15"/>
        <v>28.666666666666668</v>
      </c>
      <c r="C346" s="82" t="str">
        <f>IFERROR(VLOOKUP(B346,#REF!,3,FALSE),"")</f>
        <v/>
      </c>
      <c r="D346" s="83">
        <f t="shared" si="16"/>
        <v>-3.1424763416817939E-3</v>
      </c>
      <c r="E346" s="89" t="str">
        <f t="shared" si="17"/>
        <v/>
      </c>
    </row>
    <row r="347" spans="1:5" ht="17.399999999999999" x14ac:dyDescent="0.3">
      <c r="A347" s="93">
        <v>345</v>
      </c>
      <c r="B347" s="92">
        <f t="shared" si="15"/>
        <v>28.75</v>
      </c>
      <c r="C347" s="82" t="str">
        <f>IFERROR(VLOOKUP(B347,#REF!,3,FALSE),"")</f>
        <v/>
      </c>
      <c r="D347" s="83">
        <f t="shared" si="16"/>
        <v>-3.1303313081767854E-3</v>
      </c>
      <c r="E347" s="89" t="str">
        <f t="shared" si="17"/>
        <v/>
      </c>
    </row>
    <row r="348" spans="1:5" ht="17.399999999999999" x14ac:dyDescent="0.3">
      <c r="A348" s="93">
        <v>346</v>
      </c>
      <c r="B348" s="92">
        <f t="shared" si="15"/>
        <v>28.833333333333332</v>
      </c>
      <c r="C348" s="82" t="str">
        <f>IFERROR(VLOOKUP(B348,#REF!,3,FALSE),"")</f>
        <v/>
      </c>
      <c r="D348" s="83">
        <f t="shared" si="16"/>
        <v>-3.1182313928153861E-3</v>
      </c>
      <c r="E348" s="89" t="str">
        <f t="shared" si="17"/>
        <v/>
      </c>
    </row>
    <row r="349" spans="1:5" ht="17.399999999999999" x14ac:dyDescent="0.3">
      <c r="A349" s="93">
        <v>347</v>
      </c>
      <c r="B349" s="92">
        <f t="shared" si="15"/>
        <v>28.916666666666668</v>
      </c>
      <c r="C349" s="82" t="str">
        <f>IFERROR(VLOOKUP(B349,#REF!,3,FALSE),"")</f>
        <v/>
      </c>
      <c r="D349" s="83">
        <f t="shared" si="16"/>
        <v>-3.1061764224944799E-3</v>
      </c>
      <c r="E349" s="89" t="str">
        <f t="shared" si="17"/>
        <v/>
      </c>
    </row>
    <row r="350" spans="1:5" ht="17.399999999999999" x14ac:dyDescent="0.3">
      <c r="A350" s="93">
        <v>348</v>
      </c>
      <c r="B350" s="92">
        <f t="shared" si="15"/>
        <v>29</v>
      </c>
      <c r="C350" s="82" t="str">
        <f>IFERROR(VLOOKUP(B350,#REF!,3,FALSE),"")</f>
        <v/>
      </c>
      <c r="D350" s="83">
        <f t="shared" si="16"/>
        <v>-3.094166224532415E-3</v>
      </c>
      <c r="E350" s="89" t="str">
        <f t="shared" si="17"/>
        <v/>
      </c>
    </row>
    <row r="351" spans="1:5" ht="17.399999999999999" x14ac:dyDescent="0.3">
      <c r="A351" s="93">
        <v>349</v>
      </c>
      <c r="B351" s="92">
        <f t="shared" si="15"/>
        <v>29.083333333333332</v>
      </c>
      <c r="C351" s="82" t="str">
        <f>IFERROR(VLOOKUP(B351,#REF!,3,FALSE),"")</f>
        <v/>
      </c>
      <c r="D351" s="83">
        <f t="shared" si="16"/>
        <v>-3.0822006266695446E-3</v>
      </c>
      <c r="E351" s="89" t="str">
        <f t="shared" si="17"/>
        <v/>
      </c>
    </row>
    <row r="352" spans="1:5" ht="17.399999999999999" x14ac:dyDescent="0.3">
      <c r="A352" s="93">
        <v>350</v>
      </c>
      <c r="B352" s="92">
        <f t="shared" si="15"/>
        <v>29.166666666666668</v>
      </c>
      <c r="C352" s="82" t="str">
        <f>IFERROR(VLOOKUP(B352,#REF!,3,FALSE),"")</f>
        <v/>
      </c>
      <c r="D352" s="83">
        <f t="shared" si="16"/>
        <v>-3.070279457068825E-3</v>
      </c>
      <c r="E352" s="89" t="str">
        <f t="shared" si="17"/>
        <v/>
      </c>
    </row>
    <row r="353" spans="1:5" ht="17.399999999999999" x14ac:dyDescent="0.3">
      <c r="A353" s="93">
        <v>351</v>
      </c>
      <c r="B353" s="92">
        <f t="shared" si="15"/>
        <v>29.25</v>
      </c>
      <c r="C353" s="82" t="str">
        <f>IFERROR(VLOOKUP(B353,#REF!,3,FALSE),"")</f>
        <v/>
      </c>
      <c r="D353" s="83">
        <f t="shared" si="16"/>
        <v>-3.0584025443164339E-3</v>
      </c>
      <c r="E353" s="89" t="str">
        <f t="shared" si="17"/>
        <v/>
      </c>
    </row>
    <row r="354" spans="1:5" ht="17.399999999999999" x14ac:dyDescent="0.3">
      <c r="A354" s="93">
        <v>352</v>
      </c>
      <c r="B354" s="92">
        <f t="shared" si="15"/>
        <v>29.333333333333332</v>
      </c>
      <c r="C354" s="82" t="str">
        <f>IFERROR(VLOOKUP(B354,#REF!,3,FALSE),"")</f>
        <v/>
      </c>
      <c r="D354" s="83">
        <f t="shared" si="16"/>
        <v>-3.0465697174224416E-3</v>
      </c>
      <c r="E354" s="89" t="str">
        <f t="shared" si="17"/>
        <v/>
      </c>
    </row>
    <row r="355" spans="1:5" ht="17.399999999999999" x14ac:dyDescent="0.3">
      <c r="A355" s="93">
        <v>353</v>
      </c>
      <c r="B355" s="92">
        <f t="shared" si="15"/>
        <v>29.416666666666668</v>
      </c>
      <c r="C355" s="82" t="str">
        <f>IFERROR(VLOOKUP(B355,#REF!,3,FALSE),"")</f>
        <v/>
      </c>
      <c r="D355" s="83">
        <f t="shared" si="16"/>
        <v>-3.0347808058214954E-3</v>
      </c>
      <c r="E355" s="89" t="str">
        <f t="shared" si="17"/>
        <v/>
      </c>
    </row>
    <row r="356" spans="1:5" ht="17.399999999999999" x14ac:dyDescent="0.3">
      <c r="A356" s="93">
        <v>354</v>
      </c>
      <c r="B356" s="92">
        <f t="shared" si="15"/>
        <v>29.5</v>
      </c>
      <c r="C356" s="82" t="str">
        <f>IFERROR(VLOOKUP(B356,#REF!,3,FALSE),"")</f>
        <v/>
      </c>
      <c r="D356" s="83">
        <f t="shared" si="16"/>
        <v>-3.023035639373557E-3</v>
      </c>
      <c r="E356" s="89" t="str">
        <f t="shared" si="17"/>
        <v/>
      </c>
    </row>
    <row r="357" spans="1:5" ht="17.399999999999999" x14ac:dyDescent="0.3">
      <c r="A357" s="93">
        <v>355</v>
      </c>
      <c r="B357" s="92">
        <f t="shared" si="15"/>
        <v>29.583333333333332</v>
      </c>
      <c r="C357" s="82" t="str">
        <f>IFERROR(VLOOKUP(B357,#REF!,3,FALSE),"")</f>
        <v/>
      </c>
      <c r="D357" s="83">
        <f t="shared" si="16"/>
        <v>-3.0113340483646496E-3</v>
      </c>
      <c r="E357" s="89" t="str">
        <f t="shared" si="17"/>
        <v/>
      </c>
    </row>
    <row r="358" spans="1:5" ht="17.399999999999999" x14ac:dyDescent="0.3">
      <c r="A358" s="93">
        <v>356</v>
      </c>
      <c r="B358" s="92">
        <f t="shared" si="15"/>
        <v>29.666666666666668</v>
      </c>
      <c r="C358" s="82" t="str">
        <f>IFERROR(VLOOKUP(B358,#REF!,3,FALSE),"")</f>
        <v/>
      </c>
      <c r="D358" s="83">
        <f t="shared" si="16"/>
        <v>-2.9996758635076493E-3</v>
      </c>
      <c r="E358" s="89" t="str">
        <f t="shared" si="17"/>
        <v/>
      </c>
    </row>
    <row r="359" spans="1:5" ht="17.399999999999999" x14ac:dyDescent="0.3">
      <c r="A359" s="93">
        <v>357</v>
      </c>
      <c r="B359" s="92">
        <f t="shared" si="15"/>
        <v>29.75</v>
      </c>
      <c r="C359" s="82" t="str">
        <f>IFERROR(VLOOKUP(B359,#REF!,3,FALSE),"")</f>
        <v/>
      </c>
      <c r="D359" s="83">
        <f t="shared" si="16"/>
        <v>-2.9880609159430842E-3</v>
      </c>
      <c r="E359" s="89" t="str">
        <f t="shared" si="17"/>
        <v/>
      </c>
    </row>
    <row r="360" spans="1:5" ht="17.399999999999999" x14ac:dyDescent="0.3">
      <c r="A360" s="93">
        <v>358</v>
      </c>
      <c r="B360" s="92">
        <f t="shared" si="15"/>
        <v>29.833333333333332</v>
      </c>
      <c r="C360" s="82" t="str">
        <f>IFERROR(VLOOKUP(B360,#REF!,3,FALSE),"")</f>
        <v/>
      </c>
      <c r="D360" s="83">
        <f t="shared" si="16"/>
        <v>-2.9764890372399773E-3</v>
      </c>
      <c r="E360" s="89" t="str">
        <f t="shared" si="17"/>
        <v/>
      </c>
    </row>
    <row r="361" spans="1:5" ht="17.399999999999999" x14ac:dyDescent="0.3">
      <c r="A361" s="93">
        <v>359</v>
      </c>
      <c r="B361" s="92">
        <f t="shared" si="15"/>
        <v>29.916666666666668</v>
      </c>
      <c r="C361" s="82" t="str">
        <f>IFERROR(VLOOKUP(B361,#REF!,3,FALSE),"")</f>
        <v/>
      </c>
      <c r="D361" s="83">
        <f t="shared" si="16"/>
        <v>-2.9649600593966924E-3</v>
      </c>
      <c r="E361" s="89" t="str">
        <f t="shared" si="17"/>
        <v/>
      </c>
    </row>
    <row r="362" spans="1:5" ht="17.399999999999999" x14ac:dyDescent="0.3">
      <c r="A362" s="93">
        <v>360</v>
      </c>
      <c r="B362" s="92">
        <f t="shared" si="15"/>
        <v>30</v>
      </c>
      <c r="C362" s="82" t="str">
        <f>IFERROR(VLOOKUP(B362,#REF!,3,FALSE),"")</f>
        <v/>
      </c>
      <c r="D362" s="83">
        <f t="shared" si="16"/>
        <v>-2.9534738148418098E-3</v>
      </c>
      <c r="E362" s="89" t="str">
        <f t="shared" si="17"/>
        <v/>
      </c>
    </row>
    <row r="363" spans="1:5" ht="17.399999999999999" x14ac:dyDescent="0.3">
      <c r="A363" s="93">
        <v>361</v>
      </c>
      <c r="B363" s="92">
        <f t="shared" si="15"/>
        <v>30.083333333333332</v>
      </c>
      <c r="C363" s="82" t="str">
        <f>IFERROR(VLOOKUP(B363,#REF!,3,FALSE),"")</f>
        <v/>
      </c>
      <c r="D363" s="83">
        <f t="shared" si="16"/>
        <v>-2.942030136435023E-3</v>
      </c>
      <c r="E363" s="89" t="str">
        <f t="shared" si="17"/>
        <v/>
      </c>
    </row>
    <row r="364" spans="1:5" ht="17.399999999999999" x14ac:dyDescent="0.3">
      <c r="A364" s="93">
        <v>362</v>
      </c>
      <c r="B364" s="92">
        <f t="shared" si="15"/>
        <v>30.166666666666668</v>
      </c>
      <c r="C364" s="82" t="str">
        <f>IFERROR(VLOOKUP(B364,#REF!,3,FALSE),"")</f>
        <v/>
      </c>
      <c r="D364" s="83">
        <f t="shared" si="16"/>
        <v>-2.9306288574680421E-3</v>
      </c>
      <c r="E364" s="89" t="str">
        <f t="shared" si="17"/>
        <v/>
      </c>
    </row>
    <row r="365" spans="1:5" ht="17.399999999999999" x14ac:dyDescent="0.3">
      <c r="A365" s="93">
        <v>363</v>
      </c>
      <c r="B365" s="92">
        <f t="shared" si="15"/>
        <v>30.25</v>
      </c>
      <c r="C365" s="82" t="str">
        <f>IFERROR(VLOOKUP(B365,#REF!,3,FALSE),"")</f>
        <v/>
      </c>
      <c r="D365" s="83">
        <f t="shared" si="16"/>
        <v>-2.9192698116655229E-3</v>
      </c>
      <c r="E365" s="89" t="str">
        <f t="shared" si="17"/>
        <v/>
      </c>
    </row>
    <row r="366" spans="1:5" ht="17.399999999999999" x14ac:dyDescent="0.3">
      <c r="A366" s="93">
        <v>364</v>
      </c>
      <c r="B366" s="92">
        <f t="shared" si="15"/>
        <v>30.333333333333332</v>
      </c>
      <c r="C366" s="82" t="str">
        <f>IFERROR(VLOOKUP(B366,#REF!,3,FALSE),"")</f>
        <v/>
      </c>
      <c r="D366" s="83">
        <f t="shared" si="16"/>
        <v>-2.9079528331859999E-3</v>
      </c>
      <c r="E366" s="89" t="str">
        <f t="shared" si="17"/>
        <v/>
      </c>
    </row>
    <row r="367" spans="1:5" ht="17.399999999999999" x14ac:dyDescent="0.3">
      <c r="A367" s="93">
        <v>365</v>
      </c>
      <c r="B367" s="92">
        <f t="shared" si="15"/>
        <v>30.416666666666668</v>
      </c>
      <c r="C367" s="82" t="str">
        <f>IFERROR(VLOOKUP(B367,#REF!,3,FALSE),"")</f>
        <v/>
      </c>
      <c r="D367" s="83">
        <f t="shared" si="16"/>
        <v>-2.8966777566228402E-3</v>
      </c>
      <c r="E367" s="89" t="str">
        <f t="shared" si="17"/>
        <v/>
      </c>
    </row>
    <row r="373" spans="4:5" ht="15" thickBot="1" x14ac:dyDescent="0.35"/>
    <row r="374" spans="4:5" ht="15" thickBot="1" x14ac:dyDescent="0.35">
      <c r="D374" s="88" t="s">
        <v>214</v>
      </c>
      <c r="E374" s="90">
        <f>SUM(E3:E373)</f>
        <v>0</v>
      </c>
    </row>
  </sheetData>
  <scenarios current="0">
    <scenario name="1" count="6" user="Jasmin Haid" comment="Erstellt von Jasmin Haid am 3/13/2020">
      <inputCells r="H2" val="0"/>
      <inputCells r="H3" val="0"/>
      <inputCells r="H4" val="0"/>
      <inputCells r="H5" val="0"/>
      <inputCells r="H6" val="3.0581577670764"/>
      <inputCells r="H7" val="3.9705916379662"/>
    </scenario>
  </scenario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5"/>
  <sheetViews>
    <sheetView zoomScale="70" zoomScaleNormal="70" workbookViewId="0">
      <selection activeCell="J14" sqref="J14"/>
    </sheetView>
  </sheetViews>
  <sheetFormatPr baseColWidth="10" defaultRowHeight="20.25" customHeight="1" x14ac:dyDescent="0.3"/>
  <cols>
    <col min="1" max="1" width="32.921875" style="1" customWidth="1"/>
    <col min="2" max="2" width="7.23046875" style="1" customWidth="1"/>
    <col min="3" max="3" width="2.07421875" style="1" customWidth="1"/>
    <col min="4" max="4" width="5.69140625" style="3" customWidth="1"/>
    <col min="5" max="5" width="19.84375" style="17" customWidth="1"/>
    <col min="6" max="6" width="10.23046875" style="65" customWidth="1"/>
    <col min="7" max="7" width="8.23046875" style="66" customWidth="1"/>
    <col min="8" max="8" width="8.84375" style="66" customWidth="1"/>
    <col min="9" max="9" width="11.3828125" style="67" bestFit="1" customWidth="1"/>
    <col min="10" max="10" width="10.921875" style="66" customWidth="1"/>
    <col min="11" max="11" width="13.23046875" style="67" bestFit="1" customWidth="1"/>
    <col min="12" max="12" width="15.07421875" bestFit="1" customWidth="1"/>
    <col min="13" max="13" width="10" style="19" bestFit="1" customWidth="1"/>
    <col min="14" max="14" width="4" style="19" customWidth="1"/>
    <col min="15" max="15" width="20" bestFit="1" customWidth="1"/>
    <col min="16" max="16" width="11" bestFit="1" customWidth="1"/>
  </cols>
  <sheetData>
    <row r="1" spans="1:16" ht="47.25" customHeight="1" thickBot="1" x14ac:dyDescent="0.5">
      <c r="B1" s="2" t="s">
        <v>201</v>
      </c>
      <c r="E1" s="4"/>
      <c r="F1" s="4"/>
      <c r="G1" s="4"/>
      <c r="H1" s="4"/>
      <c r="I1" s="4"/>
      <c r="J1" s="4"/>
      <c r="K1" s="4"/>
      <c r="L1" s="74" t="s">
        <v>204</v>
      </c>
      <c r="M1" s="5"/>
      <c r="N1" s="5"/>
    </row>
    <row r="2" spans="1:16" s="17" customFormat="1" ht="20.25" customHeight="1" x14ac:dyDescent="0.3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6" s="17" customFormat="1" ht="20.25" customHeight="1" x14ac:dyDescent="0.35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  <c r="O3" s="75">
        <f>I6+I6*J6/100</f>
        <v>105.17791742092756</v>
      </c>
    </row>
    <row r="4" spans="1:16" s="17" customFormat="1" ht="20.25" customHeight="1" thickBot="1" x14ac:dyDescent="0.35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43896</v>
      </c>
      <c r="J4" s="41"/>
      <c r="K4" s="42"/>
      <c r="L4" s="72" t="s">
        <v>204</v>
      </c>
      <c r="M4" s="19"/>
      <c r="O4" s="75"/>
      <c r="P4" s="17" t="s">
        <v>203</v>
      </c>
    </row>
    <row r="5" spans="1:16" ht="24.9" customHeight="1" x14ac:dyDescent="0.3">
      <c r="A5" s="43" t="s">
        <v>15</v>
      </c>
      <c r="B5" s="44">
        <v>110471</v>
      </c>
      <c r="C5" s="45" t="s">
        <v>33</v>
      </c>
      <c r="D5" s="46">
        <v>0</v>
      </c>
      <c r="E5" s="47" t="s">
        <v>34</v>
      </c>
      <c r="F5" s="48" t="s">
        <v>35</v>
      </c>
      <c r="G5" s="49" t="s">
        <v>22</v>
      </c>
      <c r="H5" s="70">
        <v>13</v>
      </c>
      <c r="I5" s="50">
        <v>100.006</v>
      </c>
      <c r="J5" s="51">
        <v>-0.5489670619767073</v>
      </c>
      <c r="K5" s="52">
        <v>100.006</v>
      </c>
      <c r="L5" s="73" t="str">
        <f>IF(ISERROR(FIND("Bund",E5,1)),"","1")</f>
        <v/>
      </c>
      <c r="M5"/>
      <c r="N5"/>
      <c r="O5" s="76"/>
    </row>
    <row r="6" spans="1:16" ht="24.9" customHeight="1" x14ac:dyDescent="0.3">
      <c r="A6" s="43" t="s">
        <v>15</v>
      </c>
      <c r="B6" s="44">
        <v>103052</v>
      </c>
      <c r="C6" s="45" t="s">
        <v>37</v>
      </c>
      <c r="D6" s="46">
        <v>1.75</v>
      </c>
      <c r="E6" s="47" t="s">
        <v>38</v>
      </c>
      <c r="F6" s="48" t="s">
        <v>39</v>
      </c>
      <c r="G6" s="49" t="s">
        <v>24</v>
      </c>
      <c r="H6" s="70">
        <v>16</v>
      </c>
      <c r="I6" s="50">
        <v>99.62</v>
      </c>
      <c r="J6" s="51">
        <v>5.579118069592</v>
      </c>
      <c r="K6" s="52">
        <v>116.0138270169399</v>
      </c>
      <c r="L6" s="73" t="str">
        <f>IF(ISERROR(FIND("Bund",E6,1)),"","1")</f>
        <v>1</v>
      </c>
      <c r="M6"/>
      <c r="N6"/>
      <c r="O6" s="76"/>
    </row>
    <row r="7" spans="1:16" ht="24.9" customHeight="1" x14ac:dyDescent="0.3">
      <c r="A7" s="43" t="s">
        <v>15</v>
      </c>
      <c r="B7" s="44">
        <v>114171</v>
      </c>
      <c r="C7" s="45" t="s">
        <v>30</v>
      </c>
      <c r="D7" s="46">
        <v>0</v>
      </c>
      <c r="E7" s="47" t="s">
        <v>41</v>
      </c>
      <c r="F7" s="48" t="s">
        <v>42</v>
      </c>
      <c r="G7" s="49" t="s">
        <v>24</v>
      </c>
      <c r="H7" s="70">
        <v>20</v>
      </c>
      <c r="I7" s="50">
        <v>100.071</v>
      </c>
      <c r="J7" s="51">
        <v>-0.66583494948425559</v>
      </c>
      <c r="K7" s="52">
        <v>100.070999999999</v>
      </c>
      <c r="L7" s="73" t="str">
        <f t="shared" ref="L7:L70" si="0">IF(ISERROR(FIND("Bund",E7,1)),"","1")</f>
        <v/>
      </c>
      <c r="M7"/>
      <c r="N7"/>
      <c r="O7" s="76"/>
    </row>
    <row r="8" spans="1:16" ht="24.9" customHeight="1" x14ac:dyDescent="0.3">
      <c r="A8" s="43" t="s">
        <v>15</v>
      </c>
      <c r="B8" s="44">
        <v>110472</v>
      </c>
      <c r="C8" s="45" t="s">
        <v>21</v>
      </c>
      <c r="D8" s="46">
        <v>0</v>
      </c>
      <c r="E8" s="47" t="s">
        <v>43</v>
      </c>
      <c r="F8" s="48" t="s">
        <v>44</v>
      </c>
      <c r="G8" s="49" t="s">
        <v>25</v>
      </c>
      <c r="H8" s="70">
        <v>12</v>
      </c>
      <c r="I8" s="50">
        <v>100.184</v>
      </c>
      <c r="J8" s="51">
        <v>-0.70758225916559991</v>
      </c>
      <c r="K8" s="52">
        <v>100.183999999999</v>
      </c>
      <c r="L8" s="73" t="str">
        <f t="shared" si="0"/>
        <v/>
      </c>
      <c r="M8"/>
      <c r="N8"/>
      <c r="O8" s="76"/>
    </row>
    <row r="9" spans="1:16" ht="24.9" customHeight="1" x14ac:dyDescent="0.3">
      <c r="A9" s="43" t="s">
        <v>15</v>
      </c>
      <c r="B9" s="44">
        <v>113540</v>
      </c>
      <c r="C9" s="45" t="s">
        <v>46</v>
      </c>
      <c r="D9" s="46">
        <v>3</v>
      </c>
      <c r="E9" s="47" t="s">
        <v>47</v>
      </c>
      <c r="F9" s="48" t="s">
        <v>48</v>
      </c>
      <c r="G9" s="49" t="s">
        <v>25</v>
      </c>
      <c r="H9" s="70">
        <v>22</v>
      </c>
      <c r="I9" s="50">
        <v>101.188</v>
      </c>
      <c r="J9" s="51">
        <v>-0.69390171953823876</v>
      </c>
      <c r="K9" s="52">
        <v>103.22898360655738</v>
      </c>
      <c r="L9" s="73" t="str">
        <f t="shared" si="0"/>
        <v>1</v>
      </c>
      <c r="M9"/>
      <c r="N9"/>
      <c r="O9" s="76"/>
    </row>
    <row r="10" spans="1:16" ht="24.9" customHeight="1" x14ac:dyDescent="0.3">
      <c r="A10" s="43" t="s">
        <v>15</v>
      </c>
      <c r="B10" s="44">
        <v>113541</v>
      </c>
      <c r="C10" s="45" t="s">
        <v>37</v>
      </c>
      <c r="D10" s="46">
        <v>2.25</v>
      </c>
      <c r="E10" s="47" t="s">
        <v>47</v>
      </c>
      <c r="F10" s="48" t="s">
        <v>49</v>
      </c>
      <c r="G10" s="49" t="s">
        <v>185</v>
      </c>
      <c r="H10" s="70">
        <v>16</v>
      </c>
      <c r="I10" s="50">
        <v>101.452</v>
      </c>
      <c r="J10" s="51">
        <v>-0.70066541229812795</v>
      </c>
      <c r="K10" s="52">
        <v>102.60159016393342</v>
      </c>
      <c r="L10" s="73" t="str">
        <f t="shared" si="0"/>
        <v>1</v>
      </c>
      <c r="M10"/>
      <c r="N10"/>
      <c r="O10" s="76"/>
    </row>
    <row r="11" spans="1:16" ht="24.9" customHeight="1" x14ac:dyDescent="0.3">
      <c r="A11" s="43" t="s">
        <v>15</v>
      </c>
      <c r="B11" s="44">
        <v>110473</v>
      </c>
      <c r="C11" s="45" t="s">
        <v>23</v>
      </c>
      <c r="D11" s="46">
        <v>0</v>
      </c>
      <c r="E11" s="47" t="s">
        <v>51</v>
      </c>
      <c r="F11" s="48" t="s">
        <v>52</v>
      </c>
      <c r="G11" s="49" t="s">
        <v>28</v>
      </c>
      <c r="H11" s="70">
        <v>12</v>
      </c>
      <c r="I11" s="50">
        <v>100.36</v>
      </c>
      <c r="J11" s="51">
        <v>-0.7058460509886888</v>
      </c>
      <c r="K11" s="52">
        <v>100.359999999999</v>
      </c>
      <c r="L11" s="73" t="str">
        <f t="shared" si="0"/>
        <v/>
      </c>
      <c r="M11"/>
      <c r="N11"/>
    </row>
    <row r="12" spans="1:16" ht="24.9" customHeight="1" x14ac:dyDescent="0.3">
      <c r="A12" s="43" t="s">
        <v>15</v>
      </c>
      <c r="B12" s="44">
        <v>114172</v>
      </c>
      <c r="C12" s="45" t="s">
        <v>33</v>
      </c>
      <c r="D12" s="46">
        <v>0.25</v>
      </c>
      <c r="E12" s="47" t="s">
        <v>53</v>
      </c>
      <c r="F12" s="48" t="s">
        <v>54</v>
      </c>
      <c r="G12" s="49" t="s">
        <v>29</v>
      </c>
      <c r="H12" s="70">
        <v>19</v>
      </c>
      <c r="I12" s="50">
        <v>100.595</v>
      </c>
      <c r="J12" s="51">
        <v>-0.73031590374717059</v>
      </c>
      <c r="K12" s="52">
        <v>100.69404371584599</v>
      </c>
      <c r="L12" s="73" t="str">
        <f t="shared" si="0"/>
        <v/>
      </c>
      <c r="M12"/>
      <c r="N12"/>
    </row>
    <row r="13" spans="1:16" ht="24.9" customHeight="1" x14ac:dyDescent="0.3">
      <c r="A13" s="43" t="s">
        <v>15</v>
      </c>
      <c r="B13" s="44">
        <v>110474</v>
      </c>
      <c r="C13" s="45" t="s">
        <v>27</v>
      </c>
      <c r="D13" s="46">
        <v>0</v>
      </c>
      <c r="E13" s="47" t="s">
        <v>56</v>
      </c>
      <c r="F13" s="48" t="s">
        <v>57</v>
      </c>
      <c r="G13" s="49" t="s">
        <v>31</v>
      </c>
      <c r="H13" s="70">
        <v>12</v>
      </c>
      <c r="I13" s="50">
        <v>100.572</v>
      </c>
      <c r="J13" s="51">
        <v>-0.75148489987452816</v>
      </c>
      <c r="K13" s="52">
        <v>100.572</v>
      </c>
      <c r="L13" s="73" t="str">
        <f t="shared" si="0"/>
        <v/>
      </c>
      <c r="M13"/>
      <c r="N13"/>
    </row>
    <row r="14" spans="1:16" ht="24.9" customHeight="1" x14ac:dyDescent="0.3">
      <c r="A14" s="43" t="s">
        <v>15</v>
      </c>
      <c r="B14" s="44">
        <v>113542</v>
      </c>
      <c r="C14" s="45" t="s">
        <v>59</v>
      </c>
      <c r="D14" s="46">
        <v>2.5</v>
      </c>
      <c r="E14" s="47" t="s">
        <v>47</v>
      </c>
      <c r="F14" s="48" t="s">
        <v>60</v>
      </c>
      <c r="G14" s="49" t="s">
        <v>31</v>
      </c>
      <c r="H14" s="70">
        <v>19</v>
      </c>
      <c r="I14" s="50">
        <v>102.771</v>
      </c>
      <c r="J14" s="51">
        <v>-0.84230857566682249</v>
      </c>
      <c r="K14" s="52">
        <v>103.21498907103825</v>
      </c>
      <c r="L14" s="73" t="str">
        <f t="shared" si="0"/>
        <v>1</v>
      </c>
      <c r="M14"/>
      <c r="N14"/>
    </row>
    <row r="15" spans="1:16" ht="24.9" customHeight="1" x14ac:dyDescent="0.3">
      <c r="A15" s="43" t="s">
        <v>15</v>
      </c>
      <c r="B15" s="44">
        <v>110475</v>
      </c>
      <c r="C15" s="45" t="s">
        <v>32</v>
      </c>
      <c r="D15" s="46">
        <v>0</v>
      </c>
      <c r="E15" s="47" t="s">
        <v>152</v>
      </c>
      <c r="F15" s="48" t="s">
        <v>153</v>
      </c>
      <c r="G15" s="49" t="s">
        <v>36</v>
      </c>
      <c r="H15" s="70">
        <v>13</v>
      </c>
      <c r="I15" s="50">
        <v>100.82899999999999</v>
      </c>
      <c r="J15" s="51">
        <v>-0.81552700167657477</v>
      </c>
      <c r="K15" s="52">
        <v>100.828999999999</v>
      </c>
      <c r="L15" s="73" t="str">
        <f t="shared" si="0"/>
        <v/>
      </c>
      <c r="M15"/>
      <c r="N15"/>
    </row>
    <row r="16" spans="1:16" ht="24.9" customHeight="1" x14ac:dyDescent="0.3">
      <c r="A16" s="43" t="s">
        <v>15</v>
      </c>
      <c r="B16" s="44">
        <v>114173</v>
      </c>
      <c r="C16" s="45" t="s">
        <v>21</v>
      </c>
      <c r="D16" s="46">
        <v>0</v>
      </c>
      <c r="E16" s="47" t="s">
        <v>61</v>
      </c>
      <c r="F16" s="48" t="s">
        <v>62</v>
      </c>
      <c r="G16" s="49" t="s">
        <v>40</v>
      </c>
      <c r="H16" s="70">
        <v>21</v>
      </c>
      <c r="I16" s="50">
        <v>100.874</v>
      </c>
      <c r="J16" s="51">
        <v>-0.7990429342104699</v>
      </c>
      <c r="K16" s="52">
        <v>100.873999999999</v>
      </c>
      <c r="L16" s="73" t="str">
        <f t="shared" si="0"/>
        <v/>
      </c>
      <c r="M16"/>
      <c r="N16"/>
    </row>
    <row r="17" spans="1:14" ht="24.9" customHeight="1" x14ac:dyDescent="0.3">
      <c r="A17" s="43" t="s">
        <v>15</v>
      </c>
      <c r="B17" s="44">
        <v>110476</v>
      </c>
      <c r="C17" s="45" t="s">
        <v>46</v>
      </c>
      <c r="D17" s="46">
        <v>0</v>
      </c>
      <c r="E17" s="47" t="s">
        <v>154</v>
      </c>
      <c r="F17" s="48" t="s">
        <v>155</v>
      </c>
      <c r="G17" s="49" t="s">
        <v>45</v>
      </c>
      <c r="H17" s="70">
        <v>14</v>
      </c>
      <c r="I17" s="50">
        <v>101.065</v>
      </c>
      <c r="J17" s="51">
        <v>-0.8393467549346556</v>
      </c>
      <c r="K17" s="52">
        <v>101.064999999999</v>
      </c>
      <c r="L17" s="73" t="str">
        <f t="shared" si="0"/>
        <v/>
      </c>
      <c r="M17"/>
      <c r="N17"/>
    </row>
    <row r="18" spans="1:14" ht="24.9" customHeight="1" x14ac:dyDescent="0.3">
      <c r="A18" s="43" t="s">
        <v>15</v>
      </c>
      <c r="B18" s="44">
        <v>113544</v>
      </c>
      <c r="C18" s="45" t="s">
        <v>32</v>
      </c>
      <c r="D18" s="46">
        <v>3.25</v>
      </c>
      <c r="E18" s="47" t="s">
        <v>64</v>
      </c>
      <c r="F18" s="48" t="s">
        <v>65</v>
      </c>
      <c r="G18" s="49" t="s">
        <v>45</v>
      </c>
      <c r="H18" s="70">
        <v>19</v>
      </c>
      <c r="I18" s="50">
        <v>105.44</v>
      </c>
      <c r="J18" s="51">
        <v>-0.83034361658985933</v>
      </c>
      <c r="K18" s="52">
        <v>107.6510655737695</v>
      </c>
      <c r="L18" s="73" t="str">
        <f t="shared" si="0"/>
        <v>1</v>
      </c>
      <c r="M18"/>
      <c r="N18"/>
    </row>
    <row r="19" spans="1:14" ht="24.9" customHeight="1" x14ac:dyDescent="0.3">
      <c r="A19" s="43" t="s">
        <v>15</v>
      </c>
      <c r="B19" s="44">
        <v>113545</v>
      </c>
      <c r="C19" s="45" t="s">
        <v>21</v>
      </c>
      <c r="D19" s="46">
        <v>2.25</v>
      </c>
      <c r="E19" s="47" t="s">
        <v>64</v>
      </c>
      <c r="F19" s="48" t="s">
        <v>66</v>
      </c>
      <c r="G19" s="49" t="s">
        <v>186</v>
      </c>
      <c r="H19" s="70">
        <v>16</v>
      </c>
      <c r="I19" s="50">
        <v>104.65900000000001</v>
      </c>
      <c r="J19" s="51">
        <v>-0.84435673065212258</v>
      </c>
      <c r="K19" s="52">
        <v>105.80859016393443</v>
      </c>
      <c r="L19" s="73" t="str">
        <f t="shared" si="0"/>
        <v>1</v>
      </c>
      <c r="M19"/>
      <c r="N19"/>
    </row>
    <row r="20" spans="1:14" ht="24.9" customHeight="1" x14ac:dyDescent="0.3">
      <c r="A20" s="43" t="s">
        <v>15</v>
      </c>
      <c r="B20" s="44">
        <v>110477</v>
      </c>
      <c r="C20" s="45" t="s">
        <v>37</v>
      </c>
      <c r="D20" s="46">
        <v>0</v>
      </c>
      <c r="E20" s="47" t="s">
        <v>156</v>
      </c>
      <c r="F20" s="48" t="s">
        <v>157</v>
      </c>
      <c r="G20" s="49" t="s">
        <v>50</v>
      </c>
      <c r="H20" s="70">
        <v>13</v>
      </c>
      <c r="I20" s="50">
        <v>101.304</v>
      </c>
      <c r="J20" s="51">
        <v>-0.85688661750418227</v>
      </c>
      <c r="K20" s="52">
        <v>101.304</v>
      </c>
      <c r="L20" s="73" t="str">
        <f t="shared" si="0"/>
        <v/>
      </c>
      <c r="M20"/>
      <c r="N20"/>
    </row>
    <row r="21" spans="1:14" ht="24.9" customHeight="1" x14ac:dyDescent="0.3">
      <c r="A21" s="43" t="s">
        <v>15</v>
      </c>
      <c r="B21" s="44">
        <v>114174</v>
      </c>
      <c r="C21" s="45" t="s">
        <v>23</v>
      </c>
      <c r="D21" s="46">
        <v>0</v>
      </c>
      <c r="E21" s="47" t="s">
        <v>67</v>
      </c>
      <c r="F21" s="48" t="s">
        <v>68</v>
      </c>
      <c r="G21" s="49" t="s">
        <v>55</v>
      </c>
      <c r="H21" s="70">
        <v>19</v>
      </c>
      <c r="I21" s="50">
        <v>101.38200000000001</v>
      </c>
      <c r="J21" s="51">
        <v>-0.86386144222742045</v>
      </c>
      <c r="K21" s="52">
        <v>101.38200000000001</v>
      </c>
      <c r="L21" s="73" t="str">
        <f t="shared" si="0"/>
        <v/>
      </c>
      <c r="M21"/>
      <c r="N21"/>
    </row>
    <row r="22" spans="1:14" ht="24.9" customHeight="1" x14ac:dyDescent="0.3">
      <c r="A22" s="43" t="s">
        <v>15</v>
      </c>
      <c r="B22" s="44">
        <v>110478</v>
      </c>
      <c r="C22" s="45" t="s">
        <v>59</v>
      </c>
      <c r="D22" s="46">
        <v>0</v>
      </c>
      <c r="E22" s="47" t="s">
        <v>158</v>
      </c>
      <c r="F22" s="48" t="s">
        <v>159</v>
      </c>
      <c r="G22" s="49" t="s">
        <v>58</v>
      </c>
      <c r="H22" s="70">
        <v>13</v>
      </c>
      <c r="I22" s="50">
        <v>101.57299999999999</v>
      </c>
      <c r="J22" s="51">
        <v>-0.88583031413586033</v>
      </c>
      <c r="K22" s="52">
        <v>101.572999999999</v>
      </c>
      <c r="L22" s="73" t="str">
        <f t="shared" si="0"/>
        <v/>
      </c>
      <c r="M22"/>
      <c r="N22"/>
    </row>
    <row r="23" spans="1:14" ht="24.9" customHeight="1" x14ac:dyDescent="0.3">
      <c r="A23" s="43" t="s">
        <v>15</v>
      </c>
      <c r="B23" s="44">
        <v>113546</v>
      </c>
      <c r="C23" s="45" t="s">
        <v>23</v>
      </c>
      <c r="D23" s="46">
        <v>2</v>
      </c>
      <c r="E23" s="47" t="s">
        <v>64</v>
      </c>
      <c r="F23" s="48" t="s">
        <v>70</v>
      </c>
      <c r="G23" s="49" t="s">
        <v>58</v>
      </c>
      <c r="H23" s="70">
        <v>20</v>
      </c>
      <c r="I23" s="50">
        <v>105.358</v>
      </c>
      <c r="J23" s="51">
        <v>-0.90197744258821377</v>
      </c>
      <c r="K23" s="52">
        <v>105.71319125683061</v>
      </c>
      <c r="L23" s="73" t="str">
        <f t="shared" si="0"/>
        <v>1</v>
      </c>
      <c r="M23"/>
      <c r="N23"/>
    </row>
    <row r="24" spans="1:14" ht="24.9" customHeight="1" x14ac:dyDescent="0.3">
      <c r="A24" s="43" t="s">
        <v>15</v>
      </c>
      <c r="B24" s="44">
        <v>110479</v>
      </c>
      <c r="C24" s="45" t="s">
        <v>26</v>
      </c>
      <c r="D24" s="46">
        <v>0</v>
      </c>
      <c r="E24" s="47" t="s">
        <v>160</v>
      </c>
      <c r="F24" s="48" t="s">
        <v>161</v>
      </c>
      <c r="G24" s="49" t="s">
        <v>162</v>
      </c>
      <c r="H24" s="70">
        <v>5</v>
      </c>
      <c r="I24" s="50">
        <v>101.822</v>
      </c>
      <c r="J24" s="51">
        <v>-0.89629936705465374</v>
      </c>
      <c r="K24" s="52">
        <v>101.822</v>
      </c>
      <c r="L24" s="73" t="str">
        <f t="shared" si="0"/>
        <v/>
      </c>
      <c r="M24"/>
      <c r="N24"/>
    </row>
    <row r="25" spans="1:14" ht="24.9" customHeight="1" x14ac:dyDescent="0.3">
      <c r="A25" s="43" t="s">
        <v>15</v>
      </c>
      <c r="B25" s="44">
        <v>114175</v>
      </c>
      <c r="C25" s="45" t="s">
        <v>26</v>
      </c>
      <c r="D25" s="46">
        <v>0</v>
      </c>
      <c r="E25" s="47" t="s">
        <v>71</v>
      </c>
      <c r="F25" s="48" t="s">
        <v>72</v>
      </c>
      <c r="G25" s="49" t="s">
        <v>63</v>
      </c>
      <c r="H25" s="70">
        <v>18</v>
      </c>
      <c r="I25" s="50">
        <v>101.90300000000001</v>
      </c>
      <c r="J25" s="51">
        <v>-0.90136420724163946</v>
      </c>
      <c r="K25" s="52">
        <v>101.90300000000001</v>
      </c>
      <c r="L25" s="73" t="str">
        <f t="shared" si="0"/>
        <v/>
      </c>
      <c r="M25"/>
      <c r="N25"/>
    </row>
    <row r="26" spans="1:14" ht="24.9" customHeight="1" x14ac:dyDescent="0.3">
      <c r="A26" s="43" t="s">
        <v>15</v>
      </c>
      <c r="B26" s="44">
        <v>113547</v>
      </c>
      <c r="C26" s="45" t="s">
        <v>27</v>
      </c>
      <c r="D26" s="46">
        <v>1.75</v>
      </c>
      <c r="E26" s="47" t="s">
        <v>74</v>
      </c>
      <c r="F26" s="48" t="s">
        <v>75</v>
      </c>
      <c r="G26" s="49" t="s">
        <v>187</v>
      </c>
      <c r="H26" s="70">
        <v>24</v>
      </c>
      <c r="I26" s="50">
        <v>106.26</v>
      </c>
      <c r="J26" s="51">
        <v>-0.90735901845630773</v>
      </c>
      <c r="K26" s="52">
        <v>107.45057377049181</v>
      </c>
      <c r="L26" s="73" t="str">
        <f t="shared" si="0"/>
        <v>1</v>
      </c>
      <c r="M26"/>
      <c r="N26"/>
    </row>
    <row r="27" spans="1:14" ht="24.9" customHeight="1" x14ac:dyDescent="0.3">
      <c r="A27" s="43" t="s">
        <v>15</v>
      </c>
      <c r="B27" s="44">
        <v>113549</v>
      </c>
      <c r="C27" s="45" t="s">
        <v>33</v>
      </c>
      <c r="D27" s="46">
        <v>1.5</v>
      </c>
      <c r="E27" s="47" t="s">
        <v>74</v>
      </c>
      <c r="F27" s="48" t="s">
        <v>76</v>
      </c>
      <c r="G27" s="49" t="s">
        <v>188</v>
      </c>
      <c r="H27" s="70">
        <v>18</v>
      </c>
      <c r="I27" s="50">
        <v>106.13</v>
      </c>
      <c r="J27" s="51">
        <v>-0.92253511399582011</v>
      </c>
      <c r="K27" s="52">
        <v>106.89639344262196</v>
      </c>
      <c r="L27" s="73" t="str">
        <f t="shared" si="0"/>
        <v>1</v>
      </c>
      <c r="M27"/>
      <c r="N27"/>
    </row>
    <row r="28" spans="1:14" ht="24.9" customHeight="1" x14ac:dyDescent="0.3">
      <c r="A28" s="43" t="s">
        <v>15</v>
      </c>
      <c r="B28" s="44">
        <v>114176</v>
      </c>
      <c r="C28" s="45" t="s">
        <v>32</v>
      </c>
      <c r="D28" s="46">
        <v>0</v>
      </c>
      <c r="E28" s="47" t="s">
        <v>163</v>
      </c>
      <c r="F28" s="48" t="s">
        <v>77</v>
      </c>
      <c r="G28" s="49" t="s">
        <v>69</v>
      </c>
      <c r="H28" s="70">
        <v>17</v>
      </c>
      <c r="I28" s="50">
        <v>102.41</v>
      </c>
      <c r="J28" s="51">
        <v>-0.91905457643211008</v>
      </c>
      <c r="K28" s="52">
        <v>102.409999999999</v>
      </c>
      <c r="L28" s="73" t="str">
        <f t="shared" si="0"/>
        <v/>
      </c>
      <c r="M28"/>
      <c r="N28"/>
    </row>
    <row r="29" spans="1:14" ht="24.9" customHeight="1" x14ac:dyDescent="0.3">
      <c r="A29" s="43" t="s">
        <v>15</v>
      </c>
      <c r="B29" s="44">
        <v>110230</v>
      </c>
      <c r="C29" s="45" t="s">
        <v>33</v>
      </c>
      <c r="D29" s="46">
        <v>1.5</v>
      </c>
      <c r="E29" s="47" t="s">
        <v>79</v>
      </c>
      <c r="F29" s="48" t="s">
        <v>80</v>
      </c>
      <c r="G29" s="49" t="s">
        <v>164</v>
      </c>
      <c r="H29" s="70">
        <v>18</v>
      </c>
      <c r="I29" s="50">
        <v>107.27</v>
      </c>
      <c r="J29" s="51">
        <v>-0.92987112778981384</v>
      </c>
      <c r="K29" s="52">
        <v>107.36426229508096</v>
      </c>
      <c r="L29" s="73" t="str">
        <f t="shared" si="0"/>
        <v>1</v>
      </c>
      <c r="M29"/>
      <c r="N29"/>
    </row>
    <row r="30" spans="1:14" ht="24.9" customHeight="1" x14ac:dyDescent="0.3">
      <c r="A30" s="43" t="s">
        <v>15</v>
      </c>
      <c r="B30" s="44">
        <v>114177</v>
      </c>
      <c r="C30" s="45" t="s">
        <v>46</v>
      </c>
      <c r="D30" s="46">
        <v>0</v>
      </c>
      <c r="E30" s="47" t="s">
        <v>82</v>
      </c>
      <c r="F30" s="48" t="s">
        <v>83</v>
      </c>
      <c r="G30" s="49" t="s">
        <v>73</v>
      </c>
      <c r="H30" s="70">
        <v>16</v>
      </c>
      <c r="I30" s="50">
        <v>102.93</v>
      </c>
      <c r="J30" s="51">
        <v>-0.92774191053356381</v>
      </c>
      <c r="K30" s="52">
        <v>102.93</v>
      </c>
      <c r="L30" s="73" t="str">
        <f t="shared" si="0"/>
        <v/>
      </c>
      <c r="M30"/>
      <c r="N30"/>
    </row>
    <row r="31" spans="1:14" ht="24.9" customHeight="1" x14ac:dyDescent="0.3">
      <c r="A31" s="43" t="s">
        <v>15</v>
      </c>
      <c r="B31" s="44">
        <v>103054</v>
      </c>
      <c r="C31" s="45" t="s">
        <v>26</v>
      </c>
      <c r="D31" s="46">
        <v>0.1</v>
      </c>
      <c r="E31" s="47" t="s">
        <v>84</v>
      </c>
      <c r="F31" s="48" t="s">
        <v>85</v>
      </c>
      <c r="G31" s="49" t="s">
        <v>73</v>
      </c>
      <c r="H31" s="70">
        <v>16.5</v>
      </c>
      <c r="I31" s="50">
        <v>104.27</v>
      </c>
      <c r="J31" s="51">
        <v>-1.2420020540209999</v>
      </c>
      <c r="K31" s="52">
        <v>113.08229037595521</v>
      </c>
      <c r="L31" s="73" t="str">
        <f t="shared" si="0"/>
        <v>1</v>
      </c>
      <c r="M31"/>
      <c r="N31"/>
    </row>
    <row r="32" spans="1:14" ht="24.9" customHeight="1" x14ac:dyDescent="0.3">
      <c r="A32" s="43" t="s">
        <v>15</v>
      </c>
      <c r="B32" s="44">
        <v>110231</v>
      </c>
      <c r="C32" s="45" t="s">
        <v>21</v>
      </c>
      <c r="D32" s="46">
        <v>1.5</v>
      </c>
      <c r="E32" s="47" t="s">
        <v>86</v>
      </c>
      <c r="F32" s="48" t="s">
        <v>87</v>
      </c>
      <c r="G32" s="49" t="s">
        <v>165</v>
      </c>
      <c r="H32" s="70">
        <v>18</v>
      </c>
      <c r="I32" s="50">
        <v>107.87</v>
      </c>
      <c r="J32" s="51">
        <v>-0.92449655848944234</v>
      </c>
      <c r="K32" s="52">
        <v>109.09540983606558</v>
      </c>
      <c r="L32" s="73" t="str">
        <f t="shared" si="0"/>
        <v>1</v>
      </c>
      <c r="M32"/>
      <c r="N32"/>
    </row>
    <row r="33" spans="1:14" ht="24.9" customHeight="1" x14ac:dyDescent="0.3">
      <c r="A33" s="43" t="s">
        <v>15</v>
      </c>
      <c r="B33" s="44">
        <v>110232</v>
      </c>
      <c r="C33" s="45" t="s">
        <v>23</v>
      </c>
      <c r="D33" s="46">
        <v>2</v>
      </c>
      <c r="E33" s="47" t="s">
        <v>79</v>
      </c>
      <c r="F33" s="48" t="s">
        <v>89</v>
      </c>
      <c r="G33" s="49" t="s">
        <v>166</v>
      </c>
      <c r="H33" s="70">
        <v>18</v>
      </c>
      <c r="I33" s="50">
        <v>110.24</v>
      </c>
      <c r="J33" s="51">
        <v>-0.92031544182320402</v>
      </c>
      <c r="K33" s="52">
        <v>111.37114754098261</v>
      </c>
      <c r="L33" s="73" t="str">
        <f t="shared" si="0"/>
        <v>1</v>
      </c>
      <c r="M33"/>
      <c r="N33"/>
    </row>
    <row r="34" spans="1:14" ht="24.9" customHeight="1" x14ac:dyDescent="0.3">
      <c r="A34" s="43" t="s">
        <v>15</v>
      </c>
      <c r="B34" s="44">
        <v>114178</v>
      </c>
      <c r="C34" s="45" t="s">
        <v>37</v>
      </c>
      <c r="D34" s="46">
        <v>0</v>
      </c>
      <c r="E34" s="47" t="s">
        <v>91</v>
      </c>
      <c r="F34" s="48" t="s">
        <v>92</v>
      </c>
      <c r="G34" s="49" t="s">
        <v>78</v>
      </c>
      <c r="H34" s="70">
        <v>16</v>
      </c>
      <c r="I34" s="50">
        <v>103.38</v>
      </c>
      <c r="J34" s="51">
        <v>-0.9202327236281338</v>
      </c>
      <c r="K34" s="52">
        <v>103.379999999999</v>
      </c>
      <c r="L34" s="73" t="str">
        <f t="shared" si="0"/>
        <v/>
      </c>
      <c r="M34"/>
      <c r="N34"/>
    </row>
    <row r="35" spans="1:14" ht="24.9" customHeight="1" x14ac:dyDescent="0.3">
      <c r="A35" s="43" t="s">
        <v>15</v>
      </c>
      <c r="B35" s="44">
        <v>113492</v>
      </c>
      <c r="C35" s="45" t="s">
        <v>26</v>
      </c>
      <c r="D35" s="46">
        <v>6.25</v>
      </c>
      <c r="E35" s="47" t="s">
        <v>94</v>
      </c>
      <c r="F35" s="48" t="s">
        <v>95</v>
      </c>
      <c r="G35" s="49" t="s">
        <v>189</v>
      </c>
      <c r="H35" s="70">
        <v>10.25</v>
      </c>
      <c r="I35" s="50">
        <v>127.9</v>
      </c>
      <c r="J35" s="51">
        <v>-0.89174191834404681</v>
      </c>
      <c r="K35" s="52">
        <v>129.00997267759564</v>
      </c>
      <c r="L35" s="73" t="str">
        <f t="shared" si="0"/>
        <v>1</v>
      </c>
      <c r="M35"/>
      <c r="N35"/>
    </row>
    <row r="36" spans="1:14" ht="24.9" customHeight="1" x14ac:dyDescent="0.3">
      <c r="A36" s="43" t="s">
        <v>15</v>
      </c>
      <c r="B36" s="44">
        <v>110233</v>
      </c>
      <c r="C36" s="45" t="s">
        <v>27</v>
      </c>
      <c r="D36" s="46">
        <v>1.75</v>
      </c>
      <c r="E36" s="47" t="s">
        <v>96</v>
      </c>
      <c r="F36" s="48" t="s">
        <v>97</v>
      </c>
      <c r="G36" s="49" t="s">
        <v>81</v>
      </c>
      <c r="H36" s="70">
        <v>18</v>
      </c>
      <c r="I36" s="50">
        <v>110.74</v>
      </c>
      <c r="J36" s="51">
        <v>-0.91631198727371255</v>
      </c>
      <c r="K36" s="52">
        <v>110.84997267759462</v>
      </c>
      <c r="L36" s="73" t="str">
        <f t="shared" si="0"/>
        <v>1</v>
      </c>
      <c r="M36"/>
      <c r="N36"/>
    </row>
    <row r="37" spans="1:14" ht="24.9" customHeight="1" x14ac:dyDescent="0.3">
      <c r="A37" s="43" t="s">
        <v>15</v>
      </c>
      <c r="B37" s="44">
        <v>114179</v>
      </c>
      <c r="C37" s="45" t="s">
        <v>59</v>
      </c>
      <c r="D37" s="46">
        <v>0</v>
      </c>
      <c r="E37" s="47" t="s">
        <v>167</v>
      </c>
      <c r="F37" s="48" t="s">
        <v>99</v>
      </c>
      <c r="G37" s="49" t="s">
        <v>202</v>
      </c>
      <c r="H37" s="70">
        <v>21</v>
      </c>
      <c r="I37" s="50">
        <v>103.8</v>
      </c>
      <c r="J37" s="51">
        <v>-0.91133217411945022</v>
      </c>
      <c r="K37" s="52">
        <v>103.799999999999</v>
      </c>
      <c r="L37" s="73" t="str">
        <f t="shared" si="0"/>
        <v/>
      </c>
      <c r="M37"/>
      <c r="N37"/>
    </row>
    <row r="38" spans="1:14" ht="24.9" customHeight="1" x14ac:dyDescent="0.3">
      <c r="A38" s="43" t="s">
        <v>15</v>
      </c>
      <c r="B38" s="44">
        <v>110235</v>
      </c>
      <c r="C38" s="45" t="s">
        <v>46</v>
      </c>
      <c r="D38" s="46">
        <v>1.5</v>
      </c>
      <c r="E38" s="47" t="s">
        <v>96</v>
      </c>
      <c r="F38" s="48" t="s">
        <v>101</v>
      </c>
      <c r="G38" s="49" t="s">
        <v>88</v>
      </c>
      <c r="H38" s="70">
        <v>18</v>
      </c>
      <c r="I38" s="50">
        <v>110.35</v>
      </c>
      <c r="J38" s="51">
        <v>-0.91560150671377771</v>
      </c>
      <c r="K38" s="52">
        <v>111.57540983606458</v>
      </c>
      <c r="L38" s="73" t="str">
        <f t="shared" si="0"/>
        <v>1</v>
      </c>
      <c r="M38"/>
      <c r="N38"/>
    </row>
    <row r="39" spans="1:14" ht="24.9" customHeight="1" x14ac:dyDescent="0.3">
      <c r="A39" s="43" t="s">
        <v>15</v>
      </c>
      <c r="B39" s="44">
        <v>110236</v>
      </c>
      <c r="C39" s="45" t="s">
        <v>37</v>
      </c>
      <c r="D39" s="46">
        <v>1</v>
      </c>
      <c r="E39" s="47" t="s">
        <v>96</v>
      </c>
      <c r="F39" s="48" t="s">
        <v>102</v>
      </c>
      <c r="G39" s="49" t="s">
        <v>90</v>
      </c>
      <c r="H39" s="70">
        <v>18</v>
      </c>
      <c r="I39" s="50">
        <v>108.69</v>
      </c>
      <c r="J39" s="51">
        <v>-0.91115661863112063</v>
      </c>
      <c r="K39" s="52">
        <v>109.25557377049081</v>
      </c>
      <c r="L39" s="73" t="str">
        <f t="shared" si="0"/>
        <v>1</v>
      </c>
      <c r="M39"/>
      <c r="N39"/>
    </row>
    <row r="40" spans="1:14" ht="24.9" customHeight="1" x14ac:dyDescent="0.3">
      <c r="A40" s="43" t="s">
        <v>15</v>
      </c>
      <c r="B40" s="44">
        <v>114180</v>
      </c>
      <c r="C40" s="45" t="s">
        <v>26</v>
      </c>
      <c r="D40" s="46">
        <v>0</v>
      </c>
      <c r="E40" s="47" t="s">
        <v>168</v>
      </c>
      <c r="F40" s="48" t="s">
        <v>169</v>
      </c>
      <c r="G40" s="49" t="s">
        <v>93</v>
      </c>
      <c r="H40" s="70">
        <v>20</v>
      </c>
      <c r="I40" s="50">
        <v>104.28</v>
      </c>
      <c r="J40" s="51">
        <v>-0.90511672329062209</v>
      </c>
      <c r="K40" s="52">
        <v>104.28</v>
      </c>
      <c r="L40" s="73" t="str">
        <f t="shared" si="0"/>
        <v/>
      </c>
      <c r="M40"/>
      <c r="N40"/>
    </row>
    <row r="41" spans="1:14" ht="24.9" customHeight="1" x14ac:dyDescent="0.3">
      <c r="A41" s="43" t="s">
        <v>15</v>
      </c>
      <c r="B41" s="44">
        <v>110237</v>
      </c>
      <c r="C41" s="45" t="s">
        <v>59</v>
      </c>
      <c r="D41" s="46">
        <v>0.5</v>
      </c>
      <c r="E41" s="47" t="s">
        <v>104</v>
      </c>
      <c r="F41" s="48" t="s">
        <v>105</v>
      </c>
      <c r="G41" s="49" t="s">
        <v>98</v>
      </c>
      <c r="H41" s="70">
        <v>23</v>
      </c>
      <c r="I41" s="50">
        <v>107.11</v>
      </c>
      <c r="J41" s="51">
        <v>-0.90175207163335247</v>
      </c>
      <c r="K41" s="52">
        <v>107.14142076502633</v>
      </c>
      <c r="L41" s="73" t="str">
        <f t="shared" si="0"/>
        <v>1</v>
      </c>
      <c r="M41"/>
      <c r="N41"/>
    </row>
    <row r="42" spans="1:14" ht="24.9" customHeight="1" x14ac:dyDescent="0.3">
      <c r="A42" s="43" t="s">
        <v>15</v>
      </c>
      <c r="B42" s="44">
        <v>114181</v>
      </c>
      <c r="C42" s="45">
        <v>0</v>
      </c>
      <c r="D42" s="46">
        <v>0</v>
      </c>
      <c r="E42" s="47" t="s">
        <v>170</v>
      </c>
      <c r="F42" s="48" t="s">
        <v>171</v>
      </c>
      <c r="G42" s="49" t="s">
        <v>100</v>
      </c>
      <c r="H42" s="70">
        <v>8</v>
      </c>
      <c r="I42" s="50">
        <v>104.67</v>
      </c>
      <c r="J42" s="51">
        <v>-0.89266939798715583</v>
      </c>
      <c r="K42" s="52">
        <v>104.67</v>
      </c>
      <c r="L42" s="73" t="str">
        <f t="shared" si="0"/>
        <v/>
      </c>
      <c r="M42"/>
      <c r="N42"/>
    </row>
    <row r="43" spans="1:14" ht="24.9" customHeight="1" x14ac:dyDescent="0.3">
      <c r="A43" s="43" t="s">
        <v>15</v>
      </c>
      <c r="B43" s="44">
        <v>110238</v>
      </c>
      <c r="C43" s="45" t="s">
        <v>26</v>
      </c>
      <c r="D43" s="46">
        <v>1</v>
      </c>
      <c r="E43" s="47" t="s">
        <v>104</v>
      </c>
      <c r="F43" s="48" t="s">
        <v>107</v>
      </c>
      <c r="G43" s="49" t="s">
        <v>103</v>
      </c>
      <c r="H43" s="70">
        <v>23</v>
      </c>
      <c r="I43" s="50">
        <v>110.61</v>
      </c>
      <c r="J43" s="51">
        <v>-0.89624983284636273</v>
      </c>
      <c r="K43" s="52">
        <v>111.17557377049081</v>
      </c>
      <c r="L43" s="73" t="str">
        <f t="shared" si="0"/>
        <v>1</v>
      </c>
      <c r="M43"/>
      <c r="N43"/>
    </row>
    <row r="44" spans="1:14" ht="24.9" customHeight="1" x14ac:dyDescent="0.3">
      <c r="A44" s="43" t="s">
        <v>15</v>
      </c>
      <c r="B44" s="44">
        <v>110239</v>
      </c>
      <c r="C44" s="45" t="s">
        <v>32</v>
      </c>
      <c r="D44" s="46">
        <v>0.5</v>
      </c>
      <c r="E44" s="47" t="s">
        <v>109</v>
      </c>
      <c r="F44" s="48" t="s">
        <v>110</v>
      </c>
      <c r="G44" s="49" t="s">
        <v>106</v>
      </c>
      <c r="H44" s="70">
        <v>26</v>
      </c>
      <c r="I44" s="50">
        <v>108.49</v>
      </c>
      <c r="J44" s="51">
        <v>-0.88631639693606268</v>
      </c>
      <c r="K44" s="52">
        <v>108.52142076502632</v>
      </c>
      <c r="L44" s="73" t="str">
        <f t="shared" si="0"/>
        <v>1</v>
      </c>
      <c r="M44"/>
      <c r="N44"/>
    </row>
    <row r="45" spans="1:14" ht="24.9" customHeight="1" x14ac:dyDescent="0.3">
      <c r="A45" s="43" t="s">
        <v>15</v>
      </c>
      <c r="B45" s="44">
        <v>103056</v>
      </c>
      <c r="C45" s="45" t="s">
        <v>21</v>
      </c>
      <c r="D45" s="46">
        <v>0.1</v>
      </c>
      <c r="E45" s="47" t="s">
        <v>112</v>
      </c>
      <c r="F45" s="48" t="s">
        <v>113</v>
      </c>
      <c r="G45" s="49" t="s">
        <v>172</v>
      </c>
      <c r="H45" s="70">
        <v>16.55</v>
      </c>
      <c r="I45" s="50">
        <v>109.7</v>
      </c>
      <c r="J45" s="51">
        <v>-1.411171653766</v>
      </c>
      <c r="K45" s="52">
        <v>115.78881033879783</v>
      </c>
      <c r="L45" s="73" t="str">
        <f t="shared" si="0"/>
        <v>1</v>
      </c>
      <c r="M45"/>
      <c r="N45"/>
    </row>
    <row r="46" spans="1:14" ht="24.9" customHeight="1" x14ac:dyDescent="0.3">
      <c r="A46" s="43" t="s">
        <v>15</v>
      </c>
      <c r="B46" s="44">
        <v>110240</v>
      </c>
      <c r="C46" s="45" t="s">
        <v>46</v>
      </c>
      <c r="D46" s="46">
        <v>0</v>
      </c>
      <c r="E46" s="47" t="s">
        <v>109</v>
      </c>
      <c r="F46" s="48" t="s">
        <v>114</v>
      </c>
      <c r="G46" s="49" t="s">
        <v>108</v>
      </c>
      <c r="H46" s="70">
        <v>25</v>
      </c>
      <c r="I46" s="50">
        <v>105.81</v>
      </c>
      <c r="J46" s="51">
        <v>-0.87385773112115261</v>
      </c>
      <c r="K46" s="52">
        <v>105.81</v>
      </c>
      <c r="L46" s="73" t="str">
        <f t="shared" si="0"/>
        <v>1</v>
      </c>
      <c r="M46"/>
      <c r="N46"/>
    </row>
    <row r="47" spans="1:14" ht="24.9" customHeight="1" x14ac:dyDescent="0.3">
      <c r="A47" s="43" t="s">
        <v>15</v>
      </c>
      <c r="B47" s="44">
        <v>110241</v>
      </c>
      <c r="C47" s="45" t="s">
        <v>37</v>
      </c>
      <c r="D47" s="46">
        <v>0.25</v>
      </c>
      <c r="E47" s="47" t="s">
        <v>116</v>
      </c>
      <c r="F47" s="48" t="s">
        <v>117</v>
      </c>
      <c r="G47" s="49" t="s">
        <v>111</v>
      </c>
      <c r="H47" s="70">
        <v>26</v>
      </c>
      <c r="I47" s="50">
        <v>107.99</v>
      </c>
      <c r="J47" s="51">
        <v>-0.86266609009712913</v>
      </c>
      <c r="K47" s="52">
        <v>108.00571038251266</v>
      </c>
      <c r="L47" s="73" t="str">
        <f t="shared" si="0"/>
        <v>1</v>
      </c>
      <c r="M47"/>
      <c r="N47"/>
    </row>
    <row r="48" spans="1:14" ht="24.9" customHeight="1" x14ac:dyDescent="0.3">
      <c r="A48" s="43" t="s">
        <v>15</v>
      </c>
      <c r="B48" s="44">
        <v>113504</v>
      </c>
      <c r="C48" s="45" t="s">
        <v>59</v>
      </c>
      <c r="D48" s="46">
        <v>6.5</v>
      </c>
      <c r="E48" s="47" t="s">
        <v>119</v>
      </c>
      <c r="F48" s="48" t="s">
        <v>120</v>
      </c>
      <c r="G48" s="49" t="s">
        <v>190</v>
      </c>
      <c r="H48" s="70">
        <v>11.25</v>
      </c>
      <c r="I48" s="50">
        <v>155.58000000000001</v>
      </c>
      <c r="J48" s="51">
        <v>-0.83197666126282588</v>
      </c>
      <c r="K48" s="52">
        <v>160.00213114754101</v>
      </c>
      <c r="L48" s="73" t="str">
        <f t="shared" si="0"/>
        <v>1</v>
      </c>
      <c r="M48"/>
      <c r="N48"/>
    </row>
    <row r="49" spans="1:14" ht="24.9" customHeight="1" x14ac:dyDescent="0.3">
      <c r="A49" s="43" t="s">
        <v>15</v>
      </c>
      <c r="B49" s="44">
        <v>110242</v>
      </c>
      <c r="C49" s="45" t="s">
        <v>59</v>
      </c>
      <c r="D49" s="46">
        <v>0.5</v>
      </c>
      <c r="E49" s="47" t="s">
        <v>116</v>
      </c>
      <c r="F49" s="48" t="s">
        <v>121</v>
      </c>
      <c r="G49" s="49" t="s">
        <v>115</v>
      </c>
      <c r="H49" s="70">
        <v>25</v>
      </c>
      <c r="I49" s="50">
        <v>110.34</v>
      </c>
      <c r="J49" s="51">
        <v>-0.84183031685550713</v>
      </c>
      <c r="K49" s="52">
        <v>110.6227868852459</v>
      </c>
      <c r="L49" s="73" t="str">
        <f t="shared" si="0"/>
        <v>1</v>
      </c>
      <c r="M49"/>
      <c r="N49"/>
    </row>
    <row r="50" spans="1:14" ht="24.9" customHeight="1" x14ac:dyDescent="0.3">
      <c r="A50" s="43" t="s">
        <v>15</v>
      </c>
      <c r="B50" s="44">
        <v>113506</v>
      </c>
      <c r="C50" s="45" t="s">
        <v>33</v>
      </c>
      <c r="D50" s="46">
        <v>5.625</v>
      </c>
      <c r="E50" s="47" t="s">
        <v>123</v>
      </c>
      <c r="F50" s="48" t="s">
        <v>124</v>
      </c>
      <c r="G50" s="49" t="s">
        <v>191</v>
      </c>
      <c r="H50" s="70">
        <v>14.5</v>
      </c>
      <c r="I50" s="50">
        <v>152.30000000000001</v>
      </c>
      <c r="J50" s="51">
        <v>-0.82071973108793239</v>
      </c>
      <c r="K50" s="52">
        <v>153.29897540983609</v>
      </c>
      <c r="L50" s="73" t="str">
        <f t="shared" si="0"/>
        <v>1</v>
      </c>
      <c r="M50"/>
      <c r="N50"/>
    </row>
    <row r="51" spans="1:14" ht="24.9" customHeight="1" x14ac:dyDescent="0.3">
      <c r="A51" s="43" t="s">
        <v>15</v>
      </c>
      <c r="B51" s="44">
        <v>110244</v>
      </c>
      <c r="C51" s="45" t="s">
        <v>32</v>
      </c>
      <c r="D51" s="46">
        <v>0.5</v>
      </c>
      <c r="E51" s="47" t="s">
        <v>125</v>
      </c>
      <c r="F51" s="48" t="s">
        <v>126</v>
      </c>
      <c r="G51" s="49" t="s">
        <v>118</v>
      </c>
      <c r="H51" s="70">
        <v>21</v>
      </c>
      <c r="I51" s="50">
        <v>110.92</v>
      </c>
      <c r="J51" s="51">
        <v>-0.8255262307961293</v>
      </c>
      <c r="K51" s="52">
        <v>110.95142076502732</v>
      </c>
      <c r="L51" s="73" t="str">
        <f t="shared" si="0"/>
        <v>1</v>
      </c>
      <c r="M51"/>
      <c r="N51"/>
    </row>
    <row r="52" spans="1:14" ht="24.9" customHeight="1" x14ac:dyDescent="0.3">
      <c r="A52" s="43" t="s">
        <v>15</v>
      </c>
      <c r="B52" s="44">
        <v>113508</v>
      </c>
      <c r="C52" s="45" t="s">
        <v>23</v>
      </c>
      <c r="D52" s="46">
        <v>4.75</v>
      </c>
      <c r="E52" s="47" t="s">
        <v>128</v>
      </c>
      <c r="F52" s="48" t="s">
        <v>129</v>
      </c>
      <c r="G52" s="49" t="s">
        <v>192</v>
      </c>
      <c r="H52" s="70">
        <v>11.25</v>
      </c>
      <c r="I52" s="50">
        <v>148.09</v>
      </c>
      <c r="J52" s="51">
        <v>-0.81298912179175364</v>
      </c>
      <c r="K52" s="52">
        <v>151.32155737704917</v>
      </c>
      <c r="L52" s="73" t="str">
        <f t="shared" si="0"/>
        <v>1</v>
      </c>
      <c r="M52"/>
      <c r="N52"/>
    </row>
    <row r="53" spans="1:14" ht="24.9" customHeight="1" x14ac:dyDescent="0.3">
      <c r="A53" s="43" t="s">
        <v>15</v>
      </c>
      <c r="B53" s="44">
        <v>110245</v>
      </c>
      <c r="C53" s="45" t="s">
        <v>21</v>
      </c>
      <c r="D53" s="46">
        <v>0.25</v>
      </c>
      <c r="E53" s="47" t="s">
        <v>125</v>
      </c>
      <c r="F53" s="48" t="s">
        <v>130</v>
      </c>
      <c r="G53" s="49" t="s">
        <v>122</v>
      </c>
      <c r="H53" s="70">
        <v>21</v>
      </c>
      <c r="I53" s="50">
        <v>109.3</v>
      </c>
      <c r="J53" s="51">
        <v>-0.81084616987965785</v>
      </c>
      <c r="K53" s="52">
        <v>109.44139344262196</v>
      </c>
      <c r="L53" s="73" t="str">
        <f t="shared" si="0"/>
        <v>1</v>
      </c>
      <c r="M53"/>
      <c r="N53"/>
    </row>
    <row r="54" spans="1:14" ht="24.9" customHeight="1" x14ac:dyDescent="0.3">
      <c r="A54" s="43" t="s">
        <v>15</v>
      </c>
      <c r="B54" s="44">
        <v>110246</v>
      </c>
      <c r="C54" s="45" t="s">
        <v>23</v>
      </c>
      <c r="D54" s="46">
        <v>0.25</v>
      </c>
      <c r="E54" s="47" t="s">
        <v>173</v>
      </c>
      <c r="F54" s="48" t="s">
        <v>132</v>
      </c>
      <c r="G54" s="49" t="s">
        <v>127</v>
      </c>
      <c r="H54" s="70">
        <v>22</v>
      </c>
      <c r="I54" s="50">
        <v>109.64</v>
      </c>
      <c r="J54" s="51">
        <v>-0.78690432522112364</v>
      </c>
      <c r="K54" s="52">
        <v>109.65571038251366</v>
      </c>
      <c r="L54" s="73" t="str">
        <f t="shared" si="0"/>
        <v>1</v>
      </c>
      <c r="M54"/>
      <c r="N54"/>
    </row>
    <row r="55" spans="1:14" ht="24.9" customHeight="1" x14ac:dyDescent="0.3">
      <c r="A55" s="43" t="s">
        <v>15</v>
      </c>
      <c r="B55" s="44">
        <v>110247</v>
      </c>
      <c r="C55" s="45" t="s">
        <v>27</v>
      </c>
      <c r="D55" s="46">
        <v>0</v>
      </c>
      <c r="E55" s="47" t="s">
        <v>173</v>
      </c>
      <c r="F55" s="48" t="s">
        <v>174</v>
      </c>
      <c r="G55" s="49" t="s">
        <v>131</v>
      </c>
      <c r="H55" s="70">
        <v>22</v>
      </c>
      <c r="I55" s="50">
        <v>107.44</v>
      </c>
      <c r="J55" s="51">
        <v>-0.75775810025587864</v>
      </c>
      <c r="K55" s="52">
        <v>107.439999999999</v>
      </c>
      <c r="L55" s="73" t="str">
        <f t="shared" si="0"/>
        <v>1</v>
      </c>
      <c r="M55"/>
      <c r="N55"/>
    </row>
    <row r="56" spans="1:14" ht="24.9" customHeight="1" x14ac:dyDescent="0.3">
      <c r="A56" s="43" t="s">
        <v>15</v>
      </c>
      <c r="B56" s="44">
        <v>113514</v>
      </c>
      <c r="C56" s="45" t="s">
        <v>27</v>
      </c>
      <c r="D56" s="46">
        <v>6.25</v>
      </c>
      <c r="E56" s="47" t="s">
        <v>134</v>
      </c>
      <c r="F56" s="48" t="s">
        <v>135</v>
      </c>
      <c r="G56" s="49" t="s">
        <v>193</v>
      </c>
      <c r="H56" s="70">
        <v>9.25</v>
      </c>
      <c r="I56" s="50">
        <v>171.74</v>
      </c>
      <c r="J56" s="51">
        <v>-0.75738484645513404</v>
      </c>
      <c r="K56" s="52">
        <v>172.84997267759564</v>
      </c>
      <c r="L56" s="73" t="str">
        <f t="shared" si="0"/>
        <v>1</v>
      </c>
      <c r="M56"/>
      <c r="N56"/>
    </row>
    <row r="57" spans="1:14" ht="24.9" customHeight="1" x14ac:dyDescent="0.3">
      <c r="A57" s="43" t="s">
        <v>15</v>
      </c>
      <c r="B57" s="44">
        <v>110249</v>
      </c>
      <c r="C57" s="45" t="s">
        <v>33</v>
      </c>
      <c r="D57" s="46">
        <v>0</v>
      </c>
      <c r="E57" s="47" t="s">
        <v>175</v>
      </c>
      <c r="F57" s="48" t="s">
        <v>176</v>
      </c>
      <c r="G57" s="49" t="s">
        <v>133</v>
      </c>
      <c r="H57" s="70">
        <v>9</v>
      </c>
      <c r="I57" s="50">
        <v>107.58</v>
      </c>
      <c r="J57" s="51">
        <v>-0.73256976470007507</v>
      </c>
      <c r="K57" s="52">
        <v>107.579999999999</v>
      </c>
      <c r="L57" s="73" t="str">
        <f t="shared" si="0"/>
        <v>1</v>
      </c>
      <c r="M57"/>
      <c r="N57"/>
    </row>
    <row r="58" spans="1:14" ht="24.9" customHeight="1" x14ac:dyDescent="0.3">
      <c r="A58" s="43" t="s">
        <v>15</v>
      </c>
      <c r="B58" s="44">
        <v>103055</v>
      </c>
      <c r="C58" s="45" t="s">
        <v>33</v>
      </c>
      <c r="D58" s="46">
        <v>0.5</v>
      </c>
      <c r="E58" s="47" t="s">
        <v>136</v>
      </c>
      <c r="F58" s="48" t="s">
        <v>137</v>
      </c>
      <c r="G58" s="49" t="s">
        <v>177</v>
      </c>
      <c r="H58" s="70">
        <v>16.05</v>
      </c>
      <c r="I58" s="50">
        <v>121.27</v>
      </c>
      <c r="J58" s="51">
        <v>-1.4409707398010001</v>
      </c>
      <c r="K58" s="52">
        <v>128.71101896393336</v>
      </c>
      <c r="L58" s="73" t="str">
        <f t="shared" si="0"/>
        <v>1</v>
      </c>
      <c r="M58"/>
      <c r="N58"/>
    </row>
    <row r="59" spans="1:14" ht="24.9" customHeight="1" x14ac:dyDescent="0.3">
      <c r="A59" s="43" t="s">
        <v>15</v>
      </c>
      <c r="B59" s="44">
        <v>113517</v>
      </c>
      <c r="C59" s="45" t="s">
        <v>37</v>
      </c>
      <c r="D59" s="46">
        <v>5.5</v>
      </c>
      <c r="E59" s="47" t="s">
        <v>134</v>
      </c>
      <c r="F59" s="48" t="s">
        <v>138</v>
      </c>
      <c r="G59" s="49" t="s">
        <v>194</v>
      </c>
      <c r="H59" s="70">
        <v>17</v>
      </c>
      <c r="I59" s="50">
        <v>170.37</v>
      </c>
      <c r="J59" s="51">
        <v>-0.72619975581719853</v>
      </c>
      <c r="K59" s="52">
        <v>171.34677595628415</v>
      </c>
      <c r="L59" s="73" t="str">
        <f t="shared" si="0"/>
        <v>1</v>
      </c>
      <c r="M59"/>
      <c r="N59"/>
    </row>
    <row r="60" spans="1:14" ht="24.9" customHeight="1" x14ac:dyDescent="0.3">
      <c r="A60" s="43" t="s">
        <v>15</v>
      </c>
      <c r="B60" s="44">
        <v>113522</v>
      </c>
      <c r="C60" s="45" t="s">
        <v>37</v>
      </c>
      <c r="D60" s="46">
        <v>4.75</v>
      </c>
      <c r="E60" s="47" t="s">
        <v>139</v>
      </c>
      <c r="F60" s="48" t="s">
        <v>140</v>
      </c>
      <c r="G60" s="49" t="s">
        <v>195</v>
      </c>
      <c r="H60" s="70">
        <v>20</v>
      </c>
      <c r="I60" s="50">
        <v>181.04</v>
      </c>
      <c r="J60" s="51">
        <v>-0.63693493740212725</v>
      </c>
      <c r="K60" s="52">
        <v>184.27155737704817</v>
      </c>
      <c r="L60" s="73" t="str">
        <f t="shared" si="0"/>
        <v>1</v>
      </c>
      <c r="M60"/>
      <c r="N60"/>
    </row>
    <row r="61" spans="1:14" ht="24.9" customHeight="1" x14ac:dyDescent="0.3">
      <c r="A61" s="43" t="s">
        <v>15</v>
      </c>
      <c r="B61" s="44">
        <v>113527</v>
      </c>
      <c r="C61" s="45" t="s">
        <v>23</v>
      </c>
      <c r="D61" s="46">
        <v>4</v>
      </c>
      <c r="E61" s="47" t="s">
        <v>141</v>
      </c>
      <c r="F61" s="48" t="s">
        <v>142</v>
      </c>
      <c r="G61" s="49" t="s">
        <v>196</v>
      </c>
      <c r="H61" s="70">
        <v>23</v>
      </c>
      <c r="I61" s="50">
        <v>180.46</v>
      </c>
      <c r="J61" s="51">
        <v>-0.55127793388248536</v>
      </c>
      <c r="K61" s="52">
        <v>181.17038251366122</v>
      </c>
      <c r="L61" s="73" t="str">
        <f t="shared" si="0"/>
        <v>1</v>
      </c>
      <c r="M61"/>
      <c r="N61"/>
    </row>
    <row r="62" spans="1:14" ht="24.9" customHeight="1" x14ac:dyDescent="0.3">
      <c r="A62" s="43" t="s">
        <v>15</v>
      </c>
      <c r="B62" s="44">
        <v>113532</v>
      </c>
      <c r="C62" s="45" t="s">
        <v>23</v>
      </c>
      <c r="D62" s="46">
        <v>4.25</v>
      </c>
      <c r="E62" s="47" t="s">
        <v>143</v>
      </c>
      <c r="F62" s="48" t="s">
        <v>144</v>
      </c>
      <c r="G62" s="49" t="s">
        <v>197</v>
      </c>
      <c r="H62" s="70">
        <v>14</v>
      </c>
      <c r="I62" s="50">
        <v>196.45</v>
      </c>
      <c r="J62" s="51">
        <v>-0.49496089319940806</v>
      </c>
      <c r="K62" s="52">
        <v>199.34139344262195</v>
      </c>
      <c r="L62" s="73" t="str">
        <f t="shared" si="0"/>
        <v>1</v>
      </c>
      <c r="M62"/>
      <c r="N62"/>
    </row>
    <row r="63" spans="1:14" ht="24.9" customHeight="1" x14ac:dyDescent="0.3">
      <c r="A63" s="43" t="s">
        <v>15</v>
      </c>
      <c r="B63" s="53">
        <v>113536</v>
      </c>
      <c r="C63" s="45" t="s">
        <v>37</v>
      </c>
      <c r="D63" s="46">
        <v>4.75</v>
      </c>
      <c r="E63" s="47" t="s">
        <v>145</v>
      </c>
      <c r="F63" s="48" t="s">
        <v>146</v>
      </c>
      <c r="G63" s="49" t="s">
        <v>198</v>
      </c>
      <c r="H63" s="70">
        <v>16</v>
      </c>
      <c r="I63" s="50">
        <v>211.81</v>
      </c>
      <c r="J63" s="51">
        <v>-0.47696844799836946</v>
      </c>
      <c r="K63" s="52">
        <v>215.04155737704917</v>
      </c>
      <c r="L63" s="73" t="str">
        <f t="shared" si="0"/>
        <v>1</v>
      </c>
    </row>
    <row r="64" spans="1:14" ht="24.9" customHeight="1" x14ac:dyDescent="0.3">
      <c r="A64" s="43" t="s">
        <v>15</v>
      </c>
      <c r="B64" s="44">
        <v>113543</v>
      </c>
      <c r="C64" s="45" t="s">
        <v>26</v>
      </c>
      <c r="D64" s="46">
        <v>3.25</v>
      </c>
      <c r="E64" s="47" t="s">
        <v>47</v>
      </c>
      <c r="F64" s="48" t="s">
        <v>147</v>
      </c>
      <c r="G64" s="49" t="s">
        <v>199</v>
      </c>
      <c r="H64" s="70">
        <v>15</v>
      </c>
      <c r="I64" s="50">
        <v>186.25</v>
      </c>
      <c r="J64" s="51">
        <v>-0.42544854991931447</v>
      </c>
      <c r="K64" s="52">
        <v>188.4610655737705</v>
      </c>
      <c r="L64" s="73" t="str">
        <f t="shared" si="0"/>
        <v>1</v>
      </c>
    </row>
    <row r="65" spans="1:16" ht="24.9" customHeight="1" x14ac:dyDescent="0.3">
      <c r="A65" s="43" t="s">
        <v>15</v>
      </c>
      <c r="B65" s="44">
        <v>113548</v>
      </c>
      <c r="C65" s="45" t="s">
        <v>30</v>
      </c>
      <c r="D65" s="46">
        <v>2.5</v>
      </c>
      <c r="E65" s="47" t="s">
        <v>74</v>
      </c>
      <c r="F65" s="48" t="s">
        <v>148</v>
      </c>
      <c r="G65" s="49" t="s">
        <v>200</v>
      </c>
      <c r="H65" s="70">
        <v>27.5</v>
      </c>
      <c r="I65" s="50">
        <v>173.57</v>
      </c>
      <c r="J65" s="51">
        <v>-0.38124289609184503</v>
      </c>
      <c r="K65" s="52">
        <v>175.27081967213016</v>
      </c>
      <c r="L65" s="73" t="str">
        <f t="shared" si="0"/>
        <v>1</v>
      </c>
      <c r="M65" s="54"/>
      <c r="O65" s="55"/>
      <c r="P65" s="56"/>
    </row>
    <row r="66" spans="1:16" ht="24.9" customHeight="1" x14ac:dyDescent="0.3">
      <c r="A66" s="43" t="s">
        <v>15</v>
      </c>
      <c r="B66" s="44">
        <v>103057</v>
      </c>
      <c r="C66" s="45" t="s">
        <v>23</v>
      </c>
      <c r="D66" s="46">
        <v>0.1</v>
      </c>
      <c r="E66" s="47" t="s">
        <v>178</v>
      </c>
      <c r="F66" s="48" t="s">
        <v>149</v>
      </c>
      <c r="G66" s="49" t="s">
        <v>179</v>
      </c>
      <c r="H66" s="70">
        <v>9.1</v>
      </c>
      <c r="I66" s="50">
        <v>145.32</v>
      </c>
      <c r="J66" s="51">
        <v>-1.339010035357</v>
      </c>
      <c r="K66" s="52">
        <v>154.50673347322297</v>
      </c>
      <c r="L66" s="73" t="str">
        <f t="shared" si="0"/>
        <v>1</v>
      </c>
      <c r="M66" s="54"/>
      <c r="O66" s="55"/>
      <c r="P66" s="56"/>
    </row>
    <row r="67" spans="1:16" ht="24.9" customHeight="1" x14ac:dyDescent="0.3">
      <c r="A67" s="43" t="s">
        <v>15</v>
      </c>
      <c r="B67" s="44">
        <v>110234</v>
      </c>
      <c r="C67" s="45" t="s">
        <v>30</v>
      </c>
      <c r="D67" s="46">
        <v>2.5</v>
      </c>
      <c r="E67" s="47" t="s">
        <v>96</v>
      </c>
      <c r="F67" s="48" t="s">
        <v>150</v>
      </c>
      <c r="G67" s="49" t="s">
        <v>180</v>
      </c>
      <c r="H67" s="70">
        <v>28</v>
      </c>
      <c r="I67" s="50">
        <v>178.81</v>
      </c>
      <c r="J67" s="51">
        <v>-0.34305160917467514</v>
      </c>
      <c r="K67" s="52">
        <v>180.2239344262295</v>
      </c>
      <c r="L67" s="73" t="str">
        <f t="shared" si="0"/>
        <v>1</v>
      </c>
      <c r="M67" s="54"/>
      <c r="O67" s="55"/>
      <c r="P67" s="56"/>
    </row>
    <row r="68" spans="1:16" ht="24.9" customHeight="1" x14ac:dyDescent="0.3">
      <c r="A68" s="43" t="s">
        <v>15</v>
      </c>
      <c r="B68" s="53">
        <v>110243</v>
      </c>
      <c r="C68" s="45" t="s">
        <v>26</v>
      </c>
      <c r="D68" s="46">
        <v>1.25</v>
      </c>
      <c r="E68" s="47" t="s">
        <v>116</v>
      </c>
      <c r="F68" s="48" t="s">
        <v>151</v>
      </c>
      <c r="G68" s="49" t="s">
        <v>181</v>
      </c>
      <c r="H68" s="70">
        <v>19</v>
      </c>
      <c r="I68" s="50">
        <v>146.5</v>
      </c>
      <c r="J68" s="51">
        <v>-0.31143844830890205</v>
      </c>
      <c r="K68" s="52">
        <v>147.20696721311475</v>
      </c>
      <c r="L68" s="73" t="str">
        <f t="shared" si="0"/>
        <v>1</v>
      </c>
      <c r="M68" s="54"/>
      <c r="O68" s="55"/>
      <c r="P68" s="56"/>
    </row>
    <row r="69" spans="1:16" ht="24.9" customHeight="1" thickBot="1" x14ac:dyDescent="0.35">
      <c r="A69" s="57" t="s">
        <v>15</v>
      </c>
      <c r="B69" s="58">
        <v>110248</v>
      </c>
      <c r="C69" s="45" t="s">
        <v>30</v>
      </c>
      <c r="D69" s="59">
        <v>0</v>
      </c>
      <c r="E69" s="60" t="s">
        <v>182</v>
      </c>
      <c r="F69" s="61" t="s">
        <v>183</v>
      </c>
      <c r="G69" s="62" t="s">
        <v>184</v>
      </c>
      <c r="H69" s="71">
        <v>6.5</v>
      </c>
      <c r="I69" s="50">
        <v>109.04</v>
      </c>
      <c r="J69" s="51">
        <v>-0.28396023104720891</v>
      </c>
      <c r="K69" s="52">
        <v>109.04</v>
      </c>
      <c r="L69" s="73" t="str">
        <f t="shared" si="0"/>
        <v>1</v>
      </c>
      <c r="M69" s="54"/>
      <c r="O69" s="55"/>
      <c r="P69" s="56"/>
    </row>
    <row r="70" spans="1:16" ht="20.25" customHeight="1" x14ac:dyDescent="0.3">
      <c r="A70" s="63" t="s">
        <v>16</v>
      </c>
      <c r="E70" s="64"/>
      <c r="J70" s="67"/>
      <c r="K70" s="68"/>
      <c r="L70" s="73" t="str">
        <f t="shared" si="0"/>
        <v/>
      </c>
    </row>
    <row r="71" spans="1:16" ht="20.25" customHeight="1" x14ac:dyDescent="0.3">
      <c r="A71" s="63" t="s">
        <v>17</v>
      </c>
      <c r="E71" s="64"/>
      <c r="L71" s="73" t="str">
        <f t="shared" ref="L71:L74" si="1">IF(ISERROR(FIND("Bund",E71,1)),"","1")</f>
        <v/>
      </c>
    </row>
    <row r="72" spans="1:16" ht="20.25" customHeight="1" x14ac:dyDescent="0.3">
      <c r="A72" s="63" t="s">
        <v>18</v>
      </c>
      <c r="E72" s="64"/>
      <c r="H72" s="63"/>
      <c r="L72" s="73" t="str">
        <f t="shared" si="1"/>
        <v/>
      </c>
    </row>
    <row r="73" spans="1:16" ht="20.25" customHeight="1" x14ac:dyDescent="0.3">
      <c r="A73" s="63" t="s">
        <v>19</v>
      </c>
      <c r="L73" s="73" t="str">
        <f t="shared" si="1"/>
        <v/>
      </c>
    </row>
    <row r="74" spans="1:16" ht="20.25" customHeight="1" x14ac:dyDescent="0.3">
      <c r="A74" s="63" t="s">
        <v>20</v>
      </c>
      <c r="L74" s="73" t="str">
        <f t="shared" si="1"/>
        <v/>
      </c>
    </row>
    <row r="75" spans="1:16" ht="20.25" customHeight="1" x14ac:dyDescent="0.3">
      <c r="A75" s="63"/>
      <c r="H75" s="69"/>
    </row>
  </sheetData>
  <autoFilter ref="A1:L74" xr:uid="{3094CA86-6625-4FA4-9461-453A8413665F}"/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787-7E6D-4D37-988E-41B26BD4C5DF}">
  <sheetPr>
    <tabColor theme="4" tint="-0.249977111117893"/>
  </sheetPr>
  <dimension ref="A1:P51"/>
  <sheetViews>
    <sheetView tabSelected="1" topLeftCell="F1" zoomScaleNormal="100" workbookViewId="0">
      <selection activeCell="P15" sqref="P15"/>
    </sheetView>
  </sheetViews>
  <sheetFormatPr baseColWidth="10" defaultRowHeight="17.399999999999999" x14ac:dyDescent="0.3"/>
  <cols>
    <col min="1" max="1" width="8.07421875" style="110" customWidth="1"/>
    <col min="4" max="4" width="9.23046875" bestFit="1" customWidth="1"/>
    <col min="5" max="5" width="11" bestFit="1" customWidth="1"/>
    <col min="6" max="6" width="10" style="66" customWidth="1"/>
    <col min="7" max="7" width="13.765625" customWidth="1"/>
    <col min="8" max="8" width="7.3828125" customWidth="1"/>
    <col min="9" max="9" width="8.15234375" bestFit="1" customWidth="1"/>
    <col min="10" max="10" width="8.23046875" customWidth="1"/>
    <col min="11" max="11" width="10.07421875" bestFit="1" customWidth="1"/>
    <col min="12" max="12" width="7.07421875" bestFit="1" customWidth="1"/>
    <col min="13" max="13" width="4.69140625" bestFit="1" customWidth="1"/>
    <col min="14" max="14" width="6.4609375" style="76" bestFit="1" customWidth="1"/>
  </cols>
  <sheetData>
    <row r="1" spans="1:16" x14ac:dyDescent="0.3">
      <c r="A1" s="118"/>
    </row>
    <row r="2" spans="1:16" x14ac:dyDescent="0.3">
      <c r="A2" s="118"/>
      <c r="B2" s="17" t="s">
        <v>225</v>
      </c>
      <c r="C2" s="99">
        <v>43896</v>
      </c>
      <c r="D2" s="103"/>
      <c r="E2" s="103"/>
    </row>
    <row r="3" spans="1:16" x14ac:dyDescent="0.3">
      <c r="A3" s="118"/>
    </row>
    <row r="4" spans="1:16" s="100" customFormat="1" ht="31.2" x14ac:dyDescent="0.3">
      <c r="A4" s="119" t="s">
        <v>233</v>
      </c>
      <c r="B4" s="120" t="s">
        <v>217</v>
      </c>
      <c r="C4" s="120" t="s">
        <v>7</v>
      </c>
      <c r="D4" s="120" t="s">
        <v>218</v>
      </c>
      <c r="E4" s="121" t="s">
        <v>226</v>
      </c>
      <c r="F4" s="121" t="s">
        <v>227</v>
      </c>
      <c r="G4" s="121" t="s">
        <v>228</v>
      </c>
      <c r="H4" s="120" t="s">
        <v>219</v>
      </c>
      <c r="I4" s="120" t="s">
        <v>229</v>
      </c>
      <c r="J4" s="120" t="s">
        <v>220</v>
      </c>
      <c r="K4" s="120" t="s">
        <v>221</v>
      </c>
      <c r="L4" s="120" t="s">
        <v>222</v>
      </c>
      <c r="M4" s="120" t="s">
        <v>223</v>
      </c>
      <c r="N4" s="133" t="s">
        <v>234</v>
      </c>
      <c r="O4" s="132" t="s">
        <v>232</v>
      </c>
      <c r="P4" s="134" t="s">
        <v>235</v>
      </c>
    </row>
    <row r="5" spans="1:16" x14ac:dyDescent="0.3">
      <c r="A5" s="122">
        <v>0.25</v>
      </c>
      <c r="B5" s="105" t="s">
        <v>47</v>
      </c>
      <c r="C5" s="123">
        <v>44016</v>
      </c>
      <c r="D5" s="124" t="s">
        <v>25</v>
      </c>
      <c r="E5" s="125">
        <v>0</v>
      </c>
      <c r="F5" s="125" t="str">
        <f t="shared" ref="F5:F12" si="0">IF(E5&lt;10,RIGHT($D5,FIND("/",$D5)-1),RIGHT($D5,FIND("/",$D5)-2))</f>
        <v xml:space="preserve"> 3</v>
      </c>
      <c r="G5" s="126">
        <f>E5+F5/12</f>
        <v>0.25</v>
      </c>
      <c r="H5" s="127">
        <v>3</v>
      </c>
      <c r="I5" s="128">
        <f>H5/100</f>
        <v>0.03</v>
      </c>
      <c r="J5" s="127">
        <v>101.188</v>
      </c>
      <c r="K5" s="125">
        <f>100</f>
        <v>100</v>
      </c>
      <c r="L5" s="125">
        <v>1</v>
      </c>
      <c r="M5" s="125">
        <v>4</v>
      </c>
      <c r="N5" s="129">
        <f>YIELD($C$2,C5,I5,J5,K5,L5,M5)</f>
        <v>-6.0501797043516405E-3</v>
      </c>
      <c r="O5" s="130">
        <v>-0.69390171953823876</v>
      </c>
    </row>
    <row r="6" spans="1:16" x14ac:dyDescent="0.3">
      <c r="A6" s="122">
        <v>0.41666666666666669</v>
      </c>
      <c r="B6" s="105" t="s">
        <v>47</v>
      </c>
      <c r="C6" s="123" t="s">
        <v>49</v>
      </c>
      <c r="D6" s="124" t="s">
        <v>185</v>
      </c>
      <c r="E6" s="125">
        <v>0</v>
      </c>
      <c r="F6" s="125" t="str">
        <f t="shared" si="0"/>
        <v xml:space="preserve"> 5</v>
      </c>
      <c r="G6" s="126">
        <f>E6+F6/12</f>
        <v>0.41666666666666669</v>
      </c>
      <c r="H6" s="127">
        <v>2.25</v>
      </c>
      <c r="I6" s="128">
        <f t="shared" ref="I6:I44" si="1">H6/100</f>
        <v>2.2499999999999999E-2</v>
      </c>
      <c r="J6" s="127">
        <v>101.452</v>
      </c>
      <c r="K6" s="125">
        <f>100</f>
        <v>100</v>
      </c>
      <c r="L6" s="125">
        <v>1</v>
      </c>
      <c r="M6" s="125">
        <v>4</v>
      </c>
      <c r="N6" s="129">
        <f>YIELD($C$2,C6,I6,J6,K6,L6,M6)</f>
        <v>-6.6929774829115407E-3</v>
      </c>
      <c r="O6" s="130">
        <v>-0.70066541229812795</v>
      </c>
    </row>
    <row r="7" spans="1:16" x14ac:dyDescent="0.3">
      <c r="A7" s="122">
        <v>0.75</v>
      </c>
      <c r="B7" s="105" t="s">
        <v>47</v>
      </c>
      <c r="C7" s="123" t="s">
        <v>60</v>
      </c>
      <c r="D7" s="124" t="s">
        <v>31</v>
      </c>
      <c r="E7" s="125">
        <v>0</v>
      </c>
      <c r="F7" s="125" t="str">
        <f t="shared" si="0"/>
        <v xml:space="preserve"> 9</v>
      </c>
      <c r="G7" s="126">
        <f>E7+F7/12</f>
        <v>0.75</v>
      </c>
      <c r="H7" s="127">
        <v>2.5</v>
      </c>
      <c r="I7" s="128">
        <f t="shared" si="1"/>
        <v>2.5000000000000001E-2</v>
      </c>
      <c r="J7" s="127">
        <v>102.771</v>
      </c>
      <c r="K7" s="125">
        <f>100</f>
        <v>100</v>
      </c>
      <c r="L7" s="125">
        <v>1</v>
      </c>
      <c r="M7" s="125">
        <v>4</v>
      </c>
      <c r="N7" s="129">
        <f>YIELD($C$2,C7,I7,J7,K7,L7,M7)</f>
        <v>-8.2122480999547894E-3</v>
      </c>
      <c r="O7" s="130">
        <v>-0.84230857566682249</v>
      </c>
    </row>
    <row r="8" spans="1:16" x14ac:dyDescent="0.3">
      <c r="A8" s="122">
        <v>1.25</v>
      </c>
      <c r="B8" s="105" t="s">
        <v>64</v>
      </c>
      <c r="C8" s="123" t="s">
        <v>65</v>
      </c>
      <c r="D8" s="124" t="s">
        <v>45</v>
      </c>
      <c r="E8" s="125">
        <v>1</v>
      </c>
      <c r="F8" s="125" t="str">
        <f t="shared" si="0"/>
        <v xml:space="preserve"> 3</v>
      </c>
      <c r="G8" s="126">
        <f>E8+F8/12</f>
        <v>1.25</v>
      </c>
      <c r="H8" s="127">
        <v>3.25</v>
      </c>
      <c r="I8" s="128">
        <f t="shared" si="1"/>
        <v>3.2500000000000001E-2</v>
      </c>
      <c r="J8" s="127">
        <v>105.44</v>
      </c>
      <c r="K8" s="125">
        <f>100</f>
        <v>100</v>
      </c>
      <c r="L8" s="125">
        <v>1</v>
      </c>
      <c r="M8" s="125">
        <v>4</v>
      </c>
      <c r="N8" s="129">
        <f>YIELD($C$2,C8,I8,J8,K8,L8,M8)</f>
        <v>-8.0646929978972041E-3</v>
      </c>
      <c r="O8" s="130">
        <v>-0.83034361658985933</v>
      </c>
    </row>
    <row r="9" spans="1:16" x14ac:dyDescent="0.3">
      <c r="A9" s="122">
        <v>1.4166666666666667</v>
      </c>
      <c r="B9" s="105" t="s">
        <v>64</v>
      </c>
      <c r="C9" s="123" t="s">
        <v>66</v>
      </c>
      <c r="D9" s="124" t="s">
        <v>186</v>
      </c>
      <c r="E9" s="125">
        <v>1</v>
      </c>
      <c r="F9" s="125" t="str">
        <f t="shared" si="0"/>
        <v xml:space="preserve"> 5</v>
      </c>
      <c r="G9" s="126">
        <f>E9+F9/12</f>
        <v>1.4166666666666667</v>
      </c>
      <c r="H9" s="127">
        <v>2.25</v>
      </c>
      <c r="I9" s="128">
        <f t="shared" si="1"/>
        <v>2.2499999999999999E-2</v>
      </c>
      <c r="J9" s="127">
        <v>104.65900000000001</v>
      </c>
      <c r="K9" s="125">
        <f>100</f>
        <v>100</v>
      </c>
      <c r="L9" s="125">
        <v>1</v>
      </c>
      <c r="M9" s="125">
        <v>4</v>
      </c>
      <c r="N9" s="129">
        <f>YIELD($C$2,C9,I9,J9,K9,L9,M9)</f>
        <v>-8.3359748497152126E-3</v>
      </c>
      <c r="O9" s="130">
        <v>-0.84435673065212258</v>
      </c>
    </row>
    <row r="10" spans="1:16" x14ac:dyDescent="0.3">
      <c r="A10" s="122">
        <v>1.75</v>
      </c>
      <c r="B10" s="105" t="s">
        <v>64</v>
      </c>
      <c r="C10" s="123" t="s">
        <v>70</v>
      </c>
      <c r="D10" s="124" t="s">
        <v>58</v>
      </c>
      <c r="E10" s="125">
        <v>1</v>
      </c>
      <c r="F10" s="125" t="str">
        <f t="shared" si="0"/>
        <v xml:space="preserve"> 9</v>
      </c>
      <c r="G10" s="126">
        <f>E10+F10/12</f>
        <v>1.75</v>
      </c>
      <c r="H10" s="127">
        <v>2</v>
      </c>
      <c r="I10" s="128">
        <f t="shared" si="1"/>
        <v>0.02</v>
      </c>
      <c r="J10" s="127">
        <v>105.358</v>
      </c>
      <c r="K10" s="125">
        <f>100</f>
        <v>100</v>
      </c>
      <c r="L10" s="125">
        <v>1</v>
      </c>
      <c r="M10" s="125">
        <v>4</v>
      </c>
      <c r="N10" s="129">
        <f>YIELD($C$2,C10,I10,J10,K10,L10,M10)</f>
        <v>-8.9373943886960506E-3</v>
      </c>
      <c r="O10" s="130">
        <v>-0.90197744258821377</v>
      </c>
    </row>
    <row r="11" spans="1:16" x14ac:dyDescent="0.3">
      <c r="A11" s="122">
        <v>2.25</v>
      </c>
      <c r="B11" s="105" t="s">
        <v>74</v>
      </c>
      <c r="C11" s="123" t="s">
        <v>75</v>
      </c>
      <c r="D11" s="124" t="s">
        <v>187</v>
      </c>
      <c r="E11" s="125">
        <v>2</v>
      </c>
      <c r="F11" s="125" t="str">
        <f t="shared" si="0"/>
        <v xml:space="preserve"> 3</v>
      </c>
      <c r="G11" s="126">
        <f>E11+F11/12</f>
        <v>2.25</v>
      </c>
      <c r="H11" s="127">
        <v>1.75</v>
      </c>
      <c r="I11" s="128">
        <f t="shared" si="1"/>
        <v>1.7500000000000002E-2</v>
      </c>
      <c r="J11" s="127">
        <v>106.26</v>
      </c>
      <c r="K11" s="125">
        <f>100</f>
        <v>100</v>
      </c>
      <c r="L11" s="125">
        <v>1</v>
      </c>
      <c r="M11" s="125">
        <v>4</v>
      </c>
      <c r="N11" s="129">
        <f>YIELD($C$2,C11,I11,J11,K11,L11,M11)</f>
        <v>-8.9840423328631392E-3</v>
      </c>
      <c r="O11" s="130">
        <v>-0.90735901845630773</v>
      </c>
    </row>
    <row r="12" spans="1:16" x14ac:dyDescent="0.3">
      <c r="A12" s="122">
        <v>2.4166666666666665</v>
      </c>
      <c r="B12" s="105" t="s">
        <v>74</v>
      </c>
      <c r="C12" s="123" t="s">
        <v>76</v>
      </c>
      <c r="D12" s="124" t="s">
        <v>188</v>
      </c>
      <c r="E12" s="125">
        <v>2</v>
      </c>
      <c r="F12" s="125" t="str">
        <f t="shared" si="0"/>
        <v xml:space="preserve"> 5</v>
      </c>
      <c r="G12" s="126">
        <f>E12+F12/12</f>
        <v>2.4166666666666665</v>
      </c>
      <c r="H12" s="127">
        <v>1.5</v>
      </c>
      <c r="I12" s="128">
        <f t="shared" si="1"/>
        <v>1.4999999999999999E-2</v>
      </c>
      <c r="J12" s="127">
        <v>106.13</v>
      </c>
      <c r="K12" s="125">
        <f>100</f>
        <v>100</v>
      </c>
      <c r="L12" s="125">
        <v>1</v>
      </c>
      <c r="M12" s="125">
        <v>4</v>
      </c>
      <c r="N12" s="129">
        <f>YIELD($C$2,C12,I12,J12,K12,L12,M12)</f>
        <v>-9.1747587543289186E-3</v>
      </c>
      <c r="O12" s="130">
        <v>-0.92253511399582011</v>
      </c>
    </row>
    <row r="13" spans="1:16" x14ac:dyDescent="0.3">
      <c r="A13" s="122">
        <v>2.9166666666666665</v>
      </c>
      <c r="B13" s="105" t="s">
        <v>79</v>
      </c>
      <c r="C13" s="123" t="s">
        <v>80</v>
      </c>
      <c r="D13" s="124" t="s">
        <v>164</v>
      </c>
      <c r="E13" s="125">
        <v>2</v>
      </c>
      <c r="F13" s="125" t="str">
        <f>IF(E13&lt;10,RIGHT($D13,FIND("/",$D13)-1),RIGHT($D13,FIND("/",$D13)-2))</f>
        <v>11</v>
      </c>
      <c r="G13" s="126">
        <f>E13+F13/12</f>
        <v>2.9166666666666665</v>
      </c>
      <c r="H13" s="127">
        <v>1.5</v>
      </c>
      <c r="I13" s="128">
        <f t="shared" si="1"/>
        <v>1.4999999999999999E-2</v>
      </c>
      <c r="J13" s="127">
        <v>107.27</v>
      </c>
      <c r="K13" s="125">
        <f>100</f>
        <v>100</v>
      </c>
      <c r="L13" s="125">
        <v>1</v>
      </c>
      <c r="M13" s="125">
        <v>4</v>
      </c>
      <c r="N13" s="129">
        <f>YIELD($C$2,C13,I13,J13,K13,L13,M13)</f>
        <v>-9.262795905224816E-3</v>
      </c>
      <c r="O13" s="130">
        <v>-0.92987112778981384</v>
      </c>
    </row>
    <row r="14" spans="1:16" x14ac:dyDescent="0.3">
      <c r="A14" s="122">
        <v>3.1666666666666665</v>
      </c>
      <c r="B14" s="105" t="s">
        <v>86</v>
      </c>
      <c r="C14" s="123" t="s">
        <v>87</v>
      </c>
      <c r="D14" s="124" t="s">
        <v>165</v>
      </c>
      <c r="E14" s="125">
        <v>3</v>
      </c>
      <c r="F14" s="125" t="str">
        <f t="shared" ref="F14:F44" si="2">IF(E14&lt;10,RIGHT($D14,FIND("/",$D14)-1),RIGHT($D14,FIND("/",$D14)-2))</f>
        <v xml:space="preserve"> 2</v>
      </c>
      <c r="G14" s="126">
        <f>E14+F14/12</f>
        <v>3.1666666666666665</v>
      </c>
      <c r="H14" s="127">
        <v>1.5</v>
      </c>
      <c r="I14" s="128">
        <f t="shared" si="1"/>
        <v>1.4999999999999999E-2</v>
      </c>
      <c r="J14" s="127">
        <v>107.87</v>
      </c>
      <c r="K14" s="125">
        <f>100</f>
        <v>100</v>
      </c>
      <c r="L14" s="125">
        <v>1</v>
      </c>
      <c r="M14" s="125">
        <v>4</v>
      </c>
      <c r="N14" s="129">
        <f>YIELD($C$2,C14,I14,J14,K14,L14,M14)</f>
        <v>-9.1817671503583859E-3</v>
      </c>
      <c r="O14" s="130">
        <v>-0.92449655848944234</v>
      </c>
    </row>
    <row r="15" spans="1:16" x14ac:dyDescent="0.3">
      <c r="A15" s="122">
        <v>3.4166666666666665</v>
      </c>
      <c r="B15" s="105" t="s">
        <v>79</v>
      </c>
      <c r="C15" s="123" t="s">
        <v>89</v>
      </c>
      <c r="D15" s="124" t="s">
        <v>166</v>
      </c>
      <c r="E15" s="125">
        <v>3</v>
      </c>
      <c r="F15" s="125" t="str">
        <f t="shared" si="2"/>
        <v xml:space="preserve"> 5</v>
      </c>
      <c r="G15" s="126">
        <f>E15+F15/12</f>
        <v>3.4166666666666665</v>
      </c>
      <c r="H15" s="127">
        <v>2</v>
      </c>
      <c r="I15" s="128">
        <f t="shared" si="1"/>
        <v>0.02</v>
      </c>
      <c r="J15" s="127">
        <v>110.24</v>
      </c>
      <c r="K15" s="125">
        <f>100</f>
        <v>100</v>
      </c>
      <c r="L15" s="125">
        <v>1</v>
      </c>
      <c r="M15" s="125">
        <v>4</v>
      </c>
      <c r="N15" s="129">
        <f>YIELD($C$2,C15,I15,J15,K15,L15,M15)</f>
        <v>-9.144594650699802E-3</v>
      </c>
      <c r="O15" s="130">
        <v>-0.92031544182320402</v>
      </c>
    </row>
    <row r="16" spans="1:16" x14ac:dyDescent="0.3">
      <c r="A16" s="122">
        <v>3.75</v>
      </c>
      <c r="B16" s="105" t="s">
        <v>94</v>
      </c>
      <c r="C16" s="123" t="s">
        <v>95</v>
      </c>
      <c r="D16" s="124" t="s">
        <v>189</v>
      </c>
      <c r="E16" s="125">
        <v>3</v>
      </c>
      <c r="F16" s="125" t="str">
        <f t="shared" si="2"/>
        <v xml:space="preserve"> 9</v>
      </c>
      <c r="G16" s="126">
        <f>E16+F16/12</f>
        <v>3.75</v>
      </c>
      <c r="H16" s="127">
        <v>6.25</v>
      </c>
      <c r="I16" s="128">
        <f t="shared" si="1"/>
        <v>6.25E-2</v>
      </c>
      <c r="J16" s="127">
        <v>127.9</v>
      </c>
      <c r="K16" s="125">
        <f>100</f>
        <v>100</v>
      </c>
      <c r="L16" s="125">
        <v>1</v>
      </c>
      <c r="M16" s="125">
        <v>4</v>
      </c>
      <c r="N16" s="129">
        <f>YIELD($C$2,C16,I16,J16,K16,L16,M16)</f>
        <v>-8.8308827894997537E-3</v>
      </c>
      <c r="O16" s="130">
        <v>-0.89174191834404681</v>
      </c>
    </row>
    <row r="17" spans="1:15" x14ac:dyDescent="0.3">
      <c r="A17" s="122">
        <v>3.9166666666666665</v>
      </c>
      <c r="B17" s="105" t="s">
        <v>96</v>
      </c>
      <c r="C17" s="123" t="s">
        <v>97</v>
      </c>
      <c r="D17" s="124" t="s">
        <v>81</v>
      </c>
      <c r="E17" s="125">
        <v>3</v>
      </c>
      <c r="F17" s="125" t="str">
        <f t="shared" si="2"/>
        <v>11</v>
      </c>
      <c r="G17" s="126">
        <f>E17+F17/12</f>
        <v>3.9166666666666665</v>
      </c>
      <c r="H17" s="127">
        <v>1.75</v>
      </c>
      <c r="I17" s="128">
        <f t="shared" si="1"/>
        <v>1.7500000000000002E-2</v>
      </c>
      <c r="J17" s="127">
        <v>110.74</v>
      </c>
      <c r="K17" s="125">
        <f>100</f>
        <v>100</v>
      </c>
      <c r="L17" s="125">
        <v>1</v>
      </c>
      <c r="M17" s="125">
        <v>4</v>
      </c>
      <c r="N17" s="129">
        <f>YIELD($C$2,C17,I17,J17,K17,L17,M17)</f>
        <v>-9.1340880684430571E-3</v>
      </c>
      <c r="O17" s="130">
        <v>-0.91631198727371255</v>
      </c>
    </row>
    <row r="18" spans="1:15" x14ac:dyDescent="0.3">
      <c r="A18" s="122">
        <v>4.166666666666667</v>
      </c>
      <c r="B18" s="105" t="s">
        <v>96</v>
      </c>
      <c r="C18" s="123" t="s">
        <v>101</v>
      </c>
      <c r="D18" s="124" t="s">
        <v>88</v>
      </c>
      <c r="E18" s="125">
        <v>4</v>
      </c>
      <c r="F18" s="125" t="str">
        <f t="shared" si="2"/>
        <v xml:space="preserve"> 2</v>
      </c>
      <c r="G18" s="126">
        <f>E18+F18/12</f>
        <v>4.166666666666667</v>
      </c>
      <c r="H18" s="127">
        <v>1.5</v>
      </c>
      <c r="I18" s="128">
        <f t="shared" si="1"/>
        <v>1.4999999999999999E-2</v>
      </c>
      <c r="J18" s="127">
        <v>110.35</v>
      </c>
      <c r="K18" s="125">
        <f>100</f>
        <v>100</v>
      </c>
      <c r="L18" s="125">
        <v>1</v>
      </c>
      <c r="M18" s="125">
        <v>4</v>
      </c>
      <c r="N18" s="129">
        <f>YIELD($C$2,C18,I18,J18,K18,L18,M18)</f>
        <v>-9.108404348028171E-3</v>
      </c>
      <c r="O18" s="130">
        <v>-0.91560150671377771</v>
      </c>
    </row>
    <row r="19" spans="1:15" x14ac:dyDescent="0.3">
      <c r="A19" s="122">
        <v>4.416666666666667</v>
      </c>
      <c r="B19" s="105" t="s">
        <v>96</v>
      </c>
      <c r="C19" s="123" t="s">
        <v>102</v>
      </c>
      <c r="D19" s="124" t="s">
        <v>90</v>
      </c>
      <c r="E19" s="125">
        <v>4</v>
      </c>
      <c r="F19" s="125" t="str">
        <f t="shared" si="2"/>
        <v xml:space="preserve"> 5</v>
      </c>
      <c r="G19" s="126">
        <f>E19+F19/12</f>
        <v>4.416666666666667</v>
      </c>
      <c r="H19" s="127">
        <v>1</v>
      </c>
      <c r="I19" s="128">
        <f t="shared" si="1"/>
        <v>0.01</v>
      </c>
      <c r="J19" s="127">
        <v>108.69</v>
      </c>
      <c r="K19" s="125">
        <f>100</f>
        <v>100</v>
      </c>
      <c r="L19" s="125">
        <v>1</v>
      </c>
      <c r="M19" s="125">
        <v>4</v>
      </c>
      <c r="N19" s="129">
        <f>YIELD($C$2,C19,I19,J19,K19,L19,M19)</f>
        <v>-9.0813653021451935E-3</v>
      </c>
      <c r="O19" s="130">
        <v>-0.91115661863112063</v>
      </c>
    </row>
    <row r="20" spans="1:15" x14ac:dyDescent="0.3">
      <c r="A20" s="122">
        <v>4.916666666666667</v>
      </c>
      <c r="B20" s="105" t="s">
        <v>104</v>
      </c>
      <c r="C20" s="123" t="s">
        <v>105</v>
      </c>
      <c r="D20" s="124" t="s">
        <v>98</v>
      </c>
      <c r="E20" s="125">
        <v>4</v>
      </c>
      <c r="F20" s="125" t="str">
        <f t="shared" si="2"/>
        <v>11</v>
      </c>
      <c r="G20" s="126">
        <f>E20+F20/12</f>
        <v>4.916666666666667</v>
      </c>
      <c r="H20" s="127">
        <v>0.5</v>
      </c>
      <c r="I20" s="128">
        <f t="shared" si="1"/>
        <v>5.0000000000000001E-3</v>
      </c>
      <c r="J20" s="127">
        <v>107.11</v>
      </c>
      <c r="K20" s="125">
        <f>100</f>
        <v>100</v>
      </c>
      <c r="L20" s="125">
        <v>1</v>
      </c>
      <c r="M20" s="125">
        <v>4</v>
      </c>
      <c r="N20" s="129">
        <f>YIELD($C$2,C20,I20,J20,K20,L20,M20)</f>
        <v>-9.004991864634649E-3</v>
      </c>
      <c r="O20" s="130">
        <v>-0.90175207163335247</v>
      </c>
    </row>
    <row r="21" spans="1:15" x14ac:dyDescent="0.3">
      <c r="A21" s="122">
        <v>5.416666666666667</v>
      </c>
      <c r="B21" s="105" t="s">
        <v>104</v>
      </c>
      <c r="C21" s="123" t="s">
        <v>107</v>
      </c>
      <c r="D21" s="124" t="s">
        <v>103</v>
      </c>
      <c r="E21" s="125">
        <v>5</v>
      </c>
      <c r="F21" s="125" t="str">
        <f t="shared" si="2"/>
        <v xml:space="preserve"> 5</v>
      </c>
      <c r="G21" s="126">
        <f>E21+F21/12</f>
        <v>5.416666666666667</v>
      </c>
      <c r="H21" s="127">
        <v>1</v>
      </c>
      <c r="I21" s="128">
        <f t="shared" si="1"/>
        <v>0.01</v>
      </c>
      <c r="J21" s="127">
        <v>110.61</v>
      </c>
      <c r="K21" s="125">
        <f>100</f>
        <v>100</v>
      </c>
      <c r="L21" s="125">
        <v>1</v>
      </c>
      <c r="M21" s="125">
        <v>4</v>
      </c>
      <c r="N21" s="129">
        <f>YIELD($C$2,C21,I21,J21,K21,L21,M21)</f>
        <v>-8.9381519667112528E-3</v>
      </c>
      <c r="O21" s="130">
        <v>-0.89624983284636273</v>
      </c>
    </row>
    <row r="22" spans="1:15" x14ac:dyDescent="0.3">
      <c r="A22" s="122">
        <v>5.916666666666667</v>
      </c>
      <c r="B22" s="105" t="s">
        <v>109</v>
      </c>
      <c r="C22" s="123" t="s">
        <v>110</v>
      </c>
      <c r="D22" s="124" t="s">
        <v>106</v>
      </c>
      <c r="E22" s="125">
        <v>5</v>
      </c>
      <c r="F22" s="125" t="str">
        <f t="shared" si="2"/>
        <v>11</v>
      </c>
      <c r="G22" s="126">
        <f>E22+F22/12</f>
        <v>5.916666666666667</v>
      </c>
      <c r="H22" s="127">
        <v>0.5</v>
      </c>
      <c r="I22" s="128">
        <f t="shared" si="1"/>
        <v>5.0000000000000001E-3</v>
      </c>
      <c r="J22" s="127">
        <v>108.49</v>
      </c>
      <c r="K22" s="125">
        <f>100</f>
        <v>100</v>
      </c>
      <c r="L22" s="125">
        <v>1</v>
      </c>
      <c r="M22" s="125">
        <v>4</v>
      </c>
      <c r="N22" s="129">
        <f>YIELD($C$2,C22,I22,J22,K22,L22,M22)</f>
        <v>-8.8528820260703397E-3</v>
      </c>
      <c r="O22" s="130">
        <v>-0.88631639693606268</v>
      </c>
    </row>
    <row r="23" spans="1:15" x14ac:dyDescent="0.3">
      <c r="A23" s="122">
        <v>6.416666666666667</v>
      </c>
      <c r="B23" s="105" t="s">
        <v>109</v>
      </c>
      <c r="C23" s="123" t="s">
        <v>114</v>
      </c>
      <c r="D23" s="124" t="s">
        <v>108</v>
      </c>
      <c r="E23" s="125">
        <v>6</v>
      </c>
      <c r="F23" s="125" t="str">
        <f t="shared" si="2"/>
        <v xml:space="preserve"> 5</v>
      </c>
      <c r="G23" s="126">
        <f>E23+F23/12</f>
        <v>6.416666666666667</v>
      </c>
      <c r="H23" s="127">
        <v>0</v>
      </c>
      <c r="I23" s="128">
        <f t="shared" si="1"/>
        <v>0</v>
      </c>
      <c r="J23" s="127">
        <v>105.81</v>
      </c>
      <c r="K23" s="125">
        <f>100</f>
        <v>100</v>
      </c>
      <c r="L23" s="125">
        <v>1</v>
      </c>
      <c r="M23" s="125">
        <v>4</v>
      </c>
      <c r="N23" s="129">
        <f>YIELD($C$2,C23,I23,J23,K23,L23,M23)</f>
        <v>-8.7287981383231978E-3</v>
      </c>
      <c r="O23" s="130">
        <v>-0.87385773112115261</v>
      </c>
    </row>
    <row r="24" spans="1:15" x14ac:dyDescent="0.3">
      <c r="A24" s="122">
        <v>6.916666666666667</v>
      </c>
      <c r="B24" s="105" t="s">
        <v>116</v>
      </c>
      <c r="C24" s="123" t="s">
        <v>117</v>
      </c>
      <c r="D24" s="124" t="s">
        <v>111</v>
      </c>
      <c r="E24" s="125">
        <v>6</v>
      </c>
      <c r="F24" s="125" t="str">
        <f t="shared" si="2"/>
        <v>11</v>
      </c>
      <c r="G24" s="126">
        <f>E24+F24/12</f>
        <v>6.916666666666667</v>
      </c>
      <c r="H24" s="127">
        <v>0.25</v>
      </c>
      <c r="I24" s="128">
        <f t="shared" si="1"/>
        <v>2.5000000000000001E-3</v>
      </c>
      <c r="J24" s="127">
        <v>107.99</v>
      </c>
      <c r="K24" s="125">
        <f>100</f>
        <v>100</v>
      </c>
      <c r="L24" s="125">
        <v>1</v>
      </c>
      <c r="M24" s="125">
        <v>4</v>
      </c>
      <c r="N24" s="129">
        <f>YIELD($C$2,C24,I24,J24,K24,L24,M24)</f>
        <v>-8.6195413205553545E-3</v>
      </c>
      <c r="O24" s="130">
        <v>-0.86266609009712913</v>
      </c>
    </row>
    <row r="25" spans="1:15" x14ac:dyDescent="0.3">
      <c r="A25" s="122">
        <v>7.25</v>
      </c>
      <c r="B25" s="105" t="s">
        <v>119</v>
      </c>
      <c r="C25" s="123" t="s">
        <v>120</v>
      </c>
      <c r="D25" s="124" t="s">
        <v>190</v>
      </c>
      <c r="E25" s="125">
        <v>7</v>
      </c>
      <c r="F25" s="125" t="str">
        <f t="shared" si="2"/>
        <v xml:space="preserve"> 3</v>
      </c>
      <c r="G25" s="126">
        <f>E25+F25/12</f>
        <v>7.25</v>
      </c>
      <c r="H25" s="127">
        <v>6.5</v>
      </c>
      <c r="I25" s="128">
        <f t="shared" si="1"/>
        <v>6.5000000000000002E-2</v>
      </c>
      <c r="J25" s="127">
        <v>155.58000000000001</v>
      </c>
      <c r="K25" s="125">
        <f>100</f>
        <v>100</v>
      </c>
      <c r="L25" s="125">
        <v>1</v>
      </c>
      <c r="M25" s="125">
        <v>4</v>
      </c>
      <c r="N25" s="129">
        <f>YIELD($C$2,C25,I25,J25,K25,L25,M25)</f>
        <v>-8.255923412132259E-3</v>
      </c>
      <c r="O25" s="130">
        <v>-0.83197666126282588</v>
      </c>
    </row>
    <row r="26" spans="1:15" x14ac:dyDescent="0.3">
      <c r="A26" s="122">
        <v>7.416666666666667</v>
      </c>
      <c r="B26" s="105" t="s">
        <v>116</v>
      </c>
      <c r="C26" s="123" t="s">
        <v>121</v>
      </c>
      <c r="D26" s="124" t="s">
        <v>115</v>
      </c>
      <c r="E26" s="125">
        <v>7</v>
      </c>
      <c r="F26" s="125" t="str">
        <f t="shared" si="2"/>
        <v xml:space="preserve"> 5</v>
      </c>
      <c r="G26" s="126">
        <f>E26+F26/12</f>
        <v>7.416666666666667</v>
      </c>
      <c r="H26" s="127">
        <v>0.5</v>
      </c>
      <c r="I26" s="128">
        <f t="shared" si="1"/>
        <v>5.0000000000000001E-3</v>
      </c>
      <c r="J26" s="127">
        <v>110.34</v>
      </c>
      <c r="K26" s="125">
        <f>100</f>
        <v>100</v>
      </c>
      <c r="L26" s="125">
        <v>1</v>
      </c>
      <c r="M26" s="125">
        <v>4</v>
      </c>
      <c r="N26" s="129">
        <f>YIELD($C$2,C26,I26,J26,K26,L26,M26)</f>
        <v>-8.4055651390740841E-3</v>
      </c>
      <c r="O26" s="130">
        <v>-0.84183031685550713</v>
      </c>
    </row>
    <row r="27" spans="1:15" x14ac:dyDescent="0.3">
      <c r="A27" s="122">
        <v>7.75</v>
      </c>
      <c r="B27" s="105" t="s">
        <v>123</v>
      </c>
      <c r="C27" s="123" t="s">
        <v>124</v>
      </c>
      <c r="D27" s="124" t="s">
        <v>191</v>
      </c>
      <c r="E27" s="125">
        <v>7</v>
      </c>
      <c r="F27" s="125" t="str">
        <f t="shared" si="2"/>
        <v xml:space="preserve"> 9</v>
      </c>
      <c r="G27" s="126">
        <f>E27+F27/12</f>
        <v>7.75</v>
      </c>
      <c r="H27" s="127">
        <v>5.625</v>
      </c>
      <c r="I27" s="128">
        <f t="shared" si="1"/>
        <v>5.6250000000000001E-2</v>
      </c>
      <c r="J27" s="127">
        <v>152.30000000000001</v>
      </c>
      <c r="K27" s="125">
        <f>100</f>
        <v>100</v>
      </c>
      <c r="L27" s="125">
        <v>1</v>
      </c>
      <c r="M27" s="125">
        <v>4</v>
      </c>
      <c r="N27" s="129">
        <f>YIELD($C$2,C27,I27,J27,K27,L27,M27)</f>
        <v>-8.1718533960472624E-3</v>
      </c>
      <c r="O27" s="130">
        <v>-0.82071973108793239</v>
      </c>
    </row>
    <row r="28" spans="1:15" x14ac:dyDescent="0.3">
      <c r="A28" s="122">
        <v>7.916666666666667</v>
      </c>
      <c r="B28" s="105" t="s">
        <v>125</v>
      </c>
      <c r="C28" s="123" t="s">
        <v>126</v>
      </c>
      <c r="D28" s="124" t="s">
        <v>118</v>
      </c>
      <c r="E28" s="125">
        <v>7</v>
      </c>
      <c r="F28" s="125" t="str">
        <f t="shared" si="2"/>
        <v>11</v>
      </c>
      <c r="G28" s="126">
        <f>E28+F28/12</f>
        <v>7.916666666666667</v>
      </c>
      <c r="H28" s="127">
        <v>0.5</v>
      </c>
      <c r="I28" s="128">
        <f t="shared" si="1"/>
        <v>5.0000000000000001E-3</v>
      </c>
      <c r="J28" s="127">
        <v>110.92</v>
      </c>
      <c r="K28" s="125">
        <f>100</f>
        <v>100</v>
      </c>
      <c r="L28" s="125">
        <v>1</v>
      </c>
      <c r="M28" s="125">
        <v>4</v>
      </c>
      <c r="N28" s="129">
        <f>YIELD($C$2,C28,I28,J28,K28,L28,M28)</f>
        <v>-8.24793915663442E-3</v>
      </c>
      <c r="O28" s="130">
        <v>-0.8255262307961293</v>
      </c>
    </row>
    <row r="29" spans="1:15" x14ac:dyDescent="0.3">
      <c r="A29" s="122">
        <v>8.25</v>
      </c>
      <c r="B29" s="105" t="s">
        <v>128</v>
      </c>
      <c r="C29" s="123" t="s">
        <v>129</v>
      </c>
      <c r="D29" s="124" t="s">
        <v>192</v>
      </c>
      <c r="E29" s="125">
        <v>8</v>
      </c>
      <c r="F29" s="125" t="str">
        <f t="shared" si="2"/>
        <v xml:space="preserve"> 3</v>
      </c>
      <c r="G29" s="126">
        <f>E29+F29/12</f>
        <v>8.25</v>
      </c>
      <c r="H29" s="127">
        <v>4.75</v>
      </c>
      <c r="I29" s="128">
        <f t="shared" si="1"/>
        <v>4.7500000000000001E-2</v>
      </c>
      <c r="J29" s="127">
        <v>148.09</v>
      </c>
      <c r="K29" s="125">
        <f>100</f>
        <v>100</v>
      </c>
      <c r="L29" s="125">
        <v>1</v>
      </c>
      <c r="M29" s="125">
        <v>4</v>
      </c>
      <c r="N29" s="129">
        <f>YIELD($C$2,C29,I29,J29,K29,L29,M29)</f>
        <v>-8.0855514331219184E-3</v>
      </c>
      <c r="O29" s="130">
        <v>-0.81298912179175364</v>
      </c>
    </row>
    <row r="30" spans="1:15" x14ac:dyDescent="0.3">
      <c r="A30" s="122">
        <v>8.4166666666666661</v>
      </c>
      <c r="B30" s="105" t="s">
        <v>125</v>
      </c>
      <c r="C30" s="123" t="s">
        <v>130</v>
      </c>
      <c r="D30" s="124" t="s">
        <v>122</v>
      </c>
      <c r="E30" s="125">
        <v>8</v>
      </c>
      <c r="F30" s="125" t="str">
        <f t="shared" si="2"/>
        <v xml:space="preserve"> 5</v>
      </c>
      <c r="G30" s="126">
        <f>E30+F30/12</f>
        <v>8.4166666666666661</v>
      </c>
      <c r="H30" s="127">
        <v>0.25</v>
      </c>
      <c r="I30" s="128">
        <f t="shared" si="1"/>
        <v>2.5000000000000001E-3</v>
      </c>
      <c r="J30" s="127">
        <v>109.3</v>
      </c>
      <c r="K30" s="125">
        <f>100</f>
        <v>100</v>
      </c>
      <c r="L30" s="125">
        <v>1</v>
      </c>
      <c r="M30" s="125">
        <v>4</v>
      </c>
      <c r="N30" s="129">
        <f>YIELD($C$2,C30,I30,J30,K30,L30,M30)</f>
        <v>-8.0995026028111341E-3</v>
      </c>
      <c r="O30" s="130">
        <v>-0.81084616987965785</v>
      </c>
    </row>
    <row r="31" spans="1:15" x14ac:dyDescent="0.3">
      <c r="A31" s="122">
        <v>8.9166666666666661</v>
      </c>
      <c r="B31" s="105" t="s">
        <v>173</v>
      </c>
      <c r="C31" s="123" t="s">
        <v>132</v>
      </c>
      <c r="D31" s="124" t="s">
        <v>127</v>
      </c>
      <c r="E31" s="125">
        <v>8</v>
      </c>
      <c r="F31" s="125" t="str">
        <f t="shared" si="2"/>
        <v>11</v>
      </c>
      <c r="G31" s="126">
        <f>E31+F31/12</f>
        <v>8.9166666666666661</v>
      </c>
      <c r="H31" s="127">
        <v>0.25</v>
      </c>
      <c r="I31" s="128">
        <f t="shared" si="1"/>
        <v>2.5000000000000001E-3</v>
      </c>
      <c r="J31" s="127">
        <v>109.64</v>
      </c>
      <c r="K31" s="125">
        <f>100</f>
        <v>100</v>
      </c>
      <c r="L31" s="125">
        <v>1</v>
      </c>
      <c r="M31" s="125">
        <v>4</v>
      </c>
      <c r="N31" s="129">
        <f>YIELD($C$2,C31,I31,J31,K31,L31,M31)</f>
        <v>-7.8639026411414757E-3</v>
      </c>
      <c r="O31" s="130">
        <v>-0.78690432522112364</v>
      </c>
    </row>
    <row r="32" spans="1:15" x14ac:dyDescent="0.3">
      <c r="A32" s="122">
        <v>9.4166666666666661</v>
      </c>
      <c r="B32" s="105" t="s">
        <v>173</v>
      </c>
      <c r="C32" s="123" t="s">
        <v>174</v>
      </c>
      <c r="D32" s="124" t="s">
        <v>131</v>
      </c>
      <c r="E32" s="125">
        <v>9</v>
      </c>
      <c r="F32" s="125" t="str">
        <f t="shared" si="2"/>
        <v xml:space="preserve"> 5</v>
      </c>
      <c r="G32" s="126">
        <f>E32+F32/12</f>
        <v>9.4166666666666661</v>
      </c>
      <c r="H32" s="127">
        <v>0</v>
      </c>
      <c r="I32" s="128">
        <f t="shared" si="1"/>
        <v>0</v>
      </c>
      <c r="J32" s="127">
        <v>107.44</v>
      </c>
      <c r="K32" s="125">
        <f>100</f>
        <v>100</v>
      </c>
      <c r="L32" s="125">
        <v>1</v>
      </c>
      <c r="M32" s="125">
        <v>4</v>
      </c>
      <c r="N32" s="129">
        <f>YIELD($C$2,C32,I32,J32,K32,L32,M32)</f>
        <v>-7.5717921136529082E-3</v>
      </c>
      <c r="O32" s="130">
        <v>-0.75775810025587864</v>
      </c>
    </row>
    <row r="33" spans="1:15" x14ac:dyDescent="0.3">
      <c r="A33" s="122">
        <v>9.75</v>
      </c>
      <c r="B33" s="105" t="s">
        <v>134</v>
      </c>
      <c r="C33" s="123" t="s">
        <v>135</v>
      </c>
      <c r="D33" s="124" t="s">
        <v>193</v>
      </c>
      <c r="E33" s="125">
        <v>9</v>
      </c>
      <c r="F33" s="125" t="str">
        <f t="shared" si="2"/>
        <v xml:space="preserve"> 9</v>
      </c>
      <c r="G33" s="126">
        <f>E33+F33/12</f>
        <v>9.75</v>
      </c>
      <c r="H33" s="127">
        <v>6.25</v>
      </c>
      <c r="I33" s="128">
        <f t="shared" si="1"/>
        <v>6.25E-2</v>
      </c>
      <c r="J33" s="127">
        <v>171.74</v>
      </c>
      <c r="K33" s="125">
        <f>100</f>
        <v>100</v>
      </c>
      <c r="L33" s="125">
        <v>1</v>
      </c>
      <c r="M33" s="125">
        <v>4</v>
      </c>
      <c r="N33" s="129">
        <f>YIELD($C$2,C33,I33,J33,K33,L33,M33)</f>
        <v>-7.545234938426953E-3</v>
      </c>
      <c r="O33" s="130">
        <v>-0.75738484645513404</v>
      </c>
    </row>
    <row r="34" spans="1:15" x14ac:dyDescent="0.3">
      <c r="A34" s="122">
        <v>9.9166666666666661</v>
      </c>
      <c r="B34" s="105" t="s">
        <v>175</v>
      </c>
      <c r="C34" s="123" t="s">
        <v>176</v>
      </c>
      <c r="D34" s="124" t="s">
        <v>133</v>
      </c>
      <c r="E34" s="125">
        <v>9</v>
      </c>
      <c r="F34" s="125" t="str">
        <f t="shared" si="2"/>
        <v>11</v>
      </c>
      <c r="G34" s="126">
        <f>E34+F34/12</f>
        <v>9.9166666666666661</v>
      </c>
      <c r="H34" s="127">
        <v>0</v>
      </c>
      <c r="I34" s="128">
        <f t="shared" si="1"/>
        <v>0</v>
      </c>
      <c r="J34" s="127">
        <v>107.58</v>
      </c>
      <c r="K34" s="125">
        <f>100</f>
        <v>100</v>
      </c>
      <c r="L34" s="125">
        <v>1</v>
      </c>
      <c r="M34" s="125">
        <v>4</v>
      </c>
      <c r="N34" s="129">
        <f>YIELD($C$2,C34,I34,J34,K34,L34,M34)</f>
        <v>-7.3223878924607846E-3</v>
      </c>
      <c r="O34" s="130">
        <v>-0.73256976470007507</v>
      </c>
    </row>
    <row r="35" spans="1:15" x14ac:dyDescent="0.3">
      <c r="A35" s="122">
        <v>10.75</v>
      </c>
      <c r="B35" s="105" t="s">
        <v>134</v>
      </c>
      <c r="C35" s="123" t="s">
        <v>138</v>
      </c>
      <c r="D35" s="124" t="s">
        <v>194</v>
      </c>
      <c r="E35" s="125">
        <v>10</v>
      </c>
      <c r="F35" s="125" t="str">
        <f t="shared" si="2"/>
        <v xml:space="preserve"> 9</v>
      </c>
      <c r="G35" s="126">
        <f>E35+F35/12</f>
        <v>10.75</v>
      </c>
      <c r="H35" s="127">
        <v>5.5</v>
      </c>
      <c r="I35" s="128">
        <f t="shared" si="1"/>
        <v>5.5E-2</v>
      </c>
      <c r="J35" s="127">
        <v>170.37</v>
      </c>
      <c r="K35" s="125">
        <f>100</f>
        <v>100</v>
      </c>
      <c r="L35" s="125">
        <v>1</v>
      </c>
      <c r="M35" s="125">
        <v>4</v>
      </c>
      <c r="N35" s="129">
        <f>YIELD($C$2,C35,I35,J35,K35,L35,M35)</f>
        <v>-7.2386817994150587E-3</v>
      </c>
      <c r="O35" s="130">
        <v>-0.72619975581719853</v>
      </c>
    </row>
    <row r="36" spans="1:15" x14ac:dyDescent="0.3">
      <c r="A36" s="122">
        <v>14.25</v>
      </c>
      <c r="B36" s="105" t="s">
        <v>139</v>
      </c>
      <c r="C36" s="123" t="s">
        <v>140</v>
      </c>
      <c r="D36" s="124" t="s">
        <v>195</v>
      </c>
      <c r="E36" s="125">
        <v>14</v>
      </c>
      <c r="F36" s="125" t="str">
        <f t="shared" si="2"/>
        <v xml:space="preserve"> 3</v>
      </c>
      <c r="G36" s="126">
        <f>E36+F36/12</f>
        <v>14.25</v>
      </c>
      <c r="H36" s="127">
        <v>4.75</v>
      </c>
      <c r="I36" s="128">
        <f t="shared" si="1"/>
        <v>4.7500000000000001E-2</v>
      </c>
      <c r="J36" s="127">
        <v>181.04</v>
      </c>
      <c r="K36" s="125">
        <f>100</f>
        <v>100</v>
      </c>
      <c r="L36" s="125">
        <v>1</v>
      </c>
      <c r="M36" s="125">
        <v>4</v>
      </c>
      <c r="N36" s="129">
        <f>YIELD($C$2,C36,I36,J36,K36,L36,M36)</f>
        <v>-6.3468945746000564E-3</v>
      </c>
      <c r="O36" s="130">
        <v>-0.63693493740212725</v>
      </c>
    </row>
    <row r="37" spans="1:15" x14ac:dyDescent="0.3">
      <c r="A37" s="122">
        <v>16.75</v>
      </c>
      <c r="B37" s="105" t="s">
        <v>141</v>
      </c>
      <c r="C37" s="123" t="s">
        <v>142</v>
      </c>
      <c r="D37" s="124" t="s">
        <v>196</v>
      </c>
      <c r="E37" s="125">
        <v>16</v>
      </c>
      <c r="F37" s="125" t="str">
        <f t="shared" si="2"/>
        <v xml:space="preserve"> 9</v>
      </c>
      <c r="G37" s="126">
        <f>E37+F37/12</f>
        <v>16.75</v>
      </c>
      <c r="H37" s="127">
        <v>4</v>
      </c>
      <c r="I37" s="128">
        <f t="shared" si="1"/>
        <v>0.04</v>
      </c>
      <c r="J37" s="127">
        <v>180.46</v>
      </c>
      <c r="K37" s="125">
        <f>100</f>
        <v>100</v>
      </c>
      <c r="L37" s="125">
        <v>1</v>
      </c>
      <c r="M37" s="125">
        <v>4</v>
      </c>
      <c r="N37" s="129">
        <f>YIELD($C$2,C37,I37,J37,K37,L37,M37)</f>
        <v>-5.5020309904484713E-3</v>
      </c>
      <c r="O37" s="130">
        <v>-0.55127793388248536</v>
      </c>
    </row>
    <row r="38" spans="1:15" x14ac:dyDescent="0.3">
      <c r="A38" s="122">
        <v>19.25</v>
      </c>
      <c r="B38" s="105" t="s">
        <v>143</v>
      </c>
      <c r="C38" s="123" t="s">
        <v>144</v>
      </c>
      <c r="D38" s="124" t="s">
        <v>197</v>
      </c>
      <c r="E38" s="125">
        <v>19</v>
      </c>
      <c r="F38" s="125" t="str">
        <f t="shared" si="2"/>
        <v xml:space="preserve"> 3</v>
      </c>
      <c r="G38" s="126">
        <f>E38+F38/12</f>
        <v>19.25</v>
      </c>
      <c r="H38" s="127">
        <v>4.25</v>
      </c>
      <c r="I38" s="128">
        <f t="shared" si="1"/>
        <v>4.2500000000000003E-2</v>
      </c>
      <c r="J38" s="127">
        <v>196.45</v>
      </c>
      <c r="K38" s="125">
        <f>100</f>
        <v>100</v>
      </c>
      <c r="L38" s="125">
        <v>1</v>
      </c>
      <c r="M38" s="125">
        <v>4</v>
      </c>
      <c r="N38" s="129">
        <f>YIELD($C$2,C38,I38,J38,K38,L38,M38)</f>
        <v>-4.9356126585141371E-3</v>
      </c>
      <c r="O38" s="130">
        <v>-0.49496089319940806</v>
      </c>
    </row>
    <row r="39" spans="1:15" x14ac:dyDescent="0.3">
      <c r="A39" s="122">
        <v>20.25</v>
      </c>
      <c r="B39" s="105" t="s">
        <v>145</v>
      </c>
      <c r="C39" s="123" t="s">
        <v>146</v>
      </c>
      <c r="D39" s="124" t="s">
        <v>198</v>
      </c>
      <c r="E39" s="125">
        <v>20</v>
      </c>
      <c r="F39" s="125" t="str">
        <f t="shared" si="2"/>
        <v xml:space="preserve"> 3</v>
      </c>
      <c r="G39" s="126">
        <f>E39+F39/12</f>
        <v>20.25</v>
      </c>
      <c r="H39" s="127">
        <v>4.75</v>
      </c>
      <c r="I39" s="128">
        <f t="shared" si="1"/>
        <v>4.7500000000000001E-2</v>
      </c>
      <c r="J39" s="127">
        <v>211.81</v>
      </c>
      <c r="K39" s="125">
        <f>100</f>
        <v>100</v>
      </c>
      <c r="L39" s="125">
        <v>1</v>
      </c>
      <c r="M39" s="125">
        <v>4</v>
      </c>
      <c r="N39" s="129">
        <f>YIELD($C$2,C39,I39,J39,K39,L39,M39)</f>
        <v>-4.7557328090100746E-3</v>
      </c>
      <c r="O39" s="130">
        <v>-0.47696844799836946</v>
      </c>
    </row>
    <row r="40" spans="1:15" x14ac:dyDescent="0.3">
      <c r="A40" s="122">
        <v>22.25</v>
      </c>
      <c r="B40" s="105" t="s">
        <v>47</v>
      </c>
      <c r="C40" s="123" t="s">
        <v>147</v>
      </c>
      <c r="D40" s="124" t="s">
        <v>199</v>
      </c>
      <c r="E40" s="125">
        <v>22</v>
      </c>
      <c r="F40" s="125" t="str">
        <f t="shared" si="2"/>
        <v xml:space="preserve"> 3</v>
      </c>
      <c r="G40" s="126">
        <f>E40+F40/12</f>
        <v>22.25</v>
      </c>
      <c r="H40" s="127">
        <v>3.25</v>
      </c>
      <c r="I40" s="128">
        <f t="shared" si="1"/>
        <v>3.2500000000000001E-2</v>
      </c>
      <c r="J40" s="127">
        <v>186.25</v>
      </c>
      <c r="K40" s="125">
        <f>100</f>
        <v>100</v>
      </c>
      <c r="L40" s="125">
        <v>1</v>
      </c>
      <c r="M40" s="125">
        <v>4</v>
      </c>
      <c r="N40" s="129">
        <f>YIELD($C$2,C40,I40,J40,K40,L40,M40)</f>
        <v>-4.2447459211516587E-3</v>
      </c>
      <c r="O40" s="130">
        <v>-0.42544854991931447</v>
      </c>
    </row>
    <row r="41" spans="1:15" x14ac:dyDescent="0.3">
      <c r="A41" s="122">
        <v>24.25</v>
      </c>
      <c r="B41" s="105" t="s">
        <v>74</v>
      </c>
      <c r="C41" s="123" t="s">
        <v>148</v>
      </c>
      <c r="D41" s="124" t="s">
        <v>200</v>
      </c>
      <c r="E41" s="125">
        <v>24</v>
      </c>
      <c r="F41" s="125" t="str">
        <f t="shared" si="2"/>
        <v xml:space="preserve"> 3</v>
      </c>
      <c r="G41" s="126">
        <f>E41+F41/12</f>
        <v>24.25</v>
      </c>
      <c r="H41" s="127">
        <v>2.5</v>
      </c>
      <c r="I41" s="128">
        <f t="shared" si="1"/>
        <v>2.5000000000000001E-2</v>
      </c>
      <c r="J41" s="127">
        <v>173.57</v>
      </c>
      <c r="K41" s="125">
        <f>100</f>
        <v>100</v>
      </c>
      <c r="L41" s="125">
        <v>1</v>
      </c>
      <c r="M41" s="125">
        <v>4</v>
      </c>
      <c r="N41" s="129">
        <f>YIELD($C$2,C41,I41,J41,K41,L41,M41)</f>
        <v>-3.8050964677189395E-3</v>
      </c>
      <c r="O41" s="130">
        <v>-0.38124289609184503</v>
      </c>
    </row>
    <row r="42" spans="1:15" x14ac:dyDescent="0.3">
      <c r="A42" s="122">
        <v>26.416666666666668</v>
      </c>
      <c r="B42" s="105" t="s">
        <v>96</v>
      </c>
      <c r="C42" s="123" t="s">
        <v>150</v>
      </c>
      <c r="D42" s="124" t="s">
        <v>180</v>
      </c>
      <c r="E42" s="125">
        <v>26</v>
      </c>
      <c r="F42" s="125" t="str">
        <f t="shared" si="2"/>
        <v xml:space="preserve"> 5</v>
      </c>
      <c r="G42" s="126">
        <f>E42+F42/12</f>
        <v>26.416666666666668</v>
      </c>
      <c r="H42" s="127">
        <v>2.5</v>
      </c>
      <c r="I42" s="128">
        <f t="shared" si="1"/>
        <v>2.5000000000000001E-2</v>
      </c>
      <c r="J42" s="127">
        <v>178.81</v>
      </c>
      <c r="K42" s="125">
        <f>100</f>
        <v>100</v>
      </c>
      <c r="L42" s="125">
        <v>1</v>
      </c>
      <c r="M42" s="125">
        <v>4</v>
      </c>
      <c r="N42" s="129">
        <f>YIELD($C$2,C42,I42,J42,K42,L42,M42)</f>
        <v>-3.4246860726520625E-3</v>
      </c>
      <c r="O42" s="130">
        <v>-0.34305160917467514</v>
      </c>
    </row>
    <row r="43" spans="1:15" x14ac:dyDescent="0.3">
      <c r="A43" s="122">
        <v>28.416666666666668</v>
      </c>
      <c r="B43" s="105" t="s">
        <v>116</v>
      </c>
      <c r="C43" s="123" t="s">
        <v>151</v>
      </c>
      <c r="D43" s="124" t="s">
        <v>181</v>
      </c>
      <c r="E43" s="125">
        <v>28</v>
      </c>
      <c r="F43" s="125" t="str">
        <f t="shared" si="2"/>
        <v xml:space="preserve"> 5</v>
      </c>
      <c r="G43" s="126">
        <f>E43+F43/12</f>
        <v>28.416666666666668</v>
      </c>
      <c r="H43" s="127">
        <v>1.25</v>
      </c>
      <c r="I43" s="128">
        <f t="shared" si="1"/>
        <v>1.2500000000000001E-2</v>
      </c>
      <c r="J43" s="127">
        <v>146.5</v>
      </c>
      <c r="K43" s="125">
        <f>100</f>
        <v>100</v>
      </c>
      <c r="L43" s="125">
        <v>1</v>
      </c>
      <c r="M43" s="125">
        <v>4</v>
      </c>
      <c r="N43" s="129">
        <f>YIELD($C$2,C43,I43,J43,K43,L43,M43)</f>
        <v>-3.1110174868249356E-3</v>
      </c>
      <c r="O43" s="130">
        <v>-0.31143844830890205</v>
      </c>
    </row>
    <row r="44" spans="1:15" x14ac:dyDescent="0.3">
      <c r="A44" s="122">
        <v>30.416666666666668</v>
      </c>
      <c r="B44" s="105" t="s">
        <v>182</v>
      </c>
      <c r="C44" s="123" t="s">
        <v>183</v>
      </c>
      <c r="D44" s="124" t="s">
        <v>184</v>
      </c>
      <c r="E44" s="125">
        <v>30</v>
      </c>
      <c r="F44" s="125" t="str">
        <f t="shared" si="2"/>
        <v xml:space="preserve"> 5</v>
      </c>
      <c r="G44" s="126">
        <f>E44+F44/12</f>
        <v>30.416666666666668</v>
      </c>
      <c r="H44" s="127">
        <v>0</v>
      </c>
      <c r="I44" s="128">
        <f t="shared" si="1"/>
        <v>0</v>
      </c>
      <c r="J44" s="127">
        <v>109.04</v>
      </c>
      <c r="K44" s="125">
        <f>100</f>
        <v>100</v>
      </c>
      <c r="L44" s="125">
        <v>1</v>
      </c>
      <c r="M44" s="125">
        <v>4</v>
      </c>
      <c r="N44" s="129">
        <f>YIELD($C$2,C44,I44,J44,K44,L44,M44)</f>
        <v>-2.838927882192433E-3</v>
      </c>
      <c r="O44" s="130">
        <v>-0.28396023104720891</v>
      </c>
    </row>
    <row r="45" spans="1:15" x14ac:dyDescent="0.3">
      <c r="B45" s="108"/>
      <c r="C45" s="108"/>
      <c r="D45" s="101"/>
      <c r="E45" s="101"/>
      <c r="F45" s="104"/>
      <c r="G45" s="106"/>
      <c r="H45" s="108"/>
      <c r="I45" s="107"/>
      <c r="J45" s="108"/>
      <c r="K45" s="108"/>
      <c r="L45" s="108"/>
      <c r="M45" s="108"/>
      <c r="N45" s="109"/>
    </row>
    <row r="46" spans="1:15" x14ac:dyDescent="0.3">
      <c r="B46" s="108"/>
      <c r="C46" s="108"/>
      <c r="D46" s="101"/>
      <c r="E46" s="101"/>
      <c r="F46" s="104"/>
      <c r="G46" s="106"/>
      <c r="H46" s="108"/>
      <c r="I46" s="107"/>
      <c r="J46" s="108"/>
      <c r="K46" s="108"/>
      <c r="L46" s="108"/>
      <c r="M46" s="108"/>
      <c r="N46" s="109"/>
    </row>
    <row r="47" spans="1:15" x14ac:dyDescent="0.3">
      <c r="B47" s="108"/>
      <c r="C47" s="108"/>
      <c r="D47" s="101"/>
      <c r="E47" s="101"/>
      <c r="F47" s="104"/>
      <c r="G47" s="106"/>
      <c r="H47" s="108"/>
      <c r="I47" s="107"/>
      <c r="J47" s="108"/>
      <c r="K47" s="108"/>
      <c r="L47" s="108"/>
      <c r="M47" s="108"/>
      <c r="N47" s="109"/>
    </row>
    <row r="48" spans="1:15" x14ac:dyDescent="0.3">
      <c r="B48" s="108"/>
      <c r="C48" s="108"/>
      <c r="D48" s="101"/>
      <c r="E48" s="101"/>
      <c r="F48" s="104"/>
      <c r="G48" s="106"/>
      <c r="H48" s="108"/>
      <c r="I48" s="107"/>
      <c r="J48" s="108"/>
      <c r="K48" s="108"/>
      <c r="L48" s="108"/>
      <c r="M48" s="108"/>
      <c r="N48" s="109"/>
    </row>
    <row r="49" spans="2:14" x14ac:dyDescent="0.3">
      <c r="B49" s="108"/>
      <c r="C49" s="108"/>
      <c r="D49" s="101"/>
      <c r="E49" s="101"/>
      <c r="F49" s="104"/>
      <c r="G49" s="106"/>
      <c r="H49" s="108"/>
      <c r="I49" s="107"/>
      <c r="J49" s="108"/>
      <c r="K49" s="108"/>
      <c r="L49" s="108"/>
      <c r="M49" s="108"/>
      <c r="N49" s="109"/>
    </row>
    <row r="50" spans="2:14" x14ac:dyDescent="0.3">
      <c r="B50" s="108"/>
      <c r="C50" s="108"/>
      <c r="D50" s="108"/>
      <c r="E50" s="108"/>
      <c r="F50" s="104"/>
      <c r="G50" s="108"/>
      <c r="H50" s="108"/>
      <c r="I50" s="108"/>
      <c r="J50" s="108"/>
      <c r="K50" s="108"/>
      <c r="L50" s="108"/>
      <c r="M50" s="108"/>
      <c r="N50" s="109"/>
    </row>
    <row r="51" spans="2:14" x14ac:dyDescent="0.3">
      <c r="D51" s="10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1BD6-C424-43F3-A80A-30A55D54926D}">
  <sheetPr>
    <tabColor theme="3"/>
  </sheetPr>
  <dimension ref="B1:K371"/>
  <sheetViews>
    <sheetView zoomScale="70" zoomScaleNormal="70" workbookViewId="0">
      <selection activeCell="B2" sqref="B2"/>
    </sheetView>
  </sheetViews>
  <sheetFormatPr baseColWidth="10" defaultRowHeight="17.399999999999999" x14ac:dyDescent="0.3"/>
  <cols>
    <col min="1" max="1" width="3.3046875" customWidth="1"/>
    <col min="2" max="2" width="12.3046875" style="111" bestFit="1" customWidth="1"/>
    <col min="3" max="6" width="11.07421875" style="111"/>
    <col min="7" max="7" width="12" style="111" bestFit="1" customWidth="1"/>
    <col min="8" max="8" width="6.07421875" customWidth="1"/>
  </cols>
  <sheetData>
    <row r="1" spans="2:11" ht="18" thickBot="1" x14ac:dyDescent="0.35"/>
    <row r="2" spans="2:11" ht="18" thickBot="1" x14ac:dyDescent="0.35">
      <c r="B2" s="131" t="s">
        <v>231</v>
      </c>
      <c r="C2" s="117">
        <v>43896</v>
      </c>
    </row>
    <row r="4" spans="2:11" x14ac:dyDescent="0.3">
      <c r="B4" s="112" t="s">
        <v>217</v>
      </c>
      <c r="C4" s="112" t="s">
        <v>216</v>
      </c>
      <c r="D4" s="112" t="s">
        <v>215</v>
      </c>
      <c r="E4" s="112" t="s">
        <v>224</v>
      </c>
      <c r="F4" s="112" t="s">
        <v>230</v>
      </c>
      <c r="G4" s="112" t="s">
        <v>207</v>
      </c>
    </row>
    <row r="5" spans="2:11" x14ac:dyDescent="0.3">
      <c r="B5" s="111" t="str">
        <f>IFERROR(VLOOKUP(D5,'Zinsstruktur '!A:N,2,FALSE),"")</f>
        <v/>
      </c>
      <c r="C5" s="111">
        <v>1</v>
      </c>
      <c r="D5" s="113">
        <f>C5/12</f>
        <v>8.3333333333333329E-2</v>
      </c>
      <c r="E5" s="114" t="e">
        <f>VLOOKUP(D5,'Zinsstruktur '!A:N,14,FALSE)</f>
        <v>#N/A</v>
      </c>
      <c r="F5" s="114">
        <f>($K$5)+($K$6*((1-EXP(-$D5/$K$9))/($D5/$K$9)))+($K$7*((((1-EXP(-D5/$K$9))/(D5/$K$9)))-EXP(-D5/$K$9)))+($K$8*((((1-EXP(-D5/$K$10))/(D5/$K$10)))-(EXP(-D5/$K$10))))</f>
        <v>-5.9659233618420534E-3</v>
      </c>
      <c r="G5" s="115" t="str">
        <f t="shared" ref="G5:G6" si="0">IFERROR(IF(OR(E5&gt;0,E5&lt;0),POWER(E5-F5,2),""),"")</f>
        <v/>
      </c>
      <c r="J5" s="79" t="s">
        <v>208</v>
      </c>
      <c r="K5" s="80">
        <v>3.284069791171451E-3</v>
      </c>
    </row>
    <row r="6" spans="2:11" x14ac:dyDescent="0.3">
      <c r="B6" s="111" t="str">
        <f>IFERROR(VLOOKUP(D6,'Zinsstruktur '!A:N,2,FALSE),"")</f>
        <v/>
      </c>
      <c r="C6" s="111">
        <v>2</v>
      </c>
      <c r="D6" s="113">
        <f t="shared" ref="D6:D69" si="1">C6/12</f>
        <v>0.16666666666666666</v>
      </c>
      <c r="E6" s="114" t="e">
        <f>VLOOKUP(D6,'Zinsstruktur '!A:N,14,FALSE)</f>
        <v>#N/A</v>
      </c>
      <c r="F6" s="114">
        <f t="shared" ref="F6:F69" si="2">($K$5)+($K$6*((1-EXP(-$D6/$K$9))/($D6/$K$9)))+($K$7*((((1-EXP(-D6/$K$9))/(D6/$K$9)))-EXP(-D6/$K$9)))+($K$8*((((1-EXP(-D6/$K$10))/(D6/$K$10)))-(EXP(-D6/$K$10))))</f>
        <v>-6.1954952851812923E-3</v>
      </c>
      <c r="G6" s="115" t="str">
        <f t="shared" si="0"/>
        <v/>
      </c>
      <c r="J6" s="79" t="s">
        <v>209</v>
      </c>
      <c r="K6" s="80">
        <v>-9.0069697240536591E-3</v>
      </c>
    </row>
    <row r="7" spans="2:11" x14ac:dyDescent="0.3">
      <c r="B7" s="111" t="str">
        <f>IFERROR(VLOOKUP(D7,'Zinsstruktur '!A:N,2,FALSE),"")</f>
        <v>Bund 10</v>
      </c>
      <c r="C7" s="111">
        <v>3</v>
      </c>
      <c r="D7" s="113">
        <f t="shared" si="1"/>
        <v>0.25</v>
      </c>
      <c r="E7" s="114">
        <f>VLOOKUP(D7,'Zinsstruktur '!A:N,14,FALSE)</f>
        <v>-6.0501797043516405E-3</v>
      </c>
      <c r="F7" s="114">
        <f t="shared" si="2"/>
        <v>-6.412244933324515E-3</v>
      </c>
      <c r="G7" s="115">
        <f>IFERROR(IF(OR(E7&gt;0,E7&lt;0),POWER(E7-F7,2),""),"")</f>
        <v>1.3109123003118003E-7</v>
      </c>
      <c r="J7" s="79" t="s">
        <v>210</v>
      </c>
      <c r="K7" s="80">
        <v>-1.5043908637643107E-2</v>
      </c>
    </row>
    <row r="8" spans="2:11" x14ac:dyDescent="0.3">
      <c r="B8" s="111" t="str">
        <f>IFERROR(VLOOKUP(D8,'Zinsstruktur '!A:N,2,FALSE),"")</f>
        <v/>
      </c>
      <c r="C8" s="111">
        <v>4</v>
      </c>
      <c r="D8" s="113">
        <f t="shared" si="1"/>
        <v>0.33333333333333331</v>
      </c>
      <c r="E8" s="114" t="e">
        <f>VLOOKUP(D8,'Zinsstruktur '!A:N,14,FALSE)</f>
        <v>#N/A</v>
      </c>
      <c r="F8" s="114">
        <f t="shared" si="2"/>
        <v>-6.6167733550956103E-3</v>
      </c>
      <c r="G8" s="115" t="str">
        <f t="shared" ref="G8:G71" si="3">IFERROR(IF(OR(E8&gt;0,E8&lt;0),POWER(E8-F8,2),""),"")</f>
        <v/>
      </c>
      <c r="J8" s="79" t="s">
        <v>211</v>
      </c>
      <c r="K8" s="80">
        <v>-2.0845219287813591E-2</v>
      </c>
    </row>
    <row r="9" spans="2:11" x14ac:dyDescent="0.3">
      <c r="B9" s="111" t="str">
        <f>IFERROR(VLOOKUP(D9,'Zinsstruktur '!A:N,2,FALSE),"")</f>
        <v>Bund 10</v>
      </c>
      <c r="C9" s="111">
        <v>5</v>
      </c>
      <c r="D9" s="113">
        <f t="shared" si="1"/>
        <v>0.41666666666666669</v>
      </c>
      <c r="E9" s="114">
        <f>VLOOKUP(D9,'Zinsstruktur '!A:N,14,FALSE)</f>
        <v>-6.6929774829115407E-3</v>
      </c>
      <c r="F9" s="114">
        <f t="shared" si="2"/>
        <v>-6.8096546449487177E-3</v>
      </c>
      <c r="G9" s="115">
        <f t="shared" si="3"/>
        <v>1.3613560141049659E-8</v>
      </c>
      <c r="J9" s="79" t="s">
        <v>212</v>
      </c>
      <c r="K9" s="80">
        <v>2.0064243523452623</v>
      </c>
    </row>
    <row r="10" spans="2:11" x14ac:dyDescent="0.3">
      <c r="B10" s="111" t="str">
        <f>IFERROR(VLOOKUP(D10,'Zinsstruktur '!A:N,2,FALSE),"")</f>
        <v/>
      </c>
      <c r="C10" s="111">
        <v>6</v>
      </c>
      <c r="D10" s="113">
        <f t="shared" si="1"/>
        <v>0.5</v>
      </c>
      <c r="E10" s="114" t="e">
        <f>VLOOKUP(D10,'Zinsstruktur '!A:N,14,FALSE)</f>
        <v>#N/A</v>
      </c>
      <c r="F10" s="114">
        <f t="shared" si="2"/>
        <v>-6.9914371177663484E-3</v>
      </c>
      <c r="G10" s="115" t="str">
        <f t="shared" si="3"/>
        <v/>
      </c>
      <c r="J10" s="79" t="s">
        <v>213</v>
      </c>
      <c r="K10" s="80">
        <v>6.9707482406101038</v>
      </c>
    </row>
    <row r="11" spans="2:11" x14ac:dyDescent="0.3">
      <c r="B11" s="111" t="str">
        <f>IFERROR(VLOOKUP(D11,'Zinsstruktur '!A:N,2,FALSE),"")</f>
        <v/>
      </c>
      <c r="C11" s="111">
        <v>7</v>
      </c>
      <c r="D11" s="113">
        <f t="shared" si="1"/>
        <v>0.58333333333333337</v>
      </c>
      <c r="E11" s="114" t="e">
        <f>VLOOKUP(D11,'Zinsstruktur '!A:N,14,FALSE)</f>
        <v>#N/A</v>
      </c>
      <c r="F11" s="114">
        <f t="shared" si="2"/>
        <v>-7.1626444334366912E-3</v>
      </c>
      <c r="G11" s="115" t="str">
        <f t="shared" si="3"/>
        <v/>
      </c>
    </row>
    <row r="12" spans="2:11" x14ac:dyDescent="0.3">
      <c r="B12" s="111" t="str">
        <f>IFERROR(VLOOKUP(D12,'Zinsstruktur '!A:N,2,FALSE),"")</f>
        <v/>
      </c>
      <c r="C12" s="111">
        <v>8</v>
      </c>
      <c r="D12" s="113">
        <f t="shared" si="1"/>
        <v>0.66666666666666663</v>
      </c>
      <c r="E12" s="114" t="e">
        <f>VLOOKUP(D12,'Zinsstruktur '!A:N,14,FALSE)</f>
        <v>#N/A</v>
      </c>
      <c r="F12" s="114">
        <f t="shared" si="2"/>
        <v>-7.3237766733287276E-3</v>
      </c>
      <c r="G12" s="115" t="str">
        <f t="shared" si="3"/>
        <v/>
      </c>
    </row>
    <row r="13" spans="2:11" x14ac:dyDescent="0.3">
      <c r="B13" s="111" t="str">
        <f>IFERROR(VLOOKUP(D13,'Zinsstruktur '!A:N,2,FALSE),"")</f>
        <v>Bund 10</v>
      </c>
      <c r="C13" s="111">
        <v>9</v>
      </c>
      <c r="D13" s="113">
        <f t="shared" si="1"/>
        <v>0.75</v>
      </c>
      <c r="E13" s="114">
        <f>VLOOKUP(D13,'Zinsstruktur '!A:N,14,FALSE)</f>
        <v>-8.2122480999547894E-3</v>
      </c>
      <c r="F13" s="114">
        <f t="shared" si="2"/>
        <v>-7.4753113706960824E-3</v>
      </c>
      <c r="G13" s="115">
        <f t="shared" si="3"/>
        <v>5.4307574293052067E-7</v>
      </c>
    </row>
    <row r="14" spans="2:11" x14ac:dyDescent="0.3">
      <c r="B14" s="111" t="str">
        <f>IFERROR(VLOOKUP(D14,'Zinsstruktur '!A:N,2,FALSE),"")</f>
        <v/>
      </c>
      <c r="C14" s="111">
        <v>10</v>
      </c>
      <c r="D14" s="113">
        <f t="shared" si="1"/>
        <v>0.83333333333333337</v>
      </c>
      <c r="E14" s="114" t="e">
        <f>VLOOKUP(D14,'Zinsstruktur '!A:N,14,FALSE)</f>
        <v>#N/A</v>
      </c>
      <c r="F14" s="114">
        <f t="shared" si="2"/>
        <v>-7.6177044969556254E-3</v>
      </c>
      <c r="G14" s="115" t="str">
        <f t="shared" si="3"/>
        <v/>
      </c>
    </row>
    <row r="15" spans="2:11" x14ac:dyDescent="0.3">
      <c r="B15" s="111" t="str">
        <f>IFERROR(VLOOKUP(D15,'Zinsstruktur '!A:N,2,FALSE),"")</f>
        <v/>
      </c>
      <c r="C15" s="111">
        <v>11</v>
      </c>
      <c r="D15" s="113">
        <f t="shared" si="1"/>
        <v>0.91666666666666663</v>
      </c>
      <c r="E15" s="114" t="e">
        <f>VLOOKUP(D15,'Zinsstruktur '!A:N,14,FALSE)</f>
        <v>#N/A</v>
      </c>
      <c r="F15" s="114">
        <f t="shared" si="2"/>
        <v>-7.7513914057044673E-3</v>
      </c>
      <c r="G15" s="115" t="str">
        <f t="shared" si="3"/>
        <v/>
      </c>
    </row>
    <row r="16" spans="2:11" x14ac:dyDescent="0.3">
      <c r="B16" s="111" t="str">
        <f>IFERROR(VLOOKUP(D16,'Zinsstruktur '!A:N,2,FALSE),"")</f>
        <v/>
      </c>
      <c r="C16" s="111">
        <v>12</v>
      </c>
      <c r="D16" s="113">
        <f t="shared" si="1"/>
        <v>1</v>
      </c>
      <c r="E16" s="114" t="e">
        <f>VLOOKUP(D16,'Zinsstruktur '!A:N,14,FALSE)</f>
        <v>#N/A</v>
      </c>
      <c r="F16" s="114">
        <f t="shared" si="2"/>
        <v>-7.8767877362618255E-3</v>
      </c>
      <c r="G16" s="115" t="str">
        <f t="shared" si="3"/>
        <v/>
      </c>
    </row>
    <row r="17" spans="2:7" x14ac:dyDescent="0.3">
      <c r="B17" s="111" t="str">
        <f>IFERROR(VLOOKUP(D17,'Zinsstruktur '!A:N,2,FALSE),"")</f>
        <v/>
      </c>
      <c r="C17" s="111">
        <v>13</v>
      </c>
      <c r="D17" s="113">
        <f t="shared" si="1"/>
        <v>1.0833333333333333</v>
      </c>
      <c r="E17" s="114" t="e">
        <f>VLOOKUP(D17,'Zinsstruktur '!A:N,14,FALSE)</f>
        <v>#N/A</v>
      </c>
      <c r="F17" s="114">
        <f t="shared" si="2"/>
        <v>-7.9942902784474398E-3</v>
      </c>
      <c r="G17" s="115" t="str">
        <f t="shared" si="3"/>
        <v/>
      </c>
    </row>
    <row r="18" spans="2:7" x14ac:dyDescent="0.3">
      <c r="B18" s="111" t="str">
        <f>IFERROR(VLOOKUP(D18,'Zinsstruktur '!A:N,2,FALSE),"")</f>
        <v/>
      </c>
      <c r="C18" s="111">
        <v>14</v>
      </c>
      <c r="D18" s="113">
        <f t="shared" si="1"/>
        <v>1.1666666666666667</v>
      </c>
      <c r="E18" s="114" t="e">
        <f>VLOOKUP(D18,'Zinsstruktur '!A:N,14,FALSE)</f>
        <v>#N/A</v>
      </c>
      <c r="F18" s="114">
        <f t="shared" si="2"/>
        <v>-8.1042778002355098E-3</v>
      </c>
      <c r="G18" s="115" t="str">
        <f t="shared" si="3"/>
        <v/>
      </c>
    </row>
    <row r="19" spans="2:7" x14ac:dyDescent="0.3">
      <c r="B19" s="111" t="str">
        <f>IFERROR(VLOOKUP(D19,'Zinsstruktur '!A:N,2,FALSE),"")</f>
        <v>Bund 11</v>
      </c>
      <c r="C19" s="111">
        <v>15</v>
      </c>
      <c r="D19" s="113">
        <f t="shared" si="1"/>
        <v>1.25</v>
      </c>
      <c r="E19" s="114">
        <f>VLOOKUP(D19,'Zinsstruktur '!A:N,14,FALSE)</f>
        <v>-8.0646929978972041E-3</v>
      </c>
      <c r="F19" s="114">
        <f t="shared" si="2"/>
        <v>-8.2071118398559292E-3</v>
      </c>
      <c r="G19" s="115">
        <f t="shared" si="3"/>
        <v>2.0283126544864294E-8</v>
      </c>
    </row>
    <row r="20" spans="2:7" x14ac:dyDescent="0.3">
      <c r="B20" s="111" t="str">
        <f>IFERROR(VLOOKUP(D20,'Zinsstruktur '!A:N,2,FALSE),"")</f>
        <v/>
      </c>
      <c r="C20" s="111">
        <v>16</v>
      </c>
      <c r="D20" s="113">
        <f t="shared" si="1"/>
        <v>1.3333333333333333</v>
      </c>
      <c r="E20" s="114" t="e">
        <f>VLOOKUP(D20,'Zinsstruktur '!A:N,14,FALSE)</f>
        <v>#N/A</v>
      </c>
      <c r="F20" s="114">
        <f t="shared" si="2"/>
        <v>-8.3031374638474764E-3</v>
      </c>
      <c r="G20" s="115" t="str">
        <f t="shared" si="3"/>
        <v/>
      </c>
    </row>
    <row r="21" spans="2:7" x14ac:dyDescent="0.3">
      <c r="B21" s="111" t="str">
        <f>IFERROR(VLOOKUP(D21,'Zinsstruktur '!A:N,2,FALSE),"")</f>
        <v>Bund 11</v>
      </c>
      <c r="C21" s="111">
        <v>17</v>
      </c>
      <c r="D21" s="113">
        <f t="shared" si="1"/>
        <v>1.4166666666666667</v>
      </c>
      <c r="E21" s="114">
        <f>VLOOKUP(D21,'Zinsstruktur '!A:N,14,FALSE)</f>
        <v>-8.3359748497152126E-3</v>
      </c>
      <c r="F21" s="114">
        <f t="shared" si="2"/>
        <v>-8.3926839925050553E-3</v>
      </c>
      <c r="G21" s="115">
        <f t="shared" si="3"/>
        <v>3.2159268759587709E-9</v>
      </c>
    </row>
    <row r="22" spans="2:7" x14ac:dyDescent="0.3">
      <c r="B22" s="111" t="str">
        <f>IFERROR(VLOOKUP(D22,'Zinsstruktur '!A:N,2,FALSE),"")</f>
        <v/>
      </c>
      <c r="C22" s="111">
        <v>18</v>
      </c>
      <c r="D22" s="113">
        <f t="shared" si="1"/>
        <v>1.5</v>
      </c>
      <c r="E22" s="114" t="e">
        <f>VLOOKUP(D22,'Zinsstruktur '!A:N,14,FALSE)</f>
        <v>#N/A</v>
      </c>
      <c r="F22" s="114">
        <f t="shared" si="2"/>
        <v>-8.4760656941028321E-3</v>
      </c>
      <c r="G22" s="115" t="str">
        <f t="shared" si="3"/>
        <v/>
      </c>
    </row>
    <row r="23" spans="2:7" x14ac:dyDescent="0.3">
      <c r="B23" s="111" t="str">
        <f>IFERROR(VLOOKUP(D23,'Zinsstruktur '!A:N,2,FALSE),"")</f>
        <v/>
      </c>
      <c r="C23" s="111">
        <v>19</v>
      </c>
      <c r="D23" s="113">
        <f t="shared" si="1"/>
        <v>1.5833333333333333</v>
      </c>
      <c r="E23" s="114" t="e">
        <f>VLOOKUP(D23,'Zinsstruktur '!A:N,14,FALSE)</f>
        <v>#N/A</v>
      </c>
      <c r="F23" s="114">
        <f t="shared" si="2"/>
        <v>-8.5535824492165239E-3</v>
      </c>
      <c r="G23" s="115" t="str">
        <f t="shared" si="3"/>
        <v/>
      </c>
    </row>
    <row r="24" spans="2:7" x14ac:dyDescent="0.3">
      <c r="B24" s="111" t="str">
        <f>IFERROR(VLOOKUP(D24,'Zinsstruktur '!A:N,2,FALSE),"")</f>
        <v/>
      </c>
      <c r="C24" s="111">
        <v>20</v>
      </c>
      <c r="D24" s="113">
        <f t="shared" si="1"/>
        <v>1.6666666666666667</v>
      </c>
      <c r="E24" s="114" t="e">
        <f>VLOOKUP(D24,'Zinsstruktur '!A:N,14,FALSE)</f>
        <v>#N/A</v>
      </c>
      <c r="F24" s="114">
        <f t="shared" si="2"/>
        <v>-8.6255203864132133E-3</v>
      </c>
      <c r="G24" s="115" t="str">
        <f t="shared" si="3"/>
        <v/>
      </c>
    </row>
    <row r="25" spans="2:7" x14ac:dyDescent="0.3">
      <c r="B25" s="111" t="str">
        <f>IFERROR(VLOOKUP(D25,'Zinsstruktur '!A:N,2,FALSE),"")</f>
        <v>Bund 11</v>
      </c>
      <c r="C25" s="111">
        <v>21</v>
      </c>
      <c r="D25" s="113">
        <f t="shared" si="1"/>
        <v>1.75</v>
      </c>
      <c r="E25" s="114">
        <f>VLOOKUP(D25,'Zinsstruktur '!A:N,14,FALSE)</f>
        <v>-8.9373943886960506E-3</v>
      </c>
      <c r="F25" s="114">
        <f t="shared" si="2"/>
        <v>-8.6921524905233215E-3</v>
      </c>
      <c r="G25" s="115">
        <f t="shared" si="3"/>
        <v>6.0143588619363236E-8</v>
      </c>
    </row>
    <row r="26" spans="2:7" x14ac:dyDescent="0.3">
      <c r="B26" s="111" t="str">
        <f>IFERROR(VLOOKUP(D26,'Zinsstruktur '!A:N,2,FALSE),"")</f>
        <v/>
      </c>
      <c r="C26" s="111">
        <v>22</v>
      </c>
      <c r="D26" s="113">
        <f t="shared" si="1"/>
        <v>1.8333333333333333</v>
      </c>
      <c r="E26" s="114" t="e">
        <f>VLOOKUP(D26,'Zinsstruktur '!A:N,14,FALSE)</f>
        <v>#N/A</v>
      </c>
      <c r="F26" s="114">
        <f t="shared" si="2"/>
        <v>-8.7537391846586772E-3</v>
      </c>
      <c r="G26" s="115" t="str">
        <f t="shared" si="3"/>
        <v/>
      </c>
    </row>
    <row r="27" spans="2:7" x14ac:dyDescent="0.3">
      <c r="B27" s="111" t="str">
        <f>IFERROR(VLOOKUP(D27,'Zinsstruktur '!A:N,2,FALSE),"")</f>
        <v/>
      </c>
      <c r="C27" s="111">
        <v>23</v>
      </c>
      <c r="D27" s="113">
        <f t="shared" si="1"/>
        <v>1.9166666666666667</v>
      </c>
      <c r="E27" s="114" t="e">
        <f>VLOOKUP(D27,'Zinsstruktur '!A:N,14,FALSE)</f>
        <v>#N/A</v>
      </c>
      <c r="F27" s="114">
        <f t="shared" si="2"/>
        <v>-8.8105288870916169E-3</v>
      </c>
      <c r="G27" s="115" t="str">
        <f t="shared" si="3"/>
        <v/>
      </c>
    </row>
    <row r="28" spans="2:7" x14ac:dyDescent="0.3">
      <c r="B28" s="111" t="str">
        <f>IFERROR(VLOOKUP(D28,'Zinsstruktur '!A:N,2,FALSE),"")</f>
        <v/>
      </c>
      <c r="C28" s="111">
        <v>24</v>
      </c>
      <c r="D28" s="113">
        <f t="shared" si="1"/>
        <v>2</v>
      </c>
      <c r="E28" s="114" t="e">
        <f>VLOOKUP(D28,'Zinsstruktur '!A:N,14,FALSE)</f>
        <v>#N/A</v>
      </c>
      <c r="F28" s="114">
        <f t="shared" si="2"/>
        <v>-8.8627585440632529E-3</v>
      </c>
      <c r="G28" s="115" t="str">
        <f t="shared" si="3"/>
        <v/>
      </c>
    </row>
    <row r="29" spans="2:7" x14ac:dyDescent="0.3">
      <c r="B29" s="111" t="str">
        <f>IFERROR(VLOOKUP(D29,'Zinsstruktur '!A:N,2,FALSE),"")</f>
        <v/>
      </c>
      <c r="C29" s="111">
        <v>25</v>
      </c>
      <c r="D29" s="113">
        <f t="shared" si="1"/>
        <v>2.0833333333333335</v>
      </c>
      <c r="E29" s="114" t="e">
        <f>VLOOKUP(D29,'Zinsstruktur '!A:N,14,FALSE)</f>
        <v>#N/A</v>
      </c>
      <c r="F29" s="114">
        <f t="shared" si="2"/>
        <v>-8.9106541395440712E-3</v>
      </c>
      <c r="G29" s="115" t="str">
        <f t="shared" si="3"/>
        <v/>
      </c>
    </row>
    <row r="30" spans="2:7" x14ac:dyDescent="0.3">
      <c r="B30" s="111" t="str">
        <f>IFERROR(VLOOKUP(D30,'Zinsstruktur '!A:N,2,FALSE),"")</f>
        <v/>
      </c>
      <c r="C30" s="111">
        <v>26</v>
      </c>
      <c r="D30" s="113">
        <f t="shared" si="1"/>
        <v>2.1666666666666665</v>
      </c>
      <c r="E30" s="114" t="e">
        <f>VLOOKUP(D30,'Zinsstruktur '!A:N,14,FALSE)</f>
        <v>#N/A</v>
      </c>
      <c r="F30" s="114">
        <f t="shared" si="2"/>
        <v>-8.9544311829271219E-3</v>
      </c>
      <c r="G30" s="115" t="str">
        <f t="shared" si="3"/>
        <v/>
      </c>
    </row>
    <row r="31" spans="2:7" x14ac:dyDescent="0.3">
      <c r="B31" s="111" t="str">
        <f>IFERROR(VLOOKUP(D31,'Zinsstruktur '!A:N,2,FALSE),"")</f>
        <v>Bund 12</v>
      </c>
      <c r="C31" s="111">
        <v>27</v>
      </c>
      <c r="D31" s="113">
        <f t="shared" si="1"/>
        <v>2.25</v>
      </c>
      <c r="E31" s="114">
        <f>VLOOKUP(D31,'Zinsstruktur '!A:N,14,FALSE)</f>
        <v>-8.9840423328631392E-3</v>
      </c>
      <c r="F31" s="114">
        <f t="shared" si="2"/>
        <v>-8.994295175592748E-3</v>
      </c>
      <c r="G31" s="115">
        <f t="shared" si="3"/>
        <v>1.0512078403809293E-10</v>
      </c>
    </row>
    <row r="32" spans="2:7" x14ac:dyDescent="0.3">
      <c r="B32" s="111" t="str">
        <f>IFERROR(VLOOKUP(D32,'Zinsstruktur '!A:N,2,FALSE),"")</f>
        <v/>
      </c>
      <c r="C32" s="111">
        <v>28</v>
      </c>
      <c r="D32" s="113">
        <f t="shared" si="1"/>
        <v>2.3333333333333335</v>
      </c>
      <c r="E32" s="114" t="e">
        <f>VLOOKUP(D32,'Zinsstruktur '!A:N,14,FALSE)</f>
        <v>#N/A</v>
      </c>
      <c r="F32" s="114">
        <f t="shared" si="2"/>
        <v>-9.0304420572443981E-3</v>
      </c>
      <c r="G32" s="115" t="str">
        <f t="shared" si="3"/>
        <v/>
      </c>
    </row>
    <row r="33" spans="2:7" x14ac:dyDescent="0.3">
      <c r="B33" s="111" t="str">
        <f>IFERROR(VLOOKUP(D33,'Zinsstruktur '!A:N,2,FALSE),"")</f>
        <v>Bund 12</v>
      </c>
      <c r="C33" s="111">
        <v>29</v>
      </c>
      <c r="D33" s="113">
        <f t="shared" si="1"/>
        <v>2.4166666666666665</v>
      </c>
      <c r="E33" s="114">
        <f>VLOOKUP(D33,'Zinsstruktur '!A:N,14,FALSE)</f>
        <v>-9.1747587543289186E-3</v>
      </c>
      <c r="F33" s="114">
        <f t="shared" si="2"/>
        <v>-9.0630586328769597E-3</v>
      </c>
      <c r="G33" s="115">
        <f t="shared" si="3"/>
        <v>1.2476917132382369E-8</v>
      </c>
    </row>
    <row r="34" spans="2:7" x14ac:dyDescent="0.3">
      <c r="B34" s="111" t="str">
        <f>IFERROR(VLOOKUP(D34,'Zinsstruktur '!A:N,2,FALSE),"")</f>
        <v/>
      </c>
      <c r="C34" s="111">
        <v>30</v>
      </c>
      <c r="D34" s="113">
        <f t="shared" si="1"/>
        <v>2.5</v>
      </c>
      <c r="E34" s="114" t="e">
        <f>VLOOKUP(D34,'Zinsstruktur '!A:N,14,FALSE)</f>
        <v>#N/A</v>
      </c>
      <c r="F34" s="114">
        <f t="shared" si="2"/>
        <v>-9.0923229812032887E-3</v>
      </c>
      <c r="G34" s="115" t="str">
        <f t="shared" si="3"/>
        <v/>
      </c>
    </row>
    <row r="35" spans="2:7" x14ac:dyDescent="0.3">
      <c r="B35" s="111" t="str">
        <f>IFERROR(VLOOKUP(D35,'Zinsstruktur '!A:N,2,FALSE),"")</f>
        <v/>
      </c>
      <c r="C35" s="111">
        <v>31</v>
      </c>
      <c r="D35" s="113">
        <f t="shared" si="1"/>
        <v>2.5833333333333335</v>
      </c>
      <c r="E35" s="114" t="e">
        <f>VLOOKUP(D35,'Zinsstruktur '!A:N,14,FALSE)</f>
        <v>#N/A</v>
      </c>
      <c r="F35" s="114">
        <f t="shared" si="2"/>
        <v>-9.1184048453292581E-3</v>
      </c>
      <c r="G35" s="115" t="str">
        <f t="shared" si="3"/>
        <v/>
      </c>
    </row>
    <row r="36" spans="2:7" x14ac:dyDescent="0.3">
      <c r="B36" s="111" t="str">
        <f>IFERROR(VLOOKUP(D36,'Zinsstruktur '!A:N,2,FALSE),"")</f>
        <v/>
      </c>
      <c r="C36" s="111">
        <v>32</v>
      </c>
      <c r="D36" s="113">
        <f t="shared" si="1"/>
        <v>2.6666666666666665</v>
      </c>
      <c r="E36" s="114" t="e">
        <f>VLOOKUP(D36,'Zinsstruktur '!A:N,14,FALSE)</f>
        <v>#N/A</v>
      </c>
      <c r="F36" s="114">
        <f t="shared" si="2"/>
        <v>-9.1414660064346592E-3</v>
      </c>
      <c r="G36" s="115" t="str">
        <f t="shared" si="3"/>
        <v/>
      </c>
    </row>
    <row r="37" spans="2:7" x14ac:dyDescent="0.3">
      <c r="B37" s="111" t="str">
        <f>IFERROR(VLOOKUP(D37,'Zinsstruktur '!A:N,2,FALSE),"")</f>
        <v/>
      </c>
      <c r="C37" s="111">
        <v>33</v>
      </c>
      <c r="D37" s="113">
        <f t="shared" si="1"/>
        <v>2.75</v>
      </c>
      <c r="E37" s="114" t="e">
        <f>VLOOKUP(D37,'Zinsstruktur '!A:N,14,FALSE)</f>
        <v>#N/A</v>
      </c>
      <c r="F37" s="114">
        <f t="shared" si="2"/>
        <v>-9.1616606411855182E-3</v>
      </c>
      <c r="G37" s="115" t="str">
        <f t="shared" si="3"/>
        <v/>
      </c>
    </row>
    <row r="38" spans="2:7" x14ac:dyDescent="0.3">
      <c r="B38" s="111" t="str">
        <f>IFERROR(VLOOKUP(D38,'Zinsstruktur '!A:N,2,FALSE),"")</f>
        <v/>
      </c>
      <c r="C38" s="111">
        <v>34</v>
      </c>
      <c r="D38" s="113">
        <f t="shared" si="1"/>
        <v>2.8333333333333335</v>
      </c>
      <c r="E38" s="114" t="e">
        <f>VLOOKUP(D38,'Zinsstruktur '!A:N,14,FALSE)</f>
        <v>#N/A</v>
      </c>
      <c r="F38" s="114">
        <f t="shared" si="2"/>
        <v>-9.1791356635723912E-3</v>
      </c>
      <c r="G38" s="115" t="str">
        <f t="shared" si="3"/>
        <v/>
      </c>
    </row>
    <row r="39" spans="2:7" x14ac:dyDescent="0.3">
      <c r="B39" s="111" t="str">
        <f>IFERROR(VLOOKUP(D39,'Zinsstruktur '!A:N,2,FALSE),"")</f>
        <v>Bund 13</v>
      </c>
      <c r="C39" s="111">
        <v>35</v>
      </c>
      <c r="D39" s="113">
        <f t="shared" si="1"/>
        <v>2.9166666666666665</v>
      </c>
      <c r="E39" s="114">
        <f>VLOOKUP(D39,'Zinsstruktur '!A:N,14,FALSE)</f>
        <v>-9.262795905224816E-3</v>
      </c>
      <c r="F39" s="114">
        <f t="shared" si="2"/>
        <v>-9.1940310518403099E-3</v>
      </c>
      <c r="G39" s="115">
        <f t="shared" si="3"/>
        <v>4.7286050609926194E-9</v>
      </c>
    </row>
    <row r="40" spans="2:7" x14ac:dyDescent="0.3">
      <c r="B40" s="111" t="str">
        <f>IFERROR(VLOOKUP(D40,'Zinsstruktur '!A:N,2,FALSE),"")</f>
        <v/>
      </c>
      <c r="C40" s="111">
        <v>36</v>
      </c>
      <c r="D40" s="113">
        <f t="shared" si="1"/>
        <v>3</v>
      </c>
      <c r="E40" s="114" t="e">
        <f>VLOOKUP(D40,'Zinsstruktur '!A:N,14,FALSE)</f>
        <v>#N/A</v>
      </c>
      <c r="F40" s="114">
        <f t="shared" si="2"/>
        <v>-9.206480161147685E-3</v>
      </c>
      <c r="G40" s="115" t="str">
        <f t="shared" si="3"/>
        <v/>
      </c>
    </row>
    <row r="41" spans="2:7" x14ac:dyDescent="0.3">
      <c r="B41" s="111" t="str">
        <f>IFERROR(VLOOKUP(D41,'Zinsstruktur '!A:N,2,FALSE),"")</f>
        <v/>
      </c>
      <c r="C41" s="111">
        <v>37</v>
      </c>
      <c r="D41" s="113">
        <f t="shared" si="1"/>
        <v>3.0833333333333335</v>
      </c>
      <c r="E41" s="114" t="e">
        <f>VLOOKUP(D41,'Zinsstruktur '!A:N,14,FALSE)</f>
        <v>#N/A</v>
      </c>
      <c r="F41" s="114">
        <f t="shared" si="2"/>
        <v>-9.2166100225647713E-3</v>
      </c>
      <c r="G41" s="115" t="str">
        <f t="shared" si="3"/>
        <v/>
      </c>
    </row>
    <row r="42" spans="2:7" x14ac:dyDescent="0.3">
      <c r="B42" s="111" t="str">
        <f>IFERROR(VLOOKUP(D42,'Zinsstruktur '!A:N,2,FALSE),"")</f>
        <v>Bund 13 II</v>
      </c>
      <c r="C42" s="111">
        <v>38</v>
      </c>
      <c r="D42" s="113">
        <f t="shared" si="1"/>
        <v>3.1666666666666665</v>
      </c>
      <c r="E42" s="114">
        <f>VLOOKUP(D42,'Zinsstruktur '!A:N,14,FALSE)</f>
        <v>-9.1817671503583859E-3</v>
      </c>
      <c r="F42" s="114">
        <f t="shared" si="2"/>
        <v>-9.2245416289963942E-3</v>
      </c>
      <c r="G42" s="115">
        <f t="shared" si="3"/>
        <v>1.8296560227534311E-9</v>
      </c>
    </row>
    <row r="43" spans="2:7" x14ac:dyDescent="0.3">
      <c r="B43" s="111" t="str">
        <f>IFERROR(VLOOKUP(D43,'Zinsstruktur '!A:N,2,FALSE),"")</f>
        <v/>
      </c>
      <c r="C43" s="111">
        <v>39</v>
      </c>
      <c r="D43" s="113">
        <f t="shared" si="1"/>
        <v>3.25</v>
      </c>
      <c r="E43" s="114" t="e">
        <f>VLOOKUP(D43,'Zinsstruktur '!A:N,14,FALSE)</f>
        <v>#N/A</v>
      </c>
      <c r="F43" s="114">
        <f t="shared" si="2"/>
        <v>-9.2303902085889601E-3</v>
      </c>
      <c r="G43" s="115" t="str">
        <f t="shared" si="3"/>
        <v/>
      </c>
    </row>
    <row r="44" spans="2:7" x14ac:dyDescent="0.3">
      <c r="B44" s="111" t="str">
        <f>IFERROR(VLOOKUP(D44,'Zinsstruktur '!A:N,2,FALSE),"")</f>
        <v/>
      </c>
      <c r="C44" s="111">
        <v>40</v>
      </c>
      <c r="D44" s="113">
        <f t="shared" si="1"/>
        <v>3.3333333333333335</v>
      </c>
      <c r="E44" s="114" t="e">
        <f>VLOOKUP(D44,'Zinsstruktur '!A:N,14,FALSE)</f>
        <v>#N/A</v>
      </c>
      <c r="F44" s="114">
        <f t="shared" si="2"/>
        <v>-9.2342654861582475E-3</v>
      </c>
      <c r="G44" s="115" t="str">
        <f t="shared" si="3"/>
        <v/>
      </c>
    </row>
    <row r="45" spans="2:7" x14ac:dyDescent="0.3">
      <c r="B45" s="111" t="str">
        <f>IFERROR(VLOOKUP(D45,'Zinsstruktur '!A:N,2,FALSE),"")</f>
        <v>Bund 13</v>
      </c>
      <c r="C45" s="111">
        <v>41</v>
      </c>
      <c r="D45" s="113">
        <f t="shared" si="1"/>
        <v>3.4166666666666665</v>
      </c>
      <c r="E45" s="114">
        <f>VLOOKUP(D45,'Zinsstruktur '!A:N,14,FALSE)</f>
        <v>-9.144594650699802E-3</v>
      </c>
      <c r="F45" s="114">
        <f t="shared" si="2"/>
        <v>-9.2362719331515152E-3</v>
      </c>
      <c r="G45" s="115">
        <f t="shared" si="3"/>
        <v>8.40472411773119E-9</v>
      </c>
    </row>
    <row r="46" spans="2:7" x14ac:dyDescent="0.3">
      <c r="B46" s="111" t="str">
        <f>IFERROR(VLOOKUP(D46,'Zinsstruktur '!A:N,2,FALSE),"")</f>
        <v/>
      </c>
      <c r="C46" s="111">
        <v>42</v>
      </c>
      <c r="D46" s="113">
        <f t="shared" si="1"/>
        <v>3.5</v>
      </c>
      <c r="E46" s="114" t="e">
        <f>VLOOKUP(D46,'Zinsstruktur '!A:N,14,FALSE)</f>
        <v>#N/A</v>
      </c>
      <c r="F46" s="114">
        <f t="shared" si="2"/>
        <v>-9.2365090066360879E-3</v>
      </c>
      <c r="G46" s="115" t="str">
        <f t="shared" si="3"/>
        <v/>
      </c>
    </row>
    <row r="47" spans="2:7" x14ac:dyDescent="0.3">
      <c r="B47" s="111" t="str">
        <f>IFERROR(VLOOKUP(D47,'Zinsstruktur '!A:N,2,FALSE),"")</f>
        <v/>
      </c>
      <c r="C47" s="111">
        <v>43</v>
      </c>
      <c r="D47" s="113">
        <f t="shared" si="1"/>
        <v>3.5833333333333335</v>
      </c>
      <c r="E47" s="114" t="e">
        <f>VLOOKUP(D47,'Zinsstruktur '!A:N,14,FALSE)</f>
        <v>#N/A</v>
      </c>
      <c r="F47" s="114">
        <f t="shared" si="2"/>
        <v>-9.2350713777854549E-3</v>
      </c>
      <c r="G47" s="115" t="str">
        <f t="shared" si="3"/>
        <v/>
      </c>
    </row>
    <row r="48" spans="2:7" x14ac:dyDescent="0.3">
      <c r="B48" s="111" t="str">
        <f>IFERROR(VLOOKUP(D48,'Zinsstruktur '!A:N,2,FALSE),"")</f>
        <v/>
      </c>
      <c r="C48" s="111">
        <v>44</v>
      </c>
      <c r="D48" s="113">
        <f t="shared" si="1"/>
        <v>3.6666666666666665</v>
      </c>
      <c r="E48" s="114" t="e">
        <f>VLOOKUP(D48,'Zinsstruktur '!A:N,14,FALSE)</f>
        <v>#N/A</v>
      </c>
      <c r="F48" s="114">
        <f t="shared" si="2"/>
        <v>-9.2320491503142497E-3</v>
      </c>
      <c r="G48" s="115" t="str">
        <f t="shared" si="3"/>
        <v/>
      </c>
    </row>
    <row r="49" spans="2:7" x14ac:dyDescent="0.3">
      <c r="B49" s="111" t="str">
        <f>IFERROR(VLOOKUP(D49,'Zinsstruktur '!A:N,2,FALSE),"")</f>
        <v>Bund 94</v>
      </c>
      <c r="C49" s="111">
        <v>45</v>
      </c>
      <c r="D49" s="113">
        <f t="shared" si="1"/>
        <v>3.75</v>
      </c>
      <c r="E49" s="114">
        <f>VLOOKUP(D49,'Zinsstruktur '!A:N,14,FALSE)</f>
        <v>-8.8308827894997537E-3</v>
      </c>
      <c r="F49" s="114">
        <f t="shared" si="2"/>
        <v>-9.2275280692940553E-3</v>
      </c>
      <c r="G49" s="115">
        <f t="shared" si="3"/>
        <v>1.5732747798309979E-7</v>
      </c>
    </row>
    <row r="50" spans="2:7" x14ac:dyDescent="0.3">
      <c r="B50" s="111" t="str">
        <f>IFERROR(VLOOKUP(D50,'Zinsstruktur '!A:N,2,FALSE),"")</f>
        <v/>
      </c>
      <c r="C50" s="111">
        <v>46</v>
      </c>
      <c r="D50" s="113">
        <f t="shared" si="1"/>
        <v>3.8333333333333335</v>
      </c>
      <c r="E50" s="114" t="e">
        <f>VLOOKUP(D50,'Zinsstruktur '!A:N,14,FALSE)</f>
        <v>#N/A</v>
      </c>
      <c r="F50" s="114">
        <f t="shared" si="2"/>
        <v>-9.2215897207640757E-3</v>
      </c>
      <c r="G50" s="115" t="str">
        <f t="shared" si="3"/>
        <v/>
      </c>
    </row>
    <row r="51" spans="2:7" x14ac:dyDescent="0.3">
      <c r="B51" s="111" t="str">
        <f>IFERROR(VLOOKUP(D51,'Zinsstruktur '!A:N,2,FALSE),"")</f>
        <v>Bund 14</v>
      </c>
      <c r="C51" s="111">
        <v>47</v>
      </c>
      <c r="D51" s="113">
        <f t="shared" si="1"/>
        <v>3.9166666666666665</v>
      </c>
      <c r="E51" s="114">
        <f>VLOOKUP(D51,'Zinsstruktur '!A:N,14,FALSE)</f>
        <v>-9.1340880684430571E-3</v>
      </c>
      <c r="F51" s="114">
        <f t="shared" si="2"/>
        <v>-9.2143117225328176E-3</v>
      </c>
      <c r="G51" s="115">
        <f t="shared" si="3"/>
        <v>6.4358346755135596E-9</v>
      </c>
    </row>
    <row r="52" spans="2:7" x14ac:dyDescent="0.3">
      <c r="B52" s="111" t="str">
        <f>IFERROR(VLOOKUP(D52,'Zinsstruktur '!A:N,2,FALSE),"")</f>
        <v/>
      </c>
      <c r="C52" s="111">
        <v>48</v>
      </c>
      <c r="D52" s="113">
        <f t="shared" si="1"/>
        <v>4</v>
      </c>
      <c r="E52" s="114" t="e">
        <f>VLOOKUP(D52,'Zinsstruktur '!A:N,14,FALSE)</f>
        <v>#N/A</v>
      </c>
      <c r="F52" s="114">
        <f t="shared" si="2"/>
        <v>-9.2057679065502621E-3</v>
      </c>
      <c r="G52" s="115" t="str">
        <f t="shared" si="3"/>
        <v/>
      </c>
    </row>
    <row r="53" spans="2:7" x14ac:dyDescent="0.3">
      <c r="B53" s="111" t="str">
        <f>IFERROR(VLOOKUP(D53,'Zinsstruktur '!A:N,2,FALSE),"")</f>
        <v/>
      </c>
      <c r="C53" s="111">
        <v>49</v>
      </c>
      <c r="D53" s="113">
        <f t="shared" si="1"/>
        <v>4.083333333333333</v>
      </c>
      <c r="E53" s="114" t="e">
        <f>VLOOKUP(D53,'Zinsstruktur '!A:N,14,FALSE)</f>
        <v>#N/A</v>
      </c>
      <c r="F53" s="114">
        <f t="shared" si="2"/>
        <v>-9.1960284932140306E-3</v>
      </c>
      <c r="G53" s="115" t="str">
        <f t="shared" si="3"/>
        <v/>
      </c>
    </row>
    <row r="54" spans="2:7" x14ac:dyDescent="0.3">
      <c r="B54" s="111" t="str">
        <f>IFERROR(VLOOKUP(D54,'Zinsstruktur '!A:N,2,FALSE),"")</f>
        <v>Bund 14</v>
      </c>
      <c r="C54" s="111">
        <v>50</v>
      </c>
      <c r="D54" s="113">
        <f t="shared" si="1"/>
        <v>4.166666666666667</v>
      </c>
      <c r="E54" s="114">
        <f>VLOOKUP(D54,'Zinsstruktur '!A:N,14,FALSE)</f>
        <v>-9.108404348028171E-3</v>
      </c>
      <c r="F54" s="114">
        <f t="shared" si="2"/>
        <v>-9.1851602579574154E-3</v>
      </c>
      <c r="G54" s="115">
        <f t="shared" si="3"/>
        <v>5.8914697090662689E-9</v>
      </c>
    </row>
    <row r="55" spans="2:7" x14ac:dyDescent="0.3">
      <c r="B55" s="111" t="str">
        <f>IFERROR(VLOOKUP(D55,'Zinsstruktur '!A:N,2,FALSE),"")</f>
        <v/>
      </c>
      <c r="C55" s="111">
        <v>51</v>
      </c>
      <c r="D55" s="113">
        <f t="shared" si="1"/>
        <v>4.25</v>
      </c>
      <c r="E55" s="114" t="e">
        <f>VLOOKUP(D55,'Zinsstruktur '!A:N,14,FALSE)</f>
        <v>#N/A</v>
      </c>
      <c r="F55" s="114">
        <f t="shared" si="2"/>
        <v>-9.1732266904525177E-3</v>
      </c>
      <c r="G55" s="115" t="str">
        <f t="shared" si="3"/>
        <v/>
      </c>
    </row>
    <row r="56" spans="2:7" x14ac:dyDescent="0.3">
      <c r="B56" s="111" t="str">
        <f>IFERROR(VLOOKUP(D56,'Zinsstruktur '!A:N,2,FALSE),"")</f>
        <v/>
      </c>
      <c r="C56" s="111">
        <v>52</v>
      </c>
      <c r="D56" s="113">
        <f t="shared" si="1"/>
        <v>4.333333333333333</v>
      </c>
      <c r="E56" s="114" t="e">
        <f>VLOOKUP(D56,'Zinsstruktur '!A:N,14,FALSE)</f>
        <v>#N/A</v>
      </c>
      <c r="F56" s="114">
        <f t="shared" si="2"/>
        <v>-9.1602881467475264E-3</v>
      </c>
      <c r="G56" s="115" t="str">
        <f t="shared" si="3"/>
        <v/>
      </c>
    </row>
    <row r="57" spans="2:7" x14ac:dyDescent="0.3">
      <c r="B57" s="111" t="str">
        <f>IFERROR(VLOOKUP(D57,'Zinsstruktur '!A:N,2,FALSE),"")</f>
        <v>Bund 14</v>
      </c>
      <c r="C57" s="111">
        <v>53</v>
      </c>
      <c r="D57" s="113">
        <f t="shared" si="1"/>
        <v>4.416666666666667</v>
      </c>
      <c r="E57" s="114">
        <f>VLOOKUP(D57,'Zinsstruktur '!A:N,14,FALSE)</f>
        <v>-9.0813653021451935E-3</v>
      </c>
      <c r="F57" s="114">
        <f t="shared" si="2"/>
        <v>-9.1464019946436506E-3</v>
      </c>
      <c r="G57" s="115">
        <f t="shared" si="3"/>
        <v>4.2297713711388665E-9</v>
      </c>
    </row>
    <row r="58" spans="2:7" x14ac:dyDescent="0.3">
      <c r="B58" s="111" t="str">
        <f>IFERROR(VLOOKUP(D58,'Zinsstruktur '!A:N,2,FALSE),"")</f>
        <v/>
      </c>
      <c r="C58" s="111">
        <v>54</v>
      </c>
      <c r="D58" s="113">
        <f t="shared" si="1"/>
        <v>4.5</v>
      </c>
      <c r="E58" s="114" t="e">
        <f>VLOOKUP(D58,'Zinsstruktur '!A:N,14,FALSE)</f>
        <v>#N/A</v>
      </c>
      <c r="F58" s="114">
        <f t="shared" si="2"/>
        <v>-9.1316227526041516E-3</v>
      </c>
      <c r="G58" s="115" t="str">
        <f t="shared" si="3"/>
        <v/>
      </c>
    </row>
    <row r="59" spans="2:7" x14ac:dyDescent="0.3">
      <c r="B59" s="111" t="str">
        <f>IFERROR(VLOOKUP(D59,'Zinsstruktur '!A:N,2,FALSE),"")</f>
        <v/>
      </c>
      <c r="C59" s="111">
        <v>55</v>
      </c>
      <c r="D59" s="113">
        <f t="shared" si="1"/>
        <v>4.583333333333333</v>
      </c>
      <c r="E59" s="114" t="e">
        <f>VLOOKUP(D59,'Zinsstruktur '!A:N,14,FALSE)</f>
        <v>#N/A</v>
      </c>
      <c r="F59" s="114">
        <f t="shared" si="2"/>
        <v>-9.1160022224756783E-3</v>
      </c>
      <c r="G59" s="115" t="str">
        <f t="shared" si="3"/>
        <v/>
      </c>
    </row>
    <row r="60" spans="2:7" x14ac:dyDescent="0.3">
      <c r="B60" s="111" t="str">
        <f>IFERROR(VLOOKUP(D60,'Zinsstruktur '!A:N,2,FALSE),"")</f>
        <v/>
      </c>
      <c r="C60" s="111">
        <v>56</v>
      </c>
      <c r="D60" s="113">
        <f t="shared" si="1"/>
        <v>4.666666666666667</v>
      </c>
      <c r="E60" s="114" t="e">
        <f>VLOOKUP(D60,'Zinsstruktur '!A:N,14,FALSE)</f>
        <v>#N/A</v>
      </c>
      <c r="F60" s="114">
        <f t="shared" si="2"/>
        <v>-9.0995896162898264E-3</v>
      </c>
      <c r="G60" s="115" t="str">
        <f t="shared" si="3"/>
        <v/>
      </c>
    </row>
    <row r="61" spans="2:7" x14ac:dyDescent="0.3">
      <c r="B61" s="111" t="str">
        <f>IFERROR(VLOOKUP(D61,'Zinsstruktur '!A:N,2,FALSE),"")</f>
        <v/>
      </c>
      <c r="C61" s="111">
        <v>57</v>
      </c>
      <c r="D61" s="113">
        <f t="shared" si="1"/>
        <v>4.75</v>
      </c>
      <c r="E61" s="114" t="e">
        <f>VLOOKUP(D61,'Zinsstruktur '!A:N,14,FALSE)</f>
        <v>#N/A</v>
      </c>
      <c r="F61" s="114">
        <f t="shared" si="2"/>
        <v>-9.0824316774018657E-3</v>
      </c>
      <c r="G61" s="115" t="str">
        <f t="shared" si="3"/>
        <v/>
      </c>
    </row>
    <row r="62" spans="2:7" x14ac:dyDescent="0.3">
      <c r="B62" s="111" t="str">
        <f>IFERROR(VLOOKUP(D62,'Zinsstruktur '!A:N,2,FALSE),"")</f>
        <v/>
      </c>
      <c r="C62" s="111">
        <v>58</v>
      </c>
      <c r="D62" s="113">
        <f t="shared" si="1"/>
        <v>4.833333333333333</v>
      </c>
      <c r="E62" s="114" t="e">
        <f>VLOOKUP(D62,'Zinsstruktur '!A:N,14,FALSE)</f>
        <v>#N/A</v>
      </c>
      <c r="F62" s="114">
        <f t="shared" si="2"/>
        <v>-9.0645727962123182E-3</v>
      </c>
      <c r="G62" s="115" t="str">
        <f t="shared" si="3"/>
        <v/>
      </c>
    </row>
    <row r="63" spans="2:7" x14ac:dyDescent="0.3">
      <c r="B63" s="111" t="str">
        <f>IFERROR(VLOOKUP(D63,'Zinsstruktur '!A:N,2,FALSE),"")</f>
        <v>Bund 15</v>
      </c>
      <c r="C63" s="111">
        <v>59</v>
      </c>
      <c r="D63" s="113">
        <f t="shared" si="1"/>
        <v>4.916666666666667</v>
      </c>
      <c r="E63" s="114">
        <f>VLOOKUP(D63,'Zinsstruktur '!A:N,14,FALSE)</f>
        <v>-9.004991864634649E-3</v>
      </c>
      <c r="F63" s="114">
        <f t="shared" si="2"/>
        <v>-9.0460551207066781E-3</v>
      </c>
      <c r="G63" s="115">
        <f t="shared" si="3"/>
        <v>1.6861909992370322E-9</v>
      </c>
    </row>
    <row r="64" spans="2:7" x14ac:dyDescent="0.3">
      <c r="B64" s="111" t="str">
        <f>IFERROR(VLOOKUP(D64,'Zinsstruktur '!A:N,2,FALSE),"")</f>
        <v/>
      </c>
      <c r="C64" s="111">
        <v>60</v>
      </c>
      <c r="D64" s="113">
        <f t="shared" si="1"/>
        <v>5</v>
      </c>
      <c r="E64" s="114" t="e">
        <f>VLOOKUP(D64,'Zinsstruktur '!A:N,14,FALSE)</f>
        <v>#N/A</v>
      </c>
      <c r="F64" s="114">
        <f t="shared" si="2"/>
        <v>-9.0269186620386965E-3</v>
      </c>
      <c r="G64" s="115" t="str">
        <f t="shared" si="3"/>
        <v/>
      </c>
    </row>
    <row r="65" spans="2:7" x14ac:dyDescent="0.3">
      <c r="B65" s="111" t="str">
        <f>IFERROR(VLOOKUP(D65,'Zinsstruktur '!A:N,2,FALSE),"")</f>
        <v/>
      </c>
      <c r="C65" s="111">
        <v>61</v>
      </c>
      <c r="D65" s="113">
        <f t="shared" si="1"/>
        <v>5.083333333333333</v>
      </c>
      <c r="E65" s="114" t="e">
        <f>VLOOKUP(D65,'Zinsstruktur '!A:N,14,FALSE)</f>
        <v>#N/A</v>
      </c>
      <c r="F65" s="114">
        <f t="shared" si="2"/>
        <v>-9.0072013953727027E-3</v>
      </c>
      <c r="G65" s="115" t="str">
        <f t="shared" si="3"/>
        <v/>
      </c>
    </row>
    <row r="66" spans="2:7" x14ac:dyDescent="0.3">
      <c r="B66" s="111" t="str">
        <f>IFERROR(VLOOKUP(D66,'Zinsstruktur '!A:N,2,FALSE),"")</f>
        <v/>
      </c>
      <c r="C66" s="111">
        <v>62</v>
      </c>
      <c r="D66" s="113">
        <f t="shared" si="1"/>
        <v>5.166666666666667</v>
      </c>
      <c r="E66" s="114" t="e">
        <f>VLOOKUP(D66,'Zinsstruktur '!A:N,14,FALSE)</f>
        <v>#N/A</v>
      </c>
      <c r="F66" s="114">
        <f t="shared" si="2"/>
        <v>-8.986939356191579E-3</v>
      </c>
      <c r="G66" s="115" t="str">
        <f t="shared" si="3"/>
        <v/>
      </c>
    </row>
    <row r="67" spans="2:7" x14ac:dyDescent="0.3">
      <c r="B67" s="111" t="str">
        <f>IFERROR(VLOOKUP(D67,'Zinsstruktur '!A:N,2,FALSE),"")</f>
        <v/>
      </c>
      <c r="C67" s="111">
        <v>63</v>
      </c>
      <c r="D67" s="113">
        <f t="shared" si="1"/>
        <v>5.25</v>
      </c>
      <c r="E67" s="114" t="e">
        <f>VLOOKUP(D67,'Zinsstruktur '!A:N,14,FALSE)</f>
        <v>#N/A</v>
      </c>
      <c r="F67" s="114">
        <f t="shared" si="2"/>
        <v>-8.9661667322680182E-3</v>
      </c>
      <c r="G67" s="115" t="str">
        <f t="shared" si="3"/>
        <v/>
      </c>
    </row>
    <row r="68" spans="2:7" x14ac:dyDescent="0.3">
      <c r="B68" s="111" t="str">
        <f>IFERROR(VLOOKUP(D68,'Zinsstruktur '!A:N,2,FALSE),"")</f>
        <v/>
      </c>
      <c r="C68" s="111">
        <v>64</v>
      </c>
      <c r="D68" s="113">
        <f t="shared" si="1"/>
        <v>5.333333333333333</v>
      </c>
      <c r="E68" s="114" t="e">
        <f>VLOOKUP(D68,'Zinsstruktur '!A:N,14,FALSE)</f>
        <v>#N/A</v>
      </c>
      <c r="F68" s="114">
        <f t="shared" si="2"/>
        <v>-8.9449159514881534E-3</v>
      </c>
      <c r="G68" s="115" t="str">
        <f t="shared" si="3"/>
        <v/>
      </c>
    </row>
    <row r="69" spans="2:7" x14ac:dyDescent="0.3">
      <c r="B69" s="111" t="str">
        <f>IFERROR(VLOOKUP(D69,'Zinsstruktur '!A:N,2,FALSE),"")</f>
        <v>Bund 15</v>
      </c>
      <c r="C69" s="111">
        <v>65</v>
      </c>
      <c r="D69" s="113">
        <f t="shared" si="1"/>
        <v>5.416666666666667</v>
      </c>
      <c r="E69" s="114">
        <f>VLOOKUP(D69,'Zinsstruktur '!A:N,14,FALSE)</f>
        <v>-8.9381519667112528E-3</v>
      </c>
      <c r="F69" s="114">
        <f t="shared" si="2"/>
        <v>-8.9232177657087991E-3</v>
      </c>
      <c r="G69" s="115">
        <f t="shared" si="3"/>
        <v>2.2303035958168903E-10</v>
      </c>
    </row>
    <row r="70" spans="2:7" x14ac:dyDescent="0.3">
      <c r="B70" s="111" t="str">
        <f>IFERROR(VLOOKUP(D70,'Zinsstruktur '!A:N,2,FALSE),"")</f>
        <v/>
      </c>
      <c r="C70" s="111">
        <v>66</v>
      </c>
      <c r="D70" s="113">
        <f t="shared" ref="D70:D133" si="4">C70/12</f>
        <v>5.5</v>
      </c>
      <c r="E70" s="114" t="e">
        <f>VLOOKUP(D70,'Zinsstruktur '!A:N,14,FALSE)</f>
        <v>#N/A</v>
      </c>
      <c r="F70" s="114">
        <f t="shared" ref="F70:F133" si="5">($K$5)+($K$6*((1-EXP(-$D70/$K$9))/($D70/$K$9)))+($K$7*((((1-EXP(-D70/$K$9))/(D70/$K$9)))-EXP(-D70/$K$9)))+($K$8*((((1-EXP(-D70/$K$10))/(D70/$K$10)))-(EXP(-D70/$K$10))))</f>
        <v>-8.9011013308216112E-3</v>
      </c>
      <c r="G70" s="115" t="str">
        <f t="shared" si="3"/>
        <v/>
      </c>
    </row>
    <row r="71" spans="2:7" x14ac:dyDescent="0.3">
      <c r="B71" s="111" t="str">
        <f>IFERROR(VLOOKUP(D71,'Zinsstruktur '!A:N,2,FALSE),"")</f>
        <v/>
      </c>
      <c r="C71" s="111">
        <v>67</v>
      </c>
      <c r="D71" s="113">
        <f t="shared" si="4"/>
        <v>5.583333333333333</v>
      </c>
      <c r="E71" s="114" t="e">
        <f>VLOOKUP(D71,'Zinsstruktur '!A:N,14,FALSE)</f>
        <v>#N/A</v>
      </c>
      <c r="F71" s="114">
        <f t="shared" si="5"/>
        <v>-8.8785942831900531E-3</v>
      </c>
      <c r="G71" s="115" t="str">
        <f t="shared" si="3"/>
        <v/>
      </c>
    </row>
    <row r="72" spans="2:7" x14ac:dyDescent="0.3">
      <c r="B72" s="111" t="str">
        <f>IFERROR(VLOOKUP(D72,'Zinsstruktur '!A:N,2,FALSE),"")</f>
        <v/>
      </c>
      <c r="C72" s="111">
        <v>68</v>
      </c>
      <c r="D72" s="113">
        <f t="shared" si="4"/>
        <v>5.666666666666667</v>
      </c>
      <c r="E72" s="114" t="e">
        <f>VLOOKUP(D72,'Zinsstruktur '!A:N,14,FALSE)</f>
        <v>#N/A</v>
      </c>
      <c r="F72" s="114">
        <f t="shared" si="5"/>
        <v>-8.8557228126181376E-3</v>
      </c>
      <c r="G72" s="115" t="str">
        <f t="shared" ref="G72:G135" si="6">IFERROR(IF(OR(E72&gt;0,E72&lt;0),POWER(E72-F72,2),""),"")</f>
        <v/>
      </c>
    </row>
    <row r="73" spans="2:7" x14ac:dyDescent="0.3">
      <c r="B73" s="111" t="str">
        <f>IFERROR(VLOOKUP(D73,'Zinsstruktur '!A:N,2,FALSE),"")</f>
        <v/>
      </c>
      <c r="C73" s="111">
        <v>69</v>
      </c>
      <c r="D73" s="113">
        <f t="shared" si="4"/>
        <v>5.75</v>
      </c>
      <c r="E73" s="114" t="e">
        <f>VLOOKUP(D73,'Zinsstruktur '!A:N,14,FALSE)</f>
        <v>#N/A</v>
      </c>
      <c r="F73" s="114">
        <f t="shared" si="5"/>
        <v>-8.8325117320028033E-3</v>
      </c>
      <c r="G73" s="115" t="str">
        <f t="shared" si="6"/>
        <v/>
      </c>
    </row>
    <row r="74" spans="2:7" x14ac:dyDescent="0.3">
      <c r="B74" s="111" t="str">
        <f>IFERROR(VLOOKUP(D74,'Zinsstruktur '!A:N,2,FALSE),"")</f>
        <v/>
      </c>
      <c r="C74" s="111">
        <v>70</v>
      </c>
      <c r="D74" s="113">
        <f t="shared" si="4"/>
        <v>5.833333333333333</v>
      </c>
      <c r="E74" s="114" t="e">
        <f>VLOOKUP(D74,'Zinsstruktur '!A:N,14,FALSE)</f>
        <v>#N/A</v>
      </c>
      <c r="F74" s="114">
        <f t="shared" si="5"/>
        <v>-8.8089845438155175E-3</v>
      </c>
      <c r="G74" s="115" t="str">
        <f t="shared" si="6"/>
        <v/>
      </c>
    </row>
    <row r="75" spans="2:7" x14ac:dyDescent="0.3">
      <c r="B75" s="111" t="str">
        <f>IFERROR(VLOOKUP(D75,'Zinsstruktur '!A:N,2,FALSE),"")</f>
        <v>Bund 16</v>
      </c>
      <c r="C75" s="111">
        <v>71</v>
      </c>
      <c r="D75" s="113">
        <f t="shared" si="4"/>
        <v>5.916666666666667</v>
      </c>
      <c r="E75" s="114">
        <f>VLOOKUP(D75,'Zinsstruktur '!A:N,14,FALSE)</f>
        <v>-8.8528820260703397E-3</v>
      </c>
      <c r="F75" s="114">
        <f t="shared" si="5"/>
        <v>-8.7851635035524085E-3</v>
      </c>
      <c r="G75" s="115">
        <f t="shared" si="6"/>
        <v>4.5857982920115685E-9</v>
      </c>
    </row>
    <row r="76" spans="2:7" x14ac:dyDescent="0.3">
      <c r="B76" s="111" t="str">
        <f>IFERROR(VLOOKUP(D76,'Zinsstruktur '!A:N,2,FALSE),"")</f>
        <v/>
      </c>
      <c r="C76" s="111">
        <v>72</v>
      </c>
      <c r="D76" s="113">
        <f t="shared" si="4"/>
        <v>6</v>
      </c>
      <c r="E76" s="114" t="e">
        <f>VLOOKUP(D76,'Zinsstruktur '!A:N,14,FALSE)</f>
        <v>#N/A</v>
      </c>
      <c r="F76" s="114">
        <f t="shared" si="5"/>
        <v>-8.7610696802860911E-3</v>
      </c>
      <c r="G76" s="115" t="str">
        <f t="shared" si="6"/>
        <v/>
      </c>
    </row>
    <row r="77" spans="2:7" x14ac:dyDescent="0.3">
      <c r="B77" s="111" t="str">
        <f>IFERROR(VLOOKUP(D77,'Zinsstruktur '!A:N,2,FALSE),"")</f>
        <v/>
      </c>
      <c r="C77" s="111">
        <v>73</v>
      </c>
      <c r="D77" s="113">
        <f t="shared" si="4"/>
        <v>6.083333333333333</v>
      </c>
      <c r="E77" s="114" t="e">
        <f>VLOOKUP(D77,'Zinsstruktur '!A:N,14,FALSE)</f>
        <v>#N/A</v>
      </c>
      <c r="F77" s="114">
        <f t="shared" si="5"/>
        <v>-8.7367230144468205E-3</v>
      </c>
      <c r="G77" s="115" t="str">
        <f t="shared" si="6"/>
        <v/>
      </c>
    </row>
    <row r="78" spans="2:7" x14ac:dyDescent="0.3">
      <c r="B78" s="111" t="str">
        <f>IFERROR(VLOOKUP(D78,'Zinsstruktur '!A:N,2,FALSE),"")</f>
        <v/>
      </c>
      <c r="C78" s="111">
        <v>74</v>
      </c>
      <c r="D78" s="113">
        <f t="shared" si="4"/>
        <v>6.166666666666667</v>
      </c>
      <c r="E78" s="114" t="e">
        <f>VLOOKUP(D78,'Zinsstruktur '!A:N,14,FALSE)</f>
        <v>#N/A</v>
      </c>
      <c r="F78" s="114">
        <f t="shared" si="5"/>
        <v>-8.7121423729550375E-3</v>
      </c>
      <c r="G78" s="115" t="str">
        <f t="shared" si="6"/>
        <v/>
      </c>
    </row>
    <row r="79" spans="2:7" x14ac:dyDescent="0.3">
      <c r="B79" s="111" t="str">
        <f>IFERROR(VLOOKUP(D79,'Zinsstruktur '!A:N,2,FALSE),"")</f>
        <v/>
      </c>
      <c r="C79" s="111">
        <v>75</v>
      </c>
      <c r="D79" s="113">
        <f t="shared" si="4"/>
        <v>6.25</v>
      </c>
      <c r="E79" s="114" t="e">
        <f>VLOOKUP(D79,'Zinsstruktur '!A:N,14,FALSE)</f>
        <v>#N/A</v>
      </c>
      <c r="F79" s="114">
        <f t="shared" si="5"/>
        <v>-8.6873456018221086E-3</v>
      </c>
      <c r="G79" s="115" t="str">
        <f t="shared" si="6"/>
        <v/>
      </c>
    </row>
    <row r="80" spans="2:7" x14ac:dyDescent="0.3">
      <c r="B80" s="111" t="str">
        <f>IFERROR(VLOOKUP(D80,'Zinsstruktur '!A:N,2,FALSE),"")</f>
        <v/>
      </c>
      <c r="C80" s="111">
        <v>76</v>
      </c>
      <c r="D80" s="113">
        <f t="shared" si="4"/>
        <v>6.333333333333333</v>
      </c>
      <c r="E80" s="114" t="e">
        <f>VLOOKUP(D80,'Zinsstruktur '!A:N,14,FALSE)</f>
        <v>#N/A</v>
      </c>
      <c r="F80" s="114">
        <f t="shared" si="5"/>
        <v>-8.6623495763309809E-3</v>
      </c>
      <c r="G80" s="115" t="str">
        <f t="shared" si="6"/>
        <v/>
      </c>
    </row>
    <row r="81" spans="2:7" x14ac:dyDescent="0.3">
      <c r="B81" s="111" t="str">
        <f>IFERROR(VLOOKUP(D81,'Zinsstruktur '!A:N,2,FALSE),"")</f>
        <v>Bund 16</v>
      </c>
      <c r="C81" s="111">
        <v>77</v>
      </c>
      <c r="D81" s="113">
        <f t="shared" si="4"/>
        <v>6.416666666666667</v>
      </c>
      <c r="E81" s="114">
        <f>VLOOKUP(D81,'Zinsstruktur '!A:N,14,FALSE)</f>
        <v>-8.7287981383231978E-3</v>
      </c>
      <c r="F81" s="114">
        <f t="shared" si="5"/>
        <v>-8.6371702489038901E-3</v>
      </c>
      <c r="G81" s="115">
        <f t="shared" si="6"/>
        <v>8.3956701194368752E-9</v>
      </c>
    </row>
    <row r="82" spans="2:7" x14ac:dyDescent="0.3">
      <c r="B82" s="111" t="str">
        <f>IFERROR(VLOOKUP(D82,'Zinsstruktur '!A:N,2,FALSE),"")</f>
        <v/>
      </c>
      <c r="C82" s="111">
        <v>78</v>
      </c>
      <c r="D82" s="113">
        <f t="shared" si="4"/>
        <v>6.5</v>
      </c>
      <c r="E82" s="114" t="e">
        <f>VLOOKUP(D82,'Zinsstruktur '!A:N,14,FALSE)</f>
        <v>#N/A</v>
      </c>
      <c r="F82" s="114">
        <f t="shared" si="5"/>
        <v>-8.611822694759309E-3</v>
      </c>
      <c r="G82" s="115" t="str">
        <f t="shared" si="6"/>
        <v/>
      </c>
    </row>
    <row r="83" spans="2:7" x14ac:dyDescent="0.3">
      <c r="B83" s="111" t="str">
        <f>IFERROR(VLOOKUP(D83,'Zinsstruktur '!A:N,2,FALSE),"")</f>
        <v/>
      </c>
      <c r="C83" s="111">
        <v>79</v>
      </c>
      <c r="D83" s="113">
        <f t="shared" si="4"/>
        <v>6.583333333333333</v>
      </c>
      <c r="E83" s="114" t="e">
        <f>VLOOKUP(D83,'Zinsstruktur '!A:N,14,FALSE)</f>
        <v>#N/A</v>
      </c>
      <c r="F83" s="114">
        <f t="shared" si="5"/>
        <v>-8.5863211554561558E-3</v>
      </c>
      <c r="G83" s="115" t="str">
        <f t="shared" si="6"/>
        <v/>
      </c>
    </row>
    <row r="84" spans="2:7" x14ac:dyDescent="0.3">
      <c r="B84" s="111" t="str">
        <f>IFERROR(VLOOKUP(D84,'Zinsstruktur '!A:N,2,FALSE),"")</f>
        <v/>
      </c>
      <c r="C84" s="111">
        <v>80</v>
      </c>
      <c r="D84" s="113">
        <f t="shared" si="4"/>
        <v>6.666666666666667</v>
      </c>
      <c r="E84" s="114" t="e">
        <f>VLOOKUP(D84,'Zinsstruktur '!A:N,14,FALSE)</f>
        <v>#N/A</v>
      </c>
      <c r="F84" s="114">
        <f t="shared" si="5"/>
        <v>-8.5606790804190029E-3</v>
      </c>
      <c r="G84" s="115" t="str">
        <f t="shared" si="6"/>
        <v/>
      </c>
    </row>
    <row r="85" spans="2:7" x14ac:dyDescent="0.3">
      <c r="B85" s="111" t="str">
        <f>IFERROR(VLOOKUP(D85,'Zinsstruktur '!A:N,2,FALSE),"")</f>
        <v/>
      </c>
      <c r="C85" s="111">
        <v>81</v>
      </c>
      <c r="D85" s="113">
        <f t="shared" si="4"/>
        <v>6.75</v>
      </c>
      <c r="E85" s="114" t="e">
        <f>VLOOKUP(D85,'Zinsstruktur '!A:N,14,FALSE)</f>
        <v>#N/A</v>
      </c>
      <c r="F85" s="114">
        <f t="shared" si="5"/>
        <v>-8.5349091665338668E-3</v>
      </c>
      <c r="G85" s="115" t="str">
        <f t="shared" si="6"/>
        <v/>
      </c>
    </row>
    <row r="86" spans="2:7" x14ac:dyDescent="0.3">
      <c r="B86" s="111" t="str">
        <f>IFERROR(VLOOKUP(D86,'Zinsstruktur '!A:N,2,FALSE),"")</f>
        <v/>
      </c>
      <c r="C86" s="111">
        <v>82</v>
      </c>
      <c r="D86" s="113">
        <f t="shared" si="4"/>
        <v>6.833333333333333</v>
      </c>
      <c r="E86" s="114" t="e">
        <f>VLOOKUP(D86,'Zinsstruktur '!A:N,14,FALSE)</f>
        <v>#N/A</v>
      </c>
      <c r="F86" s="114">
        <f t="shared" si="5"/>
        <v>-8.5090233959004714E-3</v>
      </c>
      <c r="G86" s="115" t="str">
        <f t="shared" si="6"/>
        <v/>
      </c>
    </row>
    <row r="87" spans="2:7" x14ac:dyDescent="0.3">
      <c r="B87" s="111" t="str">
        <f>IFERROR(VLOOKUP(D87,'Zinsstruktur '!A:N,2,FALSE),"")</f>
        <v>Bund 17</v>
      </c>
      <c r="C87" s="111">
        <v>83</v>
      </c>
      <c r="D87" s="113">
        <f t="shared" si="4"/>
        <v>6.916666666666667</v>
      </c>
      <c r="E87" s="114">
        <f>VLOOKUP(D87,'Zinsstruktur '!A:N,14,FALSE)</f>
        <v>-8.6195413205553545E-3</v>
      </c>
      <c r="F87" s="114">
        <f t="shared" si="5"/>
        <v>-8.4830330718229686E-3</v>
      </c>
      <c r="G87" s="115">
        <f t="shared" si="6"/>
        <v>1.8634501971982921E-8</v>
      </c>
    </row>
    <row r="88" spans="2:7" x14ac:dyDescent="0.3">
      <c r="B88" s="111" t="str">
        <f>IFERROR(VLOOKUP(D88,'Zinsstruktur '!A:N,2,FALSE),"")</f>
        <v/>
      </c>
      <c r="C88" s="111">
        <v>84</v>
      </c>
      <c r="D88" s="113">
        <f t="shared" si="4"/>
        <v>7</v>
      </c>
      <c r="E88" s="114" t="e">
        <f>VLOOKUP(D88,'Zinsstruktur '!A:N,14,FALSE)</f>
        <v>#N/A</v>
      </c>
      <c r="F88" s="114">
        <f t="shared" si="5"/>
        <v>-8.4569488531176951E-3</v>
      </c>
      <c r="G88" s="115" t="str">
        <f t="shared" si="6"/>
        <v/>
      </c>
    </row>
    <row r="89" spans="2:7" x14ac:dyDescent="0.3">
      <c r="B89" s="111" t="str">
        <f>IFERROR(VLOOKUP(D89,'Zinsstruktur '!A:N,2,FALSE),"")</f>
        <v/>
      </c>
      <c r="C89" s="111">
        <v>85</v>
      </c>
      <c r="D89" s="113">
        <f t="shared" si="4"/>
        <v>7.083333333333333</v>
      </c>
      <c r="E89" s="114" t="e">
        <f>VLOOKUP(D89,'Zinsstruktur '!A:N,14,FALSE)</f>
        <v>#N/A</v>
      </c>
      <c r="F89" s="114">
        <f t="shared" si="5"/>
        <v>-8.4307807868130562E-3</v>
      </c>
      <c r="G89" s="115" t="str">
        <f t="shared" si="6"/>
        <v/>
      </c>
    </row>
    <row r="90" spans="2:7" x14ac:dyDescent="0.3">
      <c r="B90" s="111" t="str">
        <f>IFERROR(VLOOKUP(D90,'Zinsstruktur '!A:N,2,FALSE),"")</f>
        <v/>
      </c>
      <c r="C90" s="111">
        <v>86</v>
      </c>
      <c r="D90" s="113">
        <f t="shared" si="4"/>
        <v>7.166666666666667</v>
      </c>
      <c r="E90" s="114" t="e">
        <f>VLOOKUP(D90,'Zinsstruktur '!A:N,14,FALSE)</f>
        <v>#N/A</v>
      </c>
      <c r="F90" s="114">
        <f t="shared" si="5"/>
        <v>-8.4045383393134242E-3</v>
      </c>
      <c r="G90" s="115" t="str">
        <f t="shared" si="6"/>
        <v/>
      </c>
    </row>
    <row r="91" spans="2:7" x14ac:dyDescent="0.3">
      <c r="B91" s="111" t="str">
        <f>IFERROR(VLOOKUP(D91,'Zinsstruktur '!A:N,2,FALSE),"")</f>
        <v>Bund 97</v>
      </c>
      <c r="C91" s="111">
        <v>87</v>
      </c>
      <c r="D91" s="113">
        <f t="shared" si="4"/>
        <v>7.25</v>
      </c>
      <c r="E91" s="114">
        <f>VLOOKUP(D91,'Zinsstruktur '!A:N,14,FALSE)</f>
        <v>-8.255923412132259E-3</v>
      </c>
      <c r="F91" s="114">
        <f t="shared" si="5"/>
        <v>-8.3782304260957459E-3</v>
      </c>
      <c r="G91" s="115">
        <f t="shared" si="6"/>
        <v>1.4959005664664587E-8</v>
      </c>
    </row>
    <row r="92" spans="2:7" x14ac:dyDescent="0.3">
      <c r="B92" s="111" t="str">
        <f>IFERROR(VLOOKUP(D92,'Zinsstruktur '!A:N,2,FALSE),"")</f>
        <v/>
      </c>
      <c r="C92" s="111">
        <v>88</v>
      </c>
      <c r="D92" s="113">
        <f t="shared" si="4"/>
        <v>7.333333333333333</v>
      </c>
      <c r="E92" s="114" t="e">
        <f>VLOOKUP(D92,'Zinsstruktur '!A:N,14,FALSE)</f>
        <v>#N/A</v>
      </c>
      <c r="F92" s="114">
        <f t="shared" si="5"/>
        <v>-8.3518654400046698E-3</v>
      </c>
      <c r="G92" s="115" t="str">
        <f t="shared" si="6"/>
        <v/>
      </c>
    </row>
    <row r="93" spans="2:7" x14ac:dyDescent="0.3">
      <c r="B93" s="111" t="str">
        <f>IFERROR(VLOOKUP(D93,'Zinsstruktur '!A:N,2,FALSE),"")</f>
        <v>Bund 17</v>
      </c>
      <c r="C93" s="111">
        <v>89</v>
      </c>
      <c r="D93" s="113">
        <f t="shared" si="4"/>
        <v>7.416666666666667</v>
      </c>
      <c r="E93" s="114">
        <f>VLOOKUP(D93,'Zinsstruktur '!A:N,14,FALSE)</f>
        <v>-8.4055651390740841E-3</v>
      </c>
      <c r="F93" s="114">
        <f t="shared" si="5"/>
        <v>-8.3254512782090541E-3</v>
      </c>
      <c r="G93" s="115">
        <f t="shared" si="6"/>
        <v>6.4182307027013881E-9</v>
      </c>
    </row>
    <row r="94" spans="2:7" x14ac:dyDescent="0.3">
      <c r="B94" s="111" t="str">
        <f>IFERROR(VLOOKUP(D94,'Zinsstruktur '!A:N,2,FALSE),"")</f>
        <v/>
      </c>
      <c r="C94" s="111">
        <v>90</v>
      </c>
      <c r="D94" s="113">
        <f t="shared" si="4"/>
        <v>7.5</v>
      </c>
      <c r="E94" s="114" t="e">
        <f>VLOOKUP(D94,'Zinsstruktur '!A:N,14,FALSE)</f>
        <v>#N/A</v>
      </c>
      <c r="F94" s="114">
        <f t="shared" si="5"/>
        <v>-8.298995367880006E-3</v>
      </c>
      <c r="G94" s="115" t="str">
        <f t="shared" si="6"/>
        <v/>
      </c>
    </row>
    <row r="95" spans="2:7" x14ac:dyDescent="0.3">
      <c r="B95" s="111" t="str">
        <f>IFERROR(VLOOKUP(D95,'Zinsstruktur '!A:N,2,FALSE),"")</f>
        <v/>
      </c>
      <c r="C95" s="111">
        <v>91</v>
      </c>
      <c r="D95" s="113">
        <f t="shared" si="4"/>
        <v>7.583333333333333</v>
      </c>
      <c r="E95" s="114" t="e">
        <f>VLOOKUP(D95,'Zinsstruktur '!A:N,14,FALSE)</f>
        <v>#N/A</v>
      </c>
      <c r="F95" s="114">
        <f t="shared" si="5"/>
        <v>-8.2725046906480474E-3</v>
      </c>
      <c r="G95" s="115" t="str">
        <f t="shared" si="6"/>
        <v/>
      </c>
    </row>
    <row r="96" spans="2:7" x14ac:dyDescent="0.3">
      <c r="B96" s="111" t="str">
        <f>IFERROR(VLOOKUP(D96,'Zinsstruktur '!A:N,2,FALSE),"")</f>
        <v/>
      </c>
      <c r="C96" s="111">
        <v>92</v>
      </c>
      <c r="D96" s="113">
        <f t="shared" si="4"/>
        <v>7.666666666666667</v>
      </c>
      <c r="E96" s="114" t="e">
        <f>VLOOKUP(D96,'Zinsstruktur '!A:N,14,FALSE)</f>
        <v>#N/A</v>
      </c>
      <c r="F96" s="114">
        <f t="shared" si="5"/>
        <v>-8.2459858058943451E-3</v>
      </c>
      <c r="G96" s="115" t="str">
        <f t="shared" si="6"/>
        <v/>
      </c>
    </row>
    <row r="97" spans="2:7" x14ac:dyDescent="0.3">
      <c r="B97" s="111" t="str">
        <f>IFERROR(VLOOKUP(D97,'Zinsstruktur '!A:N,2,FALSE),"")</f>
        <v>Bund 98</v>
      </c>
      <c r="C97" s="111">
        <v>93</v>
      </c>
      <c r="D97" s="113">
        <f t="shared" si="4"/>
        <v>7.75</v>
      </c>
      <c r="E97" s="114">
        <f>VLOOKUP(D97,'Zinsstruktur '!A:N,14,FALSE)</f>
        <v>-8.1718533960472624E-3</v>
      </c>
      <c r="F97" s="114">
        <f t="shared" si="5"/>
        <v>-8.2194448729287391E-3</v>
      </c>
      <c r="G97" s="115">
        <f t="shared" si="6"/>
        <v>2.2649486717601239E-9</v>
      </c>
    </row>
    <row r="98" spans="2:7" x14ac:dyDescent="0.3">
      <c r="B98" s="111" t="str">
        <f>IFERROR(VLOOKUP(D98,'Zinsstruktur '!A:N,2,FALSE),"")</f>
        <v/>
      </c>
      <c r="C98" s="111">
        <v>94</v>
      </c>
      <c r="D98" s="113">
        <f t="shared" si="4"/>
        <v>7.833333333333333</v>
      </c>
      <c r="E98" s="114" t="e">
        <f>VLOOKUP(D98,'Zinsstruktur '!A:N,14,FALSE)</f>
        <v>#N/A</v>
      </c>
      <c r="F98" s="114">
        <f t="shared" si="5"/>
        <v>-8.1928876721048035E-3</v>
      </c>
      <c r="G98" s="115" t="str">
        <f t="shared" si="6"/>
        <v/>
      </c>
    </row>
    <row r="99" spans="2:7" x14ac:dyDescent="0.3">
      <c r="B99" s="111" t="str">
        <f>IFERROR(VLOOKUP(D99,'Zinsstruktur '!A:N,2,FALSE),"")</f>
        <v>Bund 18</v>
      </c>
      <c r="C99" s="111">
        <v>95</v>
      </c>
      <c r="D99" s="113">
        <f t="shared" si="4"/>
        <v>7.916666666666667</v>
      </c>
      <c r="E99" s="114">
        <f>VLOOKUP(D99,'Zinsstruktur '!A:N,14,FALSE)</f>
        <v>-8.24793915663442E-3</v>
      </c>
      <c r="F99" s="114">
        <f t="shared" si="5"/>
        <v>-8.1663196249201538E-3</v>
      </c>
      <c r="G99" s="115">
        <f t="shared" si="6"/>
        <v>6.6617479572560989E-9</v>
      </c>
    </row>
    <row r="100" spans="2:7" x14ac:dyDescent="0.3">
      <c r="B100" s="111" t="str">
        <f>IFERROR(VLOOKUP(D100,'Zinsstruktur '!A:N,2,FALSE),"")</f>
        <v/>
      </c>
      <c r="C100" s="111">
        <v>96</v>
      </c>
      <c r="D100" s="113">
        <f t="shared" si="4"/>
        <v>8</v>
      </c>
      <c r="E100" s="114" t="e">
        <f>VLOOKUP(D100,'Zinsstruktur '!A:N,14,FALSE)</f>
        <v>#N/A</v>
      </c>
      <c r="F100" s="114">
        <f t="shared" si="5"/>
        <v>-8.1397458131479503E-3</v>
      </c>
      <c r="G100" s="115" t="str">
        <f t="shared" si="6"/>
        <v/>
      </c>
    </row>
    <row r="101" spans="2:7" x14ac:dyDescent="0.3">
      <c r="B101" s="111" t="str">
        <f>IFERROR(VLOOKUP(D101,'Zinsstruktur '!A:N,2,FALSE),"")</f>
        <v/>
      </c>
      <c r="C101" s="111">
        <v>97</v>
      </c>
      <c r="D101" s="113">
        <f t="shared" si="4"/>
        <v>8.0833333333333339</v>
      </c>
      <c r="E101" s="114" t="e">
        <f>VLOOKUP(D101,'Zinsstruktur '!A:N,14,FALSE)</f>
        <v>#N/A</v>
      </c>
      <c r="F101" s="114">
        <f t="shared" si="5"/>
        <v>-8.1131709970436849E-3</v>
      </c>
      <c r="G101" s="115" t="str">
        <f t="shared" si="6"/>
        <v/>
      </c>
    </row>
    <row r="102" spans="2:7" x14ac:dyDescent="0.3">
      <c r="B102" s="111" t="str">
        <f>IFERROR(VLOOKUP(D102,'Zinsstruktur '!A:N,2,FALSE),"")</f>
        <v/>
      </c>
      <c r="C102" s="111">
        <v>98</v>
      </c>
      <c r="D102" s="113">
        <f t="shared" si="4"/>
        <v>8.1666666666666661</v>
      </c>
      <c r="E102" s="114" t="e">
        <f>VLOOKUP(D102,'Zinsstruktur '!A:N,14,FALSE)</f>
        <v>#N/A</v>
      </c>
      <c r="F102" s="114">
        <f t="shared" si="5"/>
        <v>-8.0865996326692433E-3</v>
      </c>
      <c r="G102" s="115" t="str">
        <f t="shared" si="6"/>
        <v/>
      </c>
    </row>
    <row r="103" spans="2:7" x14ac:dyDescent="0.3">
      <c r="B103" s="111" t="str">
        <f>IFERROR(VLOOKUP(D103,'Zinsstruktur '!A:N,2,FALSE),"")</f>
        <v>Bund 98 II</v>
      </c>
      <c r="C103" s="111">
        <v>99</v>
      </c>
      <c r="D103" s="113">
        <f t="shared" si="4"/>
        <v>8.25</v>
      </c>
      <c r="E103" s="114">
        <f>VLOOKUP(D103,'Zinsstruktur '!A:N,14,FALSE)</f>
        <v>-8.0855514331219184E-3</v>
      </c>
      <c r="F103" s="114">
        <f t="shared" si="5"/>
        <v>-8.0600358883745754E-3</v>
      </c>
      <c r="G103" s="115">
        <f t="shared" si="6"/>
        <v>6.5104302375366194E-10</v>
      </c>
    </row>
    <row r="104" spans="2:7" x14ac:dyDescent="0.3">
      <c r="B104" s="111" t="str">
        <f>IFERROR(VLOOKUP(D104,'Zinsstruktur '!A:N,2,FALSE),"")</f>
        <v/>
      </c>
      <c r="C104" s="111">
        <v>100</v>
      </c>
      <c r="D104" s="113">
        <f t="shared" si="4"/>
        <v>8.3333333333333339</v>
      </c>
      <c r="E104" s="114" t="e">
        <f>VLOOKUP(D104,'Zinsstruktur '!A:N,14,FALSE)</f>
        <v>#N/A</v>
      </c>
      <c r="F104" s="114">
        <f t="shared" si="5"/>
        <v>-8.0334836604753455E-3</v>
      </c>
      <c r="G104" s="115" t="str">
        <f t="shared" si="6"/>
        <v/>
      </c>
    </row>
    <row r="105" spans="2:7" x14ac:dyDescent="0.3">
      <c r="B105" s="111" t="str">
        <f>IFERROR(VLOOKUP(D105,'Zinsstruktur '!A:N,2,FALSE),"")</f>
        <v>Bund 18</v>
      </c>
      <c r="C105" s="111">
        <v>101</v>
      </c>
      <c r="D105" s="113">
        <f t="shared" si="4"/>
        <v>8.4166666666666661</v>
      </c>
      <c r="E105" s="114">
        <f>VLOOKUP(D105,'Zinsstruktur '!A:N,14,FALSE)</f>
        <v>-8.0995026028111341E-3</v>
      </c>
      <c r="F105" s="114">
        <f t="shared" si="5"/>
        <v>-8.0069465881633974E-3</v>
      </c>
      <c r="G105" s="115">
        <f t="shared" si="6"/>
        <v>8.5666158474720557E-9</v>
      </c>
    </row>
    <row r="106" spans="2:7" x14ac:dyDescent="0.3">
      <c r="B106" s="111" t="str">
        <f>IFERROR(VLOOKUP(D106,'Zinsstruktur '!A:N,2,FALSE),"")</f>
        <v/>
      </c>
      <c r="C106" s="111">
        <v>102</v>
      </c>
      <c r="D106" s="113">
        <f t="shared" si="4"/>
        <v>8.5</v>
      </c>
      <c r="E106" s="114" t="e">
        <f>VLOOKUP(D106,'Zinsstruktur '!A:N,14,FALSE)</f>
        <v>#N/A</v>
      </c>
      <c r="F106" s="114">
        <f t="shared" si="5"/>
        <v>-7.9804280676851729E-3</v>
      </c>
      <c r="G106" s="115" t="str">
        <f t="shared" si="6"/>
        <v/>
      </c>
    </row>
    <row r="107" spans="2:7" x14ac:dyDescent="0.3">
      <c r="B107" s="111" t="str">
        <f>IFERROR(VLOOKUP(D107,'Zinsstruktur '!A:N,2,FALSE),"")</f>
        <v/>
      </c>
      <c r="C107" s="111">
        <v>103</v>
      </c>
      <c r="D107" s="113">
        <f t="shared" si="4"/>
        <v>8.5833333333333339</v>
      </c>
      <c r="E107" s="114" t="e">
        <f>VLOOKUP(D107,'Zinsstruktur '!A:N,14,FALSE)</f>
        <v>#N/A</v>
      </c>
      <c r="F107" s="114">
        <f t="shared" si="5"/>
        <v>-7.9539312658216919E-3</v>
      </c>
      <c r="G107" s="115" t="str">
        <f t="shared" si="6"/>
        <v/>
      </c>
    </row>
    <row r="108" spans="2:7" x14ac:dyDescent="0.3">
      <c r="B108" s="111" t="str">
        <f>IFERROR(VLOOKUP(D108,'Zinsstruktur '!A:N,2,FALSE),"")</f>
        <v/>
      </c>
      <c r="C108" s="111">
        <v>104</v>
      </c>
      <c r="D108" s="113">
        <f t="shared" si="4"/>
        <v>8.6666666666666661</v>
      </c>
      <c r="E108" s="114" t="e">
        <f>VLOOKUP(D108,'Zinsstruktur '!A:N,14,FALSE)</f>
        <v>#N/A</v>
      </c>
      <c r="F108" s="114">
        <f t="shared" si="5"/>
        <v>-7.927459132702229E-3</v>
      </c>
      <c r="G108" s="115" t="str">
        <f t="shared" si="6"/>
        <v/>
      </c>
    </row>
    <row r="109" spans="2:7" x14ac:dyDescent="0.3">
      <c r="B109" s="111" t="str">
        <f>IFERROR(VLOOKUP(D109,'Zinsstruktur '!A:N,2,FALSE),"")</f>
        <v/>
      </c>
      <c r="C109" s="111">
        <v>105</v>
      </c>
      <c r="D109" s="113">
        <f t="shared" si="4"/>
        <v>8.75</v>
      </c>
      <c r="E109" s="114" t="e">
        <f>VLOOKUP(D109,'Zinsstruktur '!A:N,14,FALSE)</f>
        <v>#N/A</v>
      </c>
      <c r="F109" s="114">
        <f t="shared" si="5"/>
        <v>-7.9010144139823255E-3</v>
      </c>
      <c r="G109" s="115" t="str">
        <f t="shared" si="6"/>
        <v/>
      </c>
    </row>
    <row r="110" spans="2:7" x14ac:dyDescent="0.3">
      <c r="B110" s="111" t="str">
        <f>IFERROR(VLOOKUP(D110,'Zinsstruktur '!A:N,2,FALSE),"")</f>
        <v/>
      </c>
      <c r="C110" s="111">
        <v>106</v>
      </c>
      <c r="D110" s="113">
        <f t="shared" si="4"/>
        <v>8.8333333333333339</v>
      </c>
      <c r="E110" s="114" t="e">
        <f>VLOOKUP(D110,'Zinsstruktur '!A:N,14,FALSE)</f>
        <v>#N/A</v>
      </c>
      <c r="F110" s="114">
        <f t="shared" si="5"/>
        <v>-7.8745996624156392E-3</v>
      </c>
      <c r="G110" s="115" t="str">
        <f t="shared" si="6"/>
        <v/>
      </c>
    </row>
    <row r="111" spans="2:7" x14ac:dyDescent="0.3">
      <c r="B111" s="111" t="str">
        <f>IFERROR(VLOOKUP(D111,'Zinsstruktur '!A:N,2,FALSE),"")</f>
        <v>Bund 19</v>
      </c>
      <c r="C111" s="111">
        <v>107</v>
      </c>
      <c r="D111" s="113">
        <f t="shared" si="4"/>
        <v>8.9166666666666661</v>
      </c>
      <c r="E111" s="114">
        <f>VLOOKUP(D111,'Zinsstruktur '!A:N,14,FALSE)</f>
        <v>-7.8639026411414757E-3</v>
      </c>
      <c r="F111" s="114">
        <f t="shared" si="5"/>
        <v>-7.8482172488474958E-3</v>
      </c>
      <c r="G111" s="115">
        <f t="shared" si="6"/>
        <v>2.4603153141604539E-10</v>
      </c>
    </row>
    <row r="112" spans="2:7" x14ac:dyDescent="0.3">
      <c r="B112" s="111" t="str">
        <f>IFERROR(VLOOKUP(D112,'Zinsstruktur '!A:N,2,FALSE),"")</f>
        <v/>
      </c>
      <c r="C112" s="111">
        <v>108</v>
      </c>
      <c r="D112" s="113">
        <f t="shared" si="4"/>
        <v>9</v>
      </c>
      <c r="E112" s="114" t="e">
        <f>VLOOKUP(D112,'Zinsstruktur '!A:N,14,FALSE)</f>
        <v>#N/A</v>
      </c>
      <c r="F112" s="114">
        <f t="shared" si="5"/>
        <v>-7.8218693726570671E-3</v>
      </c>
      <c r="G112" s="115" t="str">
        <f t="shared" si="6"/>
        <v/>
      </c>
    </row>
    <row r="113" spans="2:7" x14ac:dyDescent="0.3">
      <c r="B113" s="111" t="str">
        <f>IFERROR(VLOOKUP(D113,'Zinsstruktur '!A:N,2,FALSE),"")</f>
        <v/>
      </c>
      <c r="C113" s="111">
        <v>109</v>
      </c>
      <c r="D113" s="113">
        <f t="shared" si="4"/>
        <v>9.0833333333333339</v>
      </c>
      <c r="E113" s="114" t="e">
        <f>VLOOKUP(D113,'Zinsstruktur '!A:N,14,FALSE)</f>
        <v>#N/A</v>
      </c>
      <c r="F113" s="114">
        <f t="shared" si="5"/>
        <v>-7.795558071673786E-3</v>
      </c>
      <c r="G113" s="115" t="str">
        <f t="shared" si="6"/>
        <v/>
      </c>
    </row>
    <row r="114" spans="2:7" x14ac:dyDescent="0.3">
      <c r="B114" s="111" t="str">
        <f>IFERROR(VLOOKUP(D114,'Zinsstruktur '!A:N,2,FALSE),"")</f>
        <v/>
      </c>
      <c r="C114" s="111">
        <v>110</v>
      </c>
      <c r="D114" s="113">
        <f t="shared" si="4"/>
        <v>9.1666666666666661</v>
      </c>
      <c r="E114" s="114" t="e">
        <f>VLOOKUP(D114,'Zinsstruktur '!A:N,14,FALSE)</f>
        <v>#N/A</v>
      </c>
      <c r="F114" s="114">
        <f t="shared" si="5"/>
        <v>-7.7692852315924092E-3</v>
      </c>
      <c r="G114" s="115" t="str">
        <f t="shared" si="6"/>
        <v/>
      </c>
    </row>
    <row r="115" spans="2:7" x14ac:dyDescent="0.3">
      <c r="B115" s="111" t="str">
        <f>IFERROR(VLOOKUP(D115,'Zinsstruktur '!A:N,2,FALSE),"")</f>
        <v/>
      </c>
      <c r="C115" s="111">
        <v>111</v>
      </c>
      <c r="D115" s="113">
        <f t="shared" si="4"/>
        <v>9.25</v>
      </c>
      <c r="E115" s="114" t="e">
        <f>VLOOKUP(D115,'Zinsstruktur '!A:N,14,FALSE)</f>
        <v>#N/A</v>
      </c>
      <c r="F115" s="114">
        <f t="shared" si="5"/>
        <v>-7.7430525949102064E-3</v>
      </c>
      <c r="G115" s="115" t="str">
        <f t="shared" si="6"/>
        <v/>
      </c>
    </row>
    <row r="116" spans="2:7" x14ac:dyDescent="0.3">
      <c r="B116" s="111" t="str">
        <f>IFERROR(VLOOKUP(D116,'Zinsstruktur '!A:N,2,FALSE),"")</f>
        <v/>
      </c>
      <c r="C116" s="111">
        <v>112</v>
      </c>
      <c r="D116" s="113">
        <f t="shared" si="4"/>
        <v>9.3333333333333339</v>
      </c>
      <c r="E116" s="114" t="e">
        <f>VLOOKUP(D116,'Zinsstruktur '!A:N,14,FALSE)</f>
        <v>#N/A</v>
      </c>
      <c r="F116" s="114">
        <f t="shared" si="5"/>
        <v>-7.7168617694085527E-3</v>
      </c>
      <c r="G116" s="115" t="str">
        <f t="shared" si="6"/>
        <v/>
      </c>
    </row>
    <row r="117" spans="2:7" x14ac:dyDescent="0.3">
      <c r="B117" s="111" t="str">
        <f>IFERROR(VLOOKUP(D117,'Zinsstruktur '!A:N,2,FALSE),"")</f>
        <v>Bund 19</v>
      </c>
      <c r="C117" s="111">
        <v>113</v>
      </c>
      <c r="D117" s="113">
        <f t="shared" si="4"/>
        <v>9.4166666666666661</v>
      </c>
      <c r="E117" s="114">
        <f>VLOOKUP(D117,'Zinsstruktur '!A:N,14,FALSE)</f>
        <v>-7.5717921136529082E-3</v>
      </c>
      <c r="F117" s="114">
        <f t="shared" si="5"/>
        <v>-7.6907142362003123E-3</v>
      </c>
      <c r="G117" s="115">
        <f t="shared" si="6"/>
        <v>1.4142471231179804E-8</v>
      </c>
    </row>
    <row r="118" spans="2:7" x14ac:dyDescent="0.3">
      <c r="B118" s="111" t="str">
        <f>IFERROR(VLOOKUP(D118,'Zinsstruktur '!A:N,2,FALSE),"")</f>
        <v/>
      </c>
      <c r="C118" s="111">
        <v>114</v>
      </c>
      <c r="D118" s="113">
        <f t="shared" si="4"/>
        <v>9.5</v>
      </c>
      <c r="E118" s="114" t="e">
        <f>VLOOKUP(D118,'Zinsstruktur '!A:N,14,FALSE)</f>
        <v>#N/A</v>
      </c>
      <c r="F118" s="114">
        <f t="shared" si="5"/>
        <v>-7.6646113573634218E-3</v>
      </c>
      <c r="G118" s="115" t="str">
        <f t="shared" si="6"/>
        <v/>
      </c>
    </row>
    <row r="119" spans="2:7" x14ac:dyDescent="0.3">
      <c r="B119" s="111" t="str">
        <f>IFERROR(VLOOKUP(D119,'Zinsstruktur '!A:N,2,FALSE),"")</f>
        <v/>
      </c>
      <c r="C119" s="111">
        <v>115</v>
      </c>
      <c r="D119" s="113">
        <f t="shared" si="4"/>
        <v>9.5833333333333339</v>
      </c>
      <c r="E119" s="114" t="e">
        <f>VLOOKUP(D119,'Zinsstruktur '!A:N,14,FALSE)</f>
        <v>#N/A</v>
      </c>
      <c r="F119" s="114">
        <f t="shared" si="5"/>
        <v>-7.6385543831801175E-3</v>
      </c>
      <c r="G119" s="115" t="str">
        <f t="shared" si="6"/>
        <v/>
      </c>
    </row>
    <row r="120" spans="2:7" x14ac:dyDescent="0.3">
      <c r="B120" s="111" t="str">
        <f>IFERROR(VLOOKUP(D120,'Zinsstruktur '!A:N,2,FALSE),"")</f>
        <v/>
      </c>
      <c r="C120" s="111">
        <v>116</v>
      </c>
      <c r="D120" s="113">
        <f t="shared" si="4"/>
        <v>9.6666666666666661</v>
      </c>
      <c r="E120" s="114" t="e">
        <f>VLOOKUP(D120,'Zinsstruktur '!A:N,14,FALSE)</f>
        <v>#N/A</v>
      </c>
      <c r="F120" s="114">
        <f t="shared" si="5"/>
        <v>-7.6125444590004884E-3</v>
      </c>
      <c r="G120" s="115" t="str">
        <f t="shared" si="6"/>
        <v/>
      </c>
    </row>
    <row r="121" spans="2:7" x14ac:dyDescent="0.3">
      <c r="B121" s="111" t="str">
        <f>IFERROR(VLOOKUP(D121,'Zinsstruktur '!A:N,2,FALSE),"")</f>
        <v>Bund 00</v>
      </c>
      <c r="C121" s="111">
        <v>117</v>
      </c>
      <c r="D121" s="113">
        <f t="shared" si="4"/>
        <v>9.75</v>
      </c>
      <c r="E121" s="114">
        <f>VLOOKUP(D121,'Zinsstruktur '!A:N,14,FALSE)</f>
        <v>-7.545234938426953E-3</v>
      </c>
      <c r="F121" s="114">
        <f t="shared" si="5"/>
        <v>-7.5865826317480607E-3</v>
      </c>
      <c r="G121" s="115">
        <f t="shared" si="6"/>
        <v>1.7096317429763767E-9</v>
      </c>
    </row>
    <row r="122" spans="2:7" x14ac:dyDescent="0.3">
      <c r="B122" s="111" t="str">
        <f>IFERROR(VLOOKUP(D122,'Zinsstruktur '!A:N,2,FALSE),"")</f>
        <v/>
      </c>
      <c r="C122" s="111">
        <v>118</v>
      </c>
      <c r="D122" s="113">
        <f t="shared" si="4"/>
        <v>9.8333333333333339</v>
      </c>
      <c r="E122" s="114" t="e">
        <f>VLOOKUP(D122,'Zinsstruktur '!A:N,14,FALSE)</f>
        <v>#N/A</v>
      </c>
      <c r="F122" s="114">
        <f t="shared" si="5"/>
        <v>-7.5606698560844437E-3</v>
      </c>
      <c r="G122" s="115" t="str">
        <f t="shared" si="6"/>
        <v/>
      </c>
    </row>
    <row r="123" spans="2:7" x14ac:dyDescent="0.3">
      <c r="B123" s="111" t="str">
        <f>IFERROR(VLOOKUP(D123,'Zinsstruktur '!A:N,2,FALSE),"")</f>
        <v>Bund 20</v>
      </c>
      <c r="C123" s="111">
        <v>119</v>
      </c>
      <c r="D123" s="113">
        <f t="shared" si="4"/>
        <v>9.9166666666666661</v>
      </c>
      <c r="E123" s="114">
        <f>VLOOKUP(D123,'Zinsstruktur '!A:N,14,FALSE)</f>
        <v>-7.3223878924607846E-3</v>
      </c>
      <c r="F123" s="114">
        <f t="shared" si="5"/>
        <v>-7.5348070002492686E-3</v>
      </c>
      <c r="G123" s="115">
        <f t="shared" si="6"/>
        <v>4.5121877353655594E-8</v>
      </c>
    </row>
    <row r="124" spans="2:7" x14ac:dyDescent="0.3">
      <c r="B124" s="111" t="str">
        <f>IFERROR(VLOOKUP(D124,'Zinsstruktur '!A:N,2,FALSE),"")</f>
        <v/>
      </c>
      <c r="C124" s="111">
        <v>120</v>
      </c>
      <c r="D124" s="113">
        <f t="shared" si="4"/>
        <v>10</v>
      </c>
      <c r="E124" s="114" t="e">
        <f>VLOOKUP(D124,'Zinsstruktur '!A:N,14,FALSE)</f>
        <v>#N/A</v>
      </c>
      <c r="F124" s="114">
        <f t="shared" si="5"/>
        <v>-7.508994851590834E-3</v>
      </c>
      <c r="G124" s="115" t="str">
        <f t="shared" si="6"/>
        <v/>
      </c>
    </row>
    <row r="125" spans="2:7" x14ac:dyDescent="0.3">
      <c r="B125" s="111" t="str">
        <f>IFERROR(VLOOKUP(D125,'Zinsstruktur '!A:N,2,FALSE),"")</f>
        <v/>
      </c>
      <c r="C125" s="111">
        <v>121</v>
      </c>
      <c r="D125" s="113">
        <f t="shared" si="4"/>
        <v>10.083333333333334</v>
      </c>
      <c r="E125" s="114" t="e">
        <f>VLOOKUP(D125,'Zinsstruktur '!A:N,14,FALSE)</f>
        <v>#N/A</v>
      </c>
      <c r="F125" s="114">
        <f t="shared" si="5"/>
        <v>-7.4832341218023669E-3</v>
      </c>
      <c r="G125" s="115" t="str">
        <f t="shared" si="6"/>
        <v/>
      </c>
    </row>
    <row r="126" spans="2:7" x14ac:dyDescent="0.3">
      <c r="B126" s="111" t="str">
        <f>IFERROR(VLOOKUP(D126,'Zinsstruktur '!A:N,2,FALSE),"")</f>
        <v/>
      </c>
      <c r="C126" s="111">
        <v>122</v>
      </c>
      <c r="D126" s="113">
        <f t="shared" si="4"/>
        <v>10.166666666666666</v>
      </c>
      <c r="E126" s="114" t="e">
        <f>VLOOKUP(D126,'Zinsstruktur '!A:N,14,FALSE)</f>
        <v>#N/A</v>
      </c>
      <c r="F126" s="114">
        <f t="shared" si="5"/>
        <v>-7.4575254518778802E-3</v>
      </c>
      <c r="G126" s="115" t="str">
        <f t="shared" si="6"/>
        <v/>
      </c>
    </row>
    <row r="127" spans="2:7" x14ac:dyDescent="0.3">
      <c r="B127" s="111" t="str">
        <f>IFERROR(VLOOKUP(D127,'Zinsstruktur '!A:N,2,FALSE),"")</f>
        <v/>
      </c>
      <c r="C127" s="111">
        <v>123</v>
      </c>
      <c r="D127" s="113">
        <f t="shared" si="4"/>
        <v>10.25</v>
      </c>
      <c r="E127" s="114" t="e">
        <f>VLOOKUP(D127,'Zinsstruktur '!A:N,14,FALSE)</f>
        <v>#N/A</v>
      </c>
      <c r="F127" s="114">
        <f t="shared" si="5"/>
        <v>-7.4318694168012513E-3</v>
      </c>
      <c r="G127" s="115" t="str">
        <f t="shared" si="6"/>
        <v/>
      </c>
    </row>
    <row r="128" spans="2:7" x14ac:dyDescent="0.3">
      <c r="B128" s="111" t="str">
        <f>IFERROR(VLOOKUP(D128,'Zinsstruktur '!A:N,2,FALSE),"")</f>
        <v/>
      </c>
      <c r="C128" s="111">
        <v>124</v>
      </c>
      <c r="D128" s="113">
        <f t="shared" si="4"/>
        <v>10.333333333333334</v>
      </c>
      <c r="E128" s="114" t="e">
        <f>VLOOKUP(D128,'Zinsstruktur '!A:N,14,FALSE)</f>
        <v>#N/A</v>
      </c>
      <c r="F128" s="114">
        <f t="shared" si="5"/>
        <v>-7.406266529981294E-3</v>
      </c>
      <c r="G128" s="115" t="str">
        <f t="shared" si="6"/>
        <v/>
      </c>
    </row>
    <row r="129" spans="2:7" x14ac:dyDescent="0.3">
      <c r="B129" s="111" t="str">
        <f>IFERROR(VLOOKUP(D129,'Zinsstruktur '!A:N,2,FALSE),"")</f>
        <v/>
      </c>
      <c r="C129" s="111">
        <v>125</v>
      </c>
      <c r="D129" s="113">
        <f t="shared" si="4"/>
        <v>10.416666666666666</v>
      </c>
      <c r="E129" s="114" t="e">
        <f>VLOOKUP(D129,'Zinsstruktur '!A:N,14,FALSE)</f>
        <v>#N/A</v>
      </c>
      <c r="F129" s="114">
        <f t="shared" si="5"/>
        <v>-7.3807172474451479E-3</v>
      </c>
      <c r="G129" s="115" t="str">
        <f t="shared" si="6"/>
        <v/>
      </c>
    </row>
    <row r="130" spans="2:7" x14ac:dyDescent="0.3">
      <c r="B130" s="111" t="str">
        <f>IFERROR(VLOOKUP(D130,'Zinsstruktur '!A:N,2,FALSE),"")</f>
        <v/>
      </c>
      <c r="C130" s="111">
        <v>126</v>
      </c>
      <c r="D130" s="113">
        <f t="shared" si="4"/>
        <v>10.5</v>
      </c>
      <c r="E130" s="114" t="e">
        <f>VLOOKUP(D130,'Zinsstruktur '!A:N,14,FALSE)</f>
        <v>#N/A</v>
      </c>
      <c r="F130" s="114">
        <f t="shared" si="5"/>
        <v>-7.3552219718017193E-3</v>
      </c>
      <c r="G130" s="115" t="str">
        <f t="shared" si="6"/>
        <v/>
      </c>
    </row>
    <row r="131" spans="2:7" x14ac:dyDescent="0.3">
      <c r="B131" s="111" t="str">
        <f>IFERROR(VLOOKUP(D131,'Zinsstruktur '!A:N,2,FALSE),"")</f>
        <v/>
      </c>
      <c r="C131" s="111">
        <v>127</v>
      </c>
      <c r="D131" s="113">
        <f t="shared" si="4"/>
        <v>10.583333333333334</v>
      </c>
      <c r="E131" s="114" t="e">
        <f>VLOOKUP(D131,'Zinsstruktur '!A:N,14,FALSE)</f>
        <v>#N/A</v>
      </c>
      <c r="F131" s="114">
        <f t="shared" si="5"/>
        <v>-7.3297810559863818E-3</v>
      </c>
      <c r="G131" s="115" t="str">
        <f t="shared" si="6"/>
        <v/>
      </c>
    </row>
    <row r="132" spans="2:7" x14ac:dyDescent="0.3">
      <c r="B132" s="111" t="str">
        <f>IFERROR(VLOOKUP(D132,'Zinsstruktur '!A:N,2,FALSE),"")</f>
        <v/>
      </c>
      <c r="C132" s="111">
        <v>128</v>
      </c>
      <c r="D132" s="113">
        <f t="shared" si="4"/>
        <v>10.666666666666666</v>
      </c>
      <c r="E132" s="114" t="e">
        <f>VLOOKUP(D132,'Zinsstruktur '!A:N,14,FALSE)</f>
        <v>#N/A</v>
      </c>
      <c r="F132" s="114">
        <f t="shared" si="5"/>
        <v>-7.304394806797565E-3</v>
      </c>
      <c r="G132" s="115" t="str">
        <f t="shared" si="6"/>
        <v/>
      </c>
    </row>
    <row r="133" spans="2:7" x14ac:dyDescent="0.3">
      <c r="B133" s="111" t="str">
        <f>IFERROR(VLOOKUP(D133,'Zinsstruktur '!A:N,2,FALSE),"")</f>
        <v>Bund 00</v>
      </c>
      <c r="C133" s="111">
        <v>129</v>
      </c>
      <c r="D133" s="113">
        <f t="shared" si="4"/>
        <v>10.75</v>
      </c>
      <c r="E133" s="114">
        <f>VLOOKUP(D133,'Zinsstruktur '!A:N,14,FALSE)</f>
        <v>-7.2386817994150587E-3</v>
      </c>
      <c r="F133" s="114">
        <f t="shared" si="5"/>
        <v>-7.2790634882355307E-3</v>
      </c>
      <c r="G133" s="115">
        <f t="shared" si="6"/>
        <v>1.6306807919934283E-9</v>
      </c>
    </row>
    <row r="134" spans="2:7" x14ac:dyDescent="0.3">
      <c r="B134" s="111" t="str">
        <f>IFERROR(VLOOKUP(D134,'Zinsstruktur '!A:N,2,FALSE),"")</f>
        <v/>
      </c>
      <c r="C134" s="111">
        <v>130</v>
      </c>
      <c r="D134" s="113">
        <f t="shared" ref="D134:D197" si="7">C134/12</f>
        <v>10.833333333333334</v>
      </c>
      <c r="E134" s="114" t="e">
        <f>VLOOKUP(D134,'Zinsstruktur '!A:N,14,FALSE)</f>
        <v>#N/A</v>
      </c>
      <c r="F134" s="114">
        <f t="shared" ref="F134:F197" si="8">($K$5)+($K$6*((1-EXP(-$D134/$K$9))/($D134/$K$9)))+($K$7*((((1-EXP(-D134/$K$9))/(D134/$K$9)))-EXP(-D134/$K$9)))+($K$8*((((1-EXP(-D134/$K$10))/(D134/$K$10)))-(EXP(-D134/$K$10))))</f>
        <v>-7.2537873246529307E-3</v>
      </c>
      <c r="G134" s="115" t="str">
        <f t="shared" si="6"/>
        <v/>
      </c>
    </row>
    <row r="135" spans="2:7" x14ac:dyDescent="0.3">
      <c r="B135" s="111" t="str">
        <f>IFERROR(VLOOKUP(D135,'Zinsstruktur '!A:N,2,FALSE),"")</f>
        <v/>
      </c>
      <c r="C135" s="111">
        <v>131</v>
      </c>
      <c r="D135" s="113">
        <f t="shared" si="7"/>
        <v>10.916666666666666</v>
      </c>
      <c r="E135" s="114" t="e">
        <f>VLOOKUP(D135,'Zinsstruktur '!A:N,14,FALSE)</f>
        <v>#N/A</v>
      </c>
      <c r="F135" s="114">
        <f t="shared" si="8"/>
        <v>-7.2285665037265913E-3</v>
      </c>
      <c r="G135" s="115" t="str">
        <f t="shared" si="6"/>
        <v/>
      </c>
    </row>
    <row r="136" spans="2:7" x14ac:dyDescent="0.3">
      <c r="B136" s="111" t="str">
        <f>IFERROR(VLOOKUP(D136,'Zinsstruktur '!A:N,2,FALSE),"")</f>
        <v/>
      </c>
      <c r="C136" s="111">
        <v>132</v>
      </c>
      <c r="D136" s="113">
        <f t="shared" si="7"/>
        <v>11</v>
      </c>
      <c r="E136" s="114" t="e">
        <f>VLOOKUP(D136,'Zinsstruktur '!A:N,14,FALSE)</f>
        <v>#N/A</v>
      </c>
      <c r="F136" s="114">
        <f t="shared" si="8"/>
        <v>-7.2034011792592228E-3</v>
      </c>
      <c r="G136" s="115" t="str">
        <f t="shared" ref="G136:G199" si="9">IFERROR(IF(OR(E136&gt;0,E136&lt;0),POWER(E136-F136,2),""),"")</f>
        <v/>
      </c>
    </row>
    <row r="137" spans="2:7" x14ac:dyDescent="0.3">
      <c r="B137" s="111" t="str">
        <f>IFERROR(VLOOKUP(D137,'Zinsstruktur '!A:N,2,FALSE),"")</f>
        <v/>
      </c>
      <c r="C137" s="111">
        <v>133</v>
      </c>
      <c r="D137" s="113">
        <f t="shared" si="7"/>
        <v>11.083333333333334</v>
      </c>
      <c r="E137" s="114" t="e">
        <f>VLOOKUP(D137,'Zinsstruktur '!A:N,14,FALSE)</f>
        <v>#N/A</v>
      </c>
      <c r="F137" s="114">
        <f t="shared" si="8"/>
        <v>-7.1782914738196292E-3</v>
      </c>
      <c r="G137" s="115" t="str">
        <f t="shared" si="9"/>
        <v/>
      </c>
    </row>
    <row r="138" spans="2:7" x14ac:dyDescent="0.3">
      <c r="B138" s="111" t="str">
        <f>IFERROR(VLOOKUP(D138,'Zinsstruktur '!A:N,2,FALSE),"")</f>
        <v/>
      </c>
      <c r="C138" s="111">
        <v>134</v>
      </c>
      <c r="D138" s="113">
        <f t="shared" si="7"/>
        <v>11.166666666666666</v>
      </c>
      <c r="E138" s="114" t="e">
        <f>VLOOKUP(D138,'Zinsstruktur '!A:N,14,FALSE)</f>
        <v>#N/A</v>
      </c>
      <c r="F138" s="114">
        <f t="shared" si="8"/>
        <v>-7.1532374812294181E-3</v>
      </c>
      <c r="G138" s="115" t="str">
        <f t="shared" si="9"/>
        <v/>
      </c>
    </row>
    <row r="139" spans="2:7" x14ac:dyDescent="0.3">
      <c r="B139" s="111" t="str">
        <f>IFERROR(VLOOKUP(D139,'Zinsstruktur '!A:N,2,FALSE),"")</f>
        <v/>
      </c>
      <c r="C139" s="111">
        <v>135</v>
      </c>
      <c r="D139" s="113">
        <f t="shared" si="7"/>
        <v>11.25</v>
      </c>
      <c r="E139" s="114" t="e">
        <f>VLOOKUP(D139,'Zinsstruktur '!A:N,14,FALSE)</f>
        <v>#N/A</v>
      </c>
      <c r="F139" s="114">
        <f t="shared" si="8"/>
        <v>-7.1282392689038954E-3</v>
      </c>
      <c r="G139" s="115" t="str">
        <f t="shared" si="9"/>
        <v/>
      </c>
    </row>
    <row r="140" spans="2:7" x14ac:dyDescent="0.3">
      <c r="B140" s="111" t="str">
        <f>IFERROR(VLOOKUP(D140,'Zinsstruktur '!A:N,2,FALSE),"")</f>
        <v/>
      </c>
      <c r="C140" s="111">
        <v>136</v>
      </c>
      <c r="D140" s="113">
        <f t="shared" si="7"/>
        <v>11.333333333333334</v>
      </c>
      <c r="E140" s="114" t="e">
        <f>VLOOKUP(D140,'Zinsstruktur '!A:N,14,FALSE)</f>
        <v>#N/A</v>
      </c>
      <c r="F140" s="114">
        <f t="shared" si="8"/>
        <v>-7.1032968800545122E-3</v>
      </c>
      <c r="G140" s="115" t="str">
        <f t="shared" si="9"/>
        <v/>
      </c>
    </row>
    <row r="141" spans="2:7" x14ac:dyDescent="0.3">
      <c r="B141" s="111" t="str">
        <f>IFERROR(VLOOKUP(D141,'Zinsstruktur '!A:N,2,FALSE),"")</f>
        <v/>
      </c>
      <c r="C141" s="111">
        <v>137</v>
      </c>
      <c r="D141" s="113">
        <f t="shared" si="7"/>
        <v>11.416666666666666</v>
      </c>
      <c r="E141" s="114" t="e">
        <f>VLOOKUP(D141,'Zinsstruktur '!A:N,14,FALSE)</f>
        <v>#N/A</v>
      </c>
      <c r="F141" s="114">
        <f t="shared" si="8"/>
        <v>-7.0784103357598403E-3</v>
      </c>
      <c r="G141" s="115" t="str">
        <f t="shared" si="9"/>
        <v/>
      </c>
    </row>
    <row r="142" spans="2:7" x14ac:dyDescent="0.3">
      <c r="B142" s="111" t="str">
        <f>IFERROR(VLOOKUP(D142,'Zinsstruktur '!A:N,2,FALSE),"")</f>
        <v/>
      </c>
      <c r="C142" s="111">
        <v>138</v>
      </c>
      <c r="D142" s="113">
        <f t="shared" si="7"/>
        <v>11.5</v>
      </c>
      <c r="E142" s="114" t="e">
        <f>VLOOKUP(D142,'Zinsstruktur '!A:N,14,FALSE)</f>
        <v>#N/A</v>
      </c>
      <c r="F142" s="114">
        <f t="shared" si="8"/>
        <v>-7.0535796369117117E-3</v>
      </c>
      <c r="G142" s="115" t="str">
        <f t="shared" si="9"/>
        <v/>
      </c>
    </row>
    <row r="143" spans="2:7" x14ac:dyDescent="0.3">
      <c r="B143" s="111" t="str">
        <f>IFERROR(VLOOKUP(D143,'Zinsstruktur '!A:N,2,FALSE),"")</f>
        <v/>
      </c>
      <c r="C143" s="111">
        <v>139</v>
      </c>
      <c r="D143" s="113">
        <f t="shared" si="7"/>
        <v>11.583333333333334</v>
      </c>
      <c r="E143" s="114" t="e">
        <f>VLOOKUP(D143,'Zinsstruktur '!A:N,14,FALSE)</f>
        <v>#N/A</v>
      </c>
      <c r="F143" s="114">
        <f t="shared" si="8"/>
        <v>-7.0288047660429388E-3</v>
      </c>
      <c r="G143" s="115" t="str">
        <f t="shared" si="9"/>
        <v/>
      </c>
    </row>
    <row r="144" spans="2:7" x14ac:dyDescent="0.3">
      <c r="B144" s="111" t="str">
        <f>IFERROR(VLOOKUP(D144,'Zinsstruktur '!A:N,2,FALSE),"")</f>
        <v/>
      </c>
      <c r="C144" s="111">
        <v>140</v>
      </c>
      <c r="D144" s="113">
        <f t="shared" si="7"/>
        <v>11.666666666666666</v>
      </c>
      <c r="E144" s="114" t="e">
        <f>VLOOKUP(D144,'Zinsstruktur '!A:N,14,FALSE)</f>
        <v>#N/A</v>
      </c>
      <c r="F144" s="114">
        <f t="shared" si="8"/>
        <v>-7.0040856890426217E-3</v>
      </c>
      <c r="G144" s="115" t="str">
        <f t="shared" si="9"/>
        <v/>
      </c>
    </row>
    <row r="145" spans="2:7" x14ac:dyDescent="0.3">
      <c r="B145" s="111" t="str">
        <f>IFERROR(VLOOKUP(D145,'Zinsstruktur '!A:N,2,FALSE),"")</f>
        <v/>
      </c>
      <c r="C145" s="111">
        <v>141</v>
      </c>
      <c r="D145" s="113">
        <f t="shared" si="7"/>
        <v>11.75</v>
      </c>
      <c r="E145" s="114" t="e">
        <f>VLOOKUP(D145,'Zinsstruktur '!A:N,14,FALSE)</f>
        <v>#N/A</v>
      </c>
      <c r="F145" s="114">
        <f t="shared" si="8"/>
        <v>-6.9794223567648632E-3</v>
      </c>
      <c r="G145" s="115" t="str">
        <f t="shared" si="9"/>
        <v/>
      </c>
    </row>
    <row r="146" spans="2:7" x14ac:dyDescent="0.3">
      <c r="B146" s="111" t="str">
        <f>IFERROR(VLOOKUP(D146,'Zinsstruktur '!A:N,2,FALSE),"")</f>
        <v/>
      </c>
      <c r="C146" s="111">
        <v>142</v>
      </c>
      <c r="D146" s="113">
        <f t="shared" si="7"/>
        <v>11.833333333333334</v>
      </c>
      <c r="E146" s="114" t="e">
        <f>VLOOKUP(D146,'Zinsstruktur '!A:N,14,FALSE)</f>
        <v>#N/A</v>
      </c>
      <c r="F146" s="114">
        <f t="shared" si="8"/>
        <v>-6.95481470653634E-3</v>
      </c>
      <c r="G146" s="115" t="str">
        <f t="shared" si="9"/>
        <v/>
      </c>
    </row>
    <row r="147" spans="2:7" x14ac:dyDescent="0.3">
      <c r="B147" s="111" t="str">
        <f>IFERROR(VLOOKUP(D147,'Zinsstruktur '!A:N,2,FALSE),"")</f>
        <v/>
      </c>
      <c r="C147" s="111">
        <v>143</v>
      </c>
      <c r="D147" s="113">
        <f t="shared" si="7"/>
        <v>11.916666666666666</v>
      </c>
      <c r="E147" s="114" t="e">
        <f>VLOOKUP(D147,'Zinsstruktur '!A:N,14,FALSE)</f>
        <v>#N/A</v>
      </c>
      <c r="F147" s="114">
        <f t="shared" si="8"/>
        <v>-6.9302626635680438E-3</v>
      </c>
      <c r="G147" s="115" t="str">
        <f t="shared" si="9"/>
        <v/>
      </c>
    </row>
    <row r="148" spans="2:7" x14ac:dyDescent="0.3">
      <c r="B148" s="111" t="str">
        <f>IFERROR(VLOOKUP(D148,'Zinsstruktur '!A:N,2,FALSE),"")</f>
        <v/>
      </c>
      <c r="C148" s="111">
        <v>144</v>
      </c>
      <c r="D148" s="113">
        <f t="shared" si="7"/>
        <v>12</v>
      </c>
      <c r="E148" s="114" t="e">
        <f>VLOOKUP(D148,'Zinsstruktur '!A:N,14,FALSE)</f>
        <v>#N/A</v>
      </c>
      <c r="F148" s="114">
        <f t="shared" si="8"/>
        <v>-6.9057661422761265E-3</v>
      </c>
      <c r="G148" s="115" t="str">
        <f t="shared" si="9"/>
        <v/>
      </c>
    </row>
    <row r="149" spans="2:7" x14ac:dyDescent="0.3">
      <c r="B149" s="111" t="str">
        <f>IFERROR(VLOOKUP(D149,'Zinsstruktur '!A:N,2,FALSE),"")</f>
        <v/>
      </c>
      <c r="C149" s="111">
        <v>145</v>
      </c>
      <c r="D149" s="113">
        <f t="shared" si="7"/>
        <v>12.083333333333334</v>
      </c>
      <c r="E149" s="114" t="e">
        <f>VLOOKUP(D149,'Zinsstruktur '!A:N,14,FALSE)</f>
        <v>#N/A</v>
      </c>
      <c r="F149" s="114">
        <f t="shared" si="8"/>
        <v>-6.881325047516677E-3</v>
      </c>
      <c r="G149" s="115" t="str">
        <f t="shared" si="9"/>
        <v/>
      </c>
    </row>
    <row r="150" spans="2:7" x14ac:dyDescent="0.3">
      <c r="B150" s="111" t="str">
        <f>IFERROR(VLOOKUP(D150,'Zinsstruktur '!A:N,2,FALSE),"")</f>
        <v/>
      </c>
      <c r="C150" s="111">
        <v>146</v>
      </c>
      <c r="D150" s="113">
        <f t="shared" si="7"/>
        <v>12.166666666666666</v>
      </c>
      <c r="E150" s="114" t="e">
        <f>VLOOKUP(D150,'Zinsstruktur '!A:N,14,FALSE)</f>
        <v>#N/A</v>
      </c>
      <c r="F150" s="114">
        <f t="shared" si="8"/>
        <v>-6.8569392757388964E-3</v>
      </c>
      <c r="G150" s="115" t="str">
        <f t="shared" si="9"/>
        <v/>
      </c>
    </row>
    <row r="151" spans="2:7" x14ac:dyDescent="0.3">
      <c r="B151" s="111" t="str">
        <f>IFERROR(VLOOKUP(D151,'Zinsstruktur '!A:N,2,FALSE),"")</f>
        <v/>
      </c>
      <c r="C151" s="111">
        <v>147</v>
      </c>
      <c r="D151" s="113">
        <f t="shared" si="7"/>
        <v>12.25</v>
      </c>
      <c r="E151" s="114" t="e">
        <f>VLOOKUP(D151,'Zinsstruktur '!A:N,14,FALSE)</f>
        <v>#N/A</v>
      </c>
      <c r="F151" s="114">
        <f t="shared" si="8"/>
        <v>-6.8326087160610442E-3</v>
      </c>
      <c r="G151" s="115" t="str">
        <f t="shared" si="9"/>
        <v/>
      </c>
    </row>
    <row r="152" spans="2:7" x14ac:dyDescent="0.3">
      <c r="B152" s="111" t="str">
        <f>IFERROR(VLOOKUP(D152,'Zinsstruktur '!A:N,2,FALSE),"")</f>
        <v/>
      </c>
      <c r="C152" s="111">
        <v>148</v>
      </c>
      <c r="D152" s="113">
        <f t="shared" si="7"/>
        <v>12.333333333333334</v>
      </c>
      <c r="E152" s="114" t="e">
        <f>VLOOKUP(D152,'Zinsstruktur '!A:N,14,FALSE)</f>
        <v>#N/A</v>
      </c>
      <c r="F152" s="114">
        <f t="shared" si="8"/>
        <v>-6.8083332512732598E-3</v>
      </c>
      <c r="G152" s="115" t="str">
        <f t="shared" si="9"/>
        <v/>
      </c>
    </row>
    <row r="153" spans="2:7" x14ac:dyDescent="0.3">
      <c r="B153" s="111" t="str">
        <f>IFERROR(VLOOKUP(D153,'Zinsstruktur '!A:N,2,FALSE),"")</f>
        <v/>
      </c>
      <c r="C153" s="111">
        <v>149</v>
      </c>
      <c r="D153" s="113">
        <f t="shared" si="7"/>
        <v>12.416666666666666</v>
      </c>
      <c r="E153" s="114" t="e">
        <f>VLOOKUP(D153,'Zinsstruktur '!A:N,14,FALSE)</f>
        <v>#N/A</v>
      </c>
      <c r="F153" s="114">
        <f t="shared" si="8"/>
        <v>-6.7841127587711745E-3</v>
      </c>
      <c r="G153" s="115" t="str">
        <f t="shared" si="9"/>
        <v/>
      </c>
    </row>
    <row r="154" spans="2:7" x14ac:dyDescent="0.3">
      <c r="B154" s="111" t="str">
        <f>IFERROR(VLOOKUP(D154,'Zinsstruktur '!A:N,2,FALSE),"")</f>
        <v/>
      </c>
      <c r="C154" s="111">
        <v>150</v>
      </c>
      <c r="D154" s="113">
        <f t="shared" si="7"/>
        <v>12.5</v>
      </c>
      <c r="E154" s="114" t="e">
        <f>VLOOKUP(D154,'Zinsstruktur '!A:N,14,FALSE)</f>
        <v>#N/A</v>
      </c>
      <c r="F154" s="114">
        <f t="shared" si="8"/>
        <v>-6.7599471114240155E-3</v>
      </c>
      <c r="G154" s="115" t="str">
        <f t="shared" si="9"/>
        <v/>
      </c>
    </row>
    <row r="155" spans="2:7" x14ac:dyDescent="0.3">
      <c r="B155" s="111" t="str">
        <f>IFERROR(VLOOKUP(D155,'Zinsstruktur '!A:N,2,FALSE),"")</f>
        <v/>
      </c>
      <c r="C155" s="111">
        <v>151</v>
      </c>
      <c r="D155" s="113">
        <f t="shared" si="7"/>
        <v>12.583333333333334</v>
      </c>
      <c r="E155" s="114" t="e">
        <f>VLOOKUP(D155,'Zinsstruktur '!A:N,14,FALSE)</f>
        <v>#N/A</v>
      </c>
      <c r="F155" s="114">
        <f t="shared" si="8"/>
        <v>-6.7358361783808364E-3</v>
      </c>
      <c r="G155" s="115" t="str">
        <f t="shared" si="9"/>
        <v/>
      </c>
    </row>
    <row r="156" spans="2:7" x14ac:dyDescent="0.3">
      <c r="B156" s="111" t="str">
        <f>IFERROR(VLOOKUP(D156,'Zinsstruktur '!A:N,2,FALSE),"")</f>
        <v/>
      </c>
      <c r="C156" s="111">
        <v>152</v>
      </c>
      <c r="D156" s="113">
        <f t="shared" si="7"/>
        <v>12.666666666666666</v>
      </c>
      <c r="E156" s="114" t="e">
        <f>VLOOKUP(D156,'Zinsstruktur '!A:N,14,FALSE)</f>
        <v>#N/A</v>
      </c>
      <c r="F156" s="114">
        <f t="shared" si="8"/>
        <v>-6.7117798258181441E-3</v>
      </c>
      <c r="G156" s="115" t="str">
        <f t="shared" si="9"/>
        <v/>
      </c>
    </row>
    <row r="157" spans="2:7" x14ac:dyDescent="0.3">
      <c r="B157" s="111" t="str">
        <f>IFERROR(VLOOKUP(D157,'Zinsstruktur '!A:N,2,FALSE),"")</f>
        <v/>
      </c>
      <c r="C157" s="111">
        <v>153</v>
      </c>
      <c r="D157" s="113">
        <f t="shared" si="7"/>
        <v>12.75</v>
      </c>
      <c r="E157" s="114" t="e">
        <f>VLOOKUP(D157,'Zinsstruktur '!A:N,14,FALSE)</f>
        <v>#N/A</v>
      </c>
      <c r="F157" s="114">
        <f t="shared" si="8"/>
        <v>-6.6877779176322321E-3</v>
      </c>
      <c r="G157" s="115" t="str">
        <f t="shared" si="9"/>
        <v/>
      </c>
    </row>
    <row r="158" spans="2:7" x14ac:dyDescent="0.3">
      <c r="B158" s="111" t="str">
        <f>IFERROR(VLOOKUP(D158,'Zinsstruktur '!A:N,2,FALSE),"")</f>
        <v/>
      </c>
      <c r="C158" s="111">
        <v>154</v>
      </c>
      <c r="D158" s="113">
        <f t="shared" si="7"/>
        <v>12.833333333333334</v>
      </c>
      <c r="E158" s="114" t="e">
        <f>VLOOKUP(D158,'Zinsstruktur '!A:N,14,FALSE)</f>
        <v>#N/A</v>
      </c>
      <c r="F158" s="114">
        <f t="shared" si="8"/>
        <v>-6.6638303160792322E-3</v>
      </c>
      <c r="G158" s="115" t="str">
        <f t="shared" si="9"/>
        <v/>
      </c>
    </row>
    <row r="159" spans="2:7" x14ac:dyDescent="0.3">
      <c r="B159" s="111" t="str">
        <f>IFERROR(VLOOKUP(D159,'Zinsstruktur '!A:N,2,FALSE),"")</f>
        <v/>
      </c>
      <c r="C159" s="111">
        <v>155</v>
      </c>
      <c r="D159" s="113">
        <f t="shared" si="7"/>
        <v>12.916666666666666</v>
      </c>
      <c r="E159" s="114" t="e">
        <f>VLOOKUP(D159,'Zinsstruktur '!A:N,14,FALSE)</f>
        <v>#N/A</v>
      </c>
      <c r="F159" s="114">
        <f t="shared" si="8"/>
        <v>-6.639936882365827E-3</v>
      </c>
      <c r="G159" s="115" t="str">
        <f t="shared" si="9"/>
        <v/>
      </c>
    </row>
    <row r="160" spans="2:7" x14ac:dyDescent="0.3">
      <c r="B160" s="111" t="str">
        <f>IFERROR(VLOOKUP(D160,'Zinsstruktur '!A:N,2,FALSE),"")</f>
        <v/>
      </c>
      <c r="C160" s="111">
        <v>156</v>
      </c>
      <c r="D160" s="113">
        <f t="shared" si="7"/>
        <v>13</v>
      </c>
      <c r="E160" s="114" t="e">
        <f>VLOOKUP(D160,'Zinsstruktur '!A:N,14,FALSE)</f>
        <v>#N/A</v>
      </c>
      <c r="F160" s="114">
        <f t="shared" si="8"/>
        <v>-6.6160974771933461E-3</v>
      </c>
      <c r="G160" s="115" t="str">
        <f t="shared" si="9"/>
        <v/>
      </c>
    </row>
    <row r="161" spans="2:7" x14ac:dyDescent="0.3">
      <c r="B161" s="111" t="str">
        <f>IFERROR(VLOOKUP(D161,'Zinsstruktur '!A:N,2,FALSE),"")</f>
        <v/>
      </c>
      <c r="C161" s="111">
        <v>157</v>
      </c>
      <c r="D161" s="113">
        <f t="shared" si="7"/>
        <v>13.083333333333334</v>
      </c>
      <c r="E161" s="114" t="e">
        <f>VLOOKUP(D161,'Zinsstruktur '!A:N,14,FALSE)</f>
        <v>#N/A</v>
      </c>
      <c r="F161" s="114">
        <f t="shared" si="8"/>
        <v>-6.5923119612579448E-3</v>
      </c>
      <c r="G161" s="115" t="str">
        <f t="shared" si="9"/>
        <v/>
      </c>
    </row>
    <row r="162" spans="2:7" x14ac:dyDescent="0.3">
      <c r="B162" s="111" t="str">
        <f>IFERROR(VLOOKUP(D162,'Zinsstruktur '!A:N,2,FALSE),"")</f>
        <v/>
      </c>
      <c r="C162" s="111">
        <v>158</v>
      </c>
      <c r="D162" s="113">
        <f t="shared" si="7"/>
        <v>13.166666666666666</v>
      </c>
      <c r="E162" s="114" t="e">
        <f>VLOOKUP(D162,'Zinsstruktur '!A:N,14,FALSE)</f>
        <v>#N/A</v>
      </c>
      <c r="F162" s="114">
        <f t="shared" si="8"/>
        <v>-6.5685801957093308E-3</v>
      </c>
      <c r="G162" s="115" t="str">
        <f t="shared" si="9"/>
        <v/>
      </c>
    </row>
    <row r="163" spans="2:7" x14ac:dyDescent="0.3">
      <c r="B163" s="111" t="str">
        <f>IFERROR(VLOOKUP(D163,'Zinsstruktur '!A:N,2,FALSE),"")</f>
        <v/>
      </c>
      <c r="C163" s="111">
        <v>159</v>
      </c>
      <c r="D163" s="113">
        <f t="shared" si="7"/>
        <v>13.25</v>
      </c>
      <c r="E163" s="114" t="e">
        <f>VLOOKUP(D163,'Zinsstruktur '!A:N,14,FALSE)</f>
        <v>#N/A</v>
      </c>
      <c r="F163" s="114">
        <f t="shared" si="8"/>
        <v>-6.5449020425704064E-3</v>
      </c>
      <c r="G163" s="115" t="str">
        <f t="shared" si="9"/>
        <v/>
      </c>
    </row>
    <row r="164" spans="2:7" x14ac:dyDescent="0.3">
      <c r="B164" s="111" t="str">
        <f>IFERROR(VLOOKUP(D164,'Zinsstruktur '!A:N,2,FALSE),"")</f>
        <v/>
      </c>
      <c r="C164" s="111">
        <v>160</v>
      </c>
      <c r="D164" s="113">
        <f t="shared" si="7"/>
        <v>13.333333333333334</v>
      </c>
      <c r="E164" s="114" t="e">
        <f>VLOOKUP(D164,'Zinsstruktur '!A:N,14,FALSE)</f>
        <v>#N/A</v>
      </c>
      <c r="F164" s="114">
        <f t="shared" si="8"/>
        <v>-6.5212773651201414E-3</v>
      </c>
      <c r="G164" s="115" t="str">
        <f t="shared" si="9"/>
        <v/>
      </c>
    </row>
    <row r="165" spans="2:7" x14ac:dyDescent="0.3">
      <c r="B165" s="111" t="str">
        <f>IFERROR(VLOOKUP(D165,'Zinsstruktur '!A:N,2,FALSE),"")</f>
        <v/>
      </c>
      <c r="C165" s="111">
        <v>161</v>
      </c>
      <c r="D165" s="113">
        <f t="shared" si="7"/>
        <v>13.416666666666666</v>
      </c>
      <c r="E165" s="114" t="e">
        <f>VLOOKUP(D165,'Zinsstruktur '!A:N,14,FALSE)</f>
        <v>#N/A</v>
      </c>
      <c r="F165" s="114">
        <f t="shared" si="8"/>
        <v>-6.4977060282417837E-3</v>
      </c>
      <c r="G165" s="115" t="str">
        <f t="shared" si="9"/>
        <v/>
      </c>
    </row>
    <row r="166" spans="2:7" x14ac:dyDescent="0.3">
      <c r="B166" s="111" t="str">
        <f>IFERROR(VLOOKUP(D166,'Zinsstruktur '!A:N,2,FALSE),"")</f>
        <v/>
      </c>
      <c r="C166" s="111">
        <v>162</v>
      </c>
      <c r="D166" s="113">
        <f t="shared" si="7"/>
        <v>13.5</v>
      </c>
      <c r="E166" s="114" t="e">
        <f>VLOOKUP(D166,'Zinsstruktur '!A:N,14,FALSE)</f>
        <v>#N/A</v>
      </c>
      <c r="F166" s="114">
        <f t="shared" si="8"/>
        <v>-6.4741878987384762E-3</v>
      </c>
      <c r="G166" s="115" t="str">
        <f t="shared" si="9"/>
        <v/>
      </c>
    </row>
    <row r="167" spans="2:7" x14ac:dyDescent="0.3">
      <c r="B167" s="111" t="str">
        <f>IFERROR(VLOOKUP(D167,'Zinsstruktur '!A:N,2,FALSE),"")</f>
        <v/>
      </c>
      <c r="C167" s="111">
        <v>163</v>
      </c>
      <c r="D167" s="113">
        <f t="shared" si="7"/>
        <v>13.583333333333334</v>
      </c>
      <c r="E167" s="114" t="e">
        <f>VLOOKUP(D167,'Zinsstruktur '!A:N,14,FALSE)</f>
        <v>#N/A</v>
      </c>
      <c r="F167" s="114">
        <f t="shared" si="8"/>
        <v>-6.4507228456181925E-3</v>
      </c>
      <c r="G167" s="115" t="str">
        <f t="shared" si="9"/>
        <v/>
      </c>
    </row>
    <row r="168" spans="2:7" x14ac:dyDescent="0.3">
      <c r="B168" s="111" t="str">
        <f>IFERROR(VLOOKUP(D168,'Zinsstruktur '!A:N,2,FALSE),"")</f>
        <v/>
      </c>
      <c r="C168" s="111">
        <v>164</v>
      </c>
      <c r="D168" s="113">
        <f t="shared" si="7"/>
        <v>13.666666666666666</v>
      </c>
      <c r="E168" s="114" t="e">
        <f>VLOOKUP(D168,'Zinsstruktur '!A:N,14,FALSE)</f>
        <v>#N/A</v>
      </c>
      <c r="F168" s="114">
        <f t="shared" si="8"/>
        <v>-6.4273107403498998E-3</v>
      </c>
      <c r="G168" s="115" t="str">
        <f t="shared" si="9"/>
        <v/>
      </c>
    </row>
    <row r="169" spans="2:7" x14ac:dyDescent="0.3">
      <c r="B169" s="111" t="str">
        <f>IFERROR(VLOOKUP(D169,'Zinsstruktur '!A:N,2,FALSE),"")</f>
        <v/>
      </c>
      <c r="C169" s="111">
        <v>165</v>
      </c>
      <c r="D169" s="113">
        <f t="shared" si="7"/>
        <v>13.75</v>
      </c>
      <c r="E169" s="114" t="e">
        <f>VLOOKUP(D169,'Zinsstruktur '!A:N,14,FALSE)</f>
        <v>#N/A</v>
      </c>
      <c r="F169" s="114">
        <f t="shared" si="8"/>
        <v>-6.4039514570925979E-3</v>
      </c>
      <c r="G169" s="115" t="str">
        <f t="shared" si="9"/>
        <v/>
      </c>
    </row>
    <row r="170" spans="2:7" x14ac:dyDescent="0.3">
      <c r="B170" s="111" t="str">
        <f>IFERROR(VLOOKUP(D170,'Zinsstruktur '!A:N,2,FALSE),"")</f>
        <v/>
      </c>
      <c r="C170" s="111">
        <v>166</v>
      </c>
      <c r="D170" s="113">
        <f t="shared" si="7"/>
        <v>13.833333333333334</v>
      </c>
      <c r="E170" s="114" t="e">
        <f>VLOOKUP(D170,'Zinsstruktur '!A:N,14,FALSE)</f>
        <v>#N/A</v>
      </c>
      <c r="F170" s="114">
        <f t="shared" si="8"/>
        <v>-6.3806448728990182E-3</v>
      </c>
      <c r="G170" s="115" t="str">
        <f t="shared" si="9"/>
        <v/>
      </c>
    </row>
    <row r="171" spans="2:7" x14ac:dyDescent="0.3">
      <c r="B171" s="111" t="str">
        <f>IFERROR(VLOOKUP(D171,'Zinsstruktur '!A:N,2,FALSE),"")</f>
        <v/>
      </c>
      <c r="C171" s="111">
        <v>167</v>
      </c>
      <c r="D171" s="113">
        <f t="shared" si="7"/>
        <v>13.916666666666666</v>
      </c>
      <c r="E171" s="114" t="e">
        <f>VLOOKUP(D171,'Zinsstruktur '!A:N,14,FALSE)</f>
        <v>#N/A</v>
      </c>
      <c r="F171" s="114">
        <f t="shared" si="8"/>
        <v>-6.3573908678954492E-3</v>
      </c>
      <c r="G171" s="115" t="str">
        <f t="shared" si="9"/>
        <v/>
      </c>
    </row>
    <row r="172" spans="2:7" x14ac:dyDescent="0.3">
      <c r="B172" s="111" t="str">
        <f>IFERROR(VLOOKUP(D172,'Zinsstruktur '!A:N,2,FALSE),"")</f>
        <v/>
      </c>
      <c r="C172" s="111">
        <v>168</v>
      </c>
      <c r="D172" s="113">
        <f t="shared" si="7"/>
        <v>14</v>
      </c>
      <c r="E172" s="114" t="e">
        <f>VLOOKUP(D172,'Zinsstruktur '!A:N,14,FALSE)</f>
        <v>#N/A</v>
      </c>
      <c r="F172" s="114">
        <f t="shared" si="8"/>
        <v>-6.3341893254392654E-3</v>
      </c>
      <c r="G172" s="115" t="str">
        <f t="shared" si="9"/>
        <v/>
      </c>
    </row>
    <row r="173" spans="2:7" x14ac:dyDescent="0.3">
      <c r="B173" s="111" t="str">
        <f>IFERROR(VLOOKUP(D173,'Zinsstruktur '!A:N,2,FALSE),"")</f>
        <v/>
      </c>
      <c r="C173" s="111">
        <v>169</v>
      </c>
      <c r="D173" s="113">
        <f t="shared" si="7"/>
        <v>14.083333333333334</v>
      </c>
      <c r="E173" s="114" t="e">
        <f>VLOOKUP(D173,'Zinsstruktur '!A:N,14,FALSE)</f>
        <v>#N/A</v>
      </c>
      <c r="F173" s="114">
        <f t="shared" si="8"/>
        <v>-6.3110401322555472E-3</v>
      </c>
      <c r="G173" s="115" t="str">
        <f t="shared" si="9"/>
        <v/>
      </c>
    </row>
    <row r="174" spans="2:7" x14ac:dyDescent="0.3">
      <c r="B174" s="111" t="str">
        <f>IFERROR(VLOOKUP(D174,'Zinsstruktur '!A:N,2,FALSE),"")</f>
        <v/>
      </c>
      <c r="C174" s="111">
        <v>170</v>
      </c>
      <c r="D174" s="113">
        <f t="shared" si="7"/>
        <v>14.166666666666666</v>
      </c>
      <c r="E174" s="114" t="e">
        <f>VLOOKUP(D174,'Zinsstruktur '!A:N,14,FALSE)</f>
        <v>#N/A</v>
      </c>
      <c r="F174" s="114">
        <f t="shared" si="8"/>
        <v>-6.2879431785541227E-3</v>
      </c>
      <c r="G174" s="115" t="str">
        <f t="shared" si="9"/>
        <v/>
      </c>
    </row>
    <row r="175" spans="2:7" x14ac:dyDescent="0.3">
      <c r="B175" s="111" t="str">
        <f>IFERROR(VLOOKUP(D175,'Zinsstruktur '!A:N,2,FALSE),"")</f>
        <v>Bund 03</v>
      </c>
      <c r="C175" s="111">
        <v>171</v>
      </c>
      <c r="D175" s="113">
        <f t="shared" si="7"/>
        <v>14.25</v>
      </c>
      <c r="E175" s="114">
        <f>VLOOKUP(D175,'Zinsstruktur '!A:N,14,FALSE)</f>
        <v>-6.3468945746000564E-3</v>
      </c>
      <c r="F175" s="114">
        <f t="shared" si="8"/>
        <v>-6.2648983581283547E-3</v>
      </c>
      <c r="G175" s="115">
        <f t="shared" si="9"/>
        <v>6.723379515674158E-9</v>
      </c>
    </row>
    <row r="176" spans="2:7" x14ac:dyDescent="0.3">
      <c r="B176" s="111" t="str">
        <f>IFERROR(VLOOKUP(D176,'Zinsstruktur '!A:N,2,FALSE),"")</f>
        <v/>
      </c>
      <c r="C176" s="111">
        <v>172</v>
      </c>
      <c r="D176" s="113">
        <f t="shared" si="7"/>
        <v>14.333333333333334</v>
      </c>
      <c r="E176" s="114" t="e">
        <f>VLOOKUP(D176,'Zinsstruktur '!A:N,14,FALSE)</f>
        <v>#N/A</v>
      </c>
      <c r="F176" s="114">
        <f t="shared" si="8"/>
        <v>-6.2419055684368417E-3</v>
      </c>
      <c r="G176" s="115" t="str">
        <f t="shared" si="9"/>
        <v/>
      </c>
    </row>
    <row r="177" spans="2:7" x14ac:dyDescent="0.3">
      <c r="B177" s="111" t="str">
        <f>IFERROR(VLOOKUP(D177,'Zinsstruktur '!A:N,2,FALSE),"")</f>
        <v/>
      </c>
      <c r="C177" s="111">
        <v>173</v>
      </c>
      <c r="D177" s="113">
        <f t="shared" si="7"/>
        <v>14.416666666666666</v>
      </c>
      <c r="E177" s="114" t="e">
        <f>VLOOKUP(D177,'Zinsstruktur '!A:N,14,FALSE)</f>
        <v>#N/A</v>
      </c>
      <c r="F177" s="114">
        <f t="shared" si="8"/>
        <v>-6.2189647106691993E-3</v>
      </c>
      <c r="G177" s="115" t="str">
        <f t="shared" si="9"/>
        <v/>
      </c>
    </row>
    <row r="178" spans="2:7" x14ac:dyDescent="0.3">
      <c r="B178" s="111" t="str">
        <f>IFERROR(VLOOKUP(D178,'Zinsstruktur '!A:N,2,FALSE),"")</f>
        <v/>
      </c>
      <c r="C178" s="111">
        <v>174</v>
      </c>
      <c r="D178" s="113">
        <f t="shared" si="7"/>
        <v>14.5</v>
      </c>
      <c r="E178" s="114" t="e">
        <f>VLOOKUP(D178,'Zinsstruktur '!A:N,14,FALSE)</f>
        <v>#N/A</v>
      </c>
      <c r="F178" s="114">
        <f t="shared" si="8"/>
        <v>-6.1960756897969944E-3</v>
      </c>
      <c r="G178" s="115" t="str">
        <f t="shared" si="9"/>
        <v/>
      </c>
    </row>
    <row r="179" spans="2:7" x14ac:dyDescent="0.3">
      <c r="B179" s="111" t="str">
        <f>IFERROR(VLOOKUP(D179,'Zinsstruktur '!A:N,2,FALSE),"")</f>
        <v/>
      </c>
      <c r="C179" s="111">
        <v>175</v>
      </c>
      <c r="D179" s="113">
        <f t="shared" si="7"/>
        <v>14.583333333333334</v>
      </c>
      <c r="E179" s="114" t="e">
        <f>VLOOKUP(D179,'Zinsstruktur '!A:N,14,FALSE)</f>
        <v>#N/A</v>
      </c>
      <c r="F179" s="114">
        <f t="shared" si="8"/>
        <v>-6.1732384146109083E-3</v>
      </c>
      <c r="G179" s="115" t="str">
        <f t="shared" si="9"/>
        <v/>
      </c>
    </row>
    <row r="180" spans="2:7" x14ac:dyDescent="0.3">
      <c r="B180" s="111" t="str">
        <f>IFERROR(VLOOKUP(D180,'Zinsstruktur '!A:N,2,FALSE),"")</f>
        <v/>
      </c>
      <c r="C180" s="111">
        <v>176</v>
      </c>
      <c r="D180" s="113">
        <f t="shared" si="7"/>
        <v>14.666666666666666</v>
      </c>
      <c r="E180" s="114" t="e">
        <f>VLOOKUP(D180,'Zinsstruktur '!A:N,14,FALSE)</f>
        <v>#N/A</v>
      </c>
      <c r="F180" s="114">
        <f t="shared" si="8"/>
        <v>-6.1504527977450148E-3</v>
      </c>
      <c r="G180" s="115" t="str">
        <f t="shared" si="9"/>
        <v/>
      </c>
    </row>
    <row r="181" spans="2:7" x14ac:dyDescent="0.3">
      <c r="B181" s="111" t="str">
        <f>IFERROR(VLOOKUP(D181,'Zinsstruktur '!A:N,2,FALSE),"")</f>
        <v/>
      </c>
      <c r="C181" s="111">
        <v>177</v>
      </c>
      <c r="D181" s="113">
        <f t="shared" si="7"/>
        <v>14.75</v>
      </c>
      <c r="E181" s="114" t="e">
        <f>VLOOKUP(D181,'Zinsstruktur '!A:N,14,FALSE)</f>
        <v>#N/A</v>
      </c>
      <c r="F181" s="114">
        <f t="shared" si="8"/>
        <v>-6.1277187556891882E-3</v>
      </c>
      <c r="G181" s="115" t="str">
        <f t="shared" si="9"/>
        <v/>
      </c>
    </row>
    <row r="182" spans="2:7" x14ac:dyDescent="0.3">
      <c r="B182" s="111" t="str">
        <f>IFERROR(VLOOKUP(D182,'Zinsstruktur '!A:N,2,FALSE),"")</f>
        <v/>
      </c>
      <c r="C182" s="111">
        <v>178</v>
      </c>
      <c r="D182" s="113">
        <f t="shared" si="7"/>
        <v>14.833333333333334</v>
      </c>
      <c r="E182" s="114" t="e">
        <f>VLOOKUP(D182,'Zinsstruktur '!A:N,14,FALSE)</f>
        <v>#N/A</v>
      </c>
      <c r="F182" s="114">
        <f t="shared" si="8"/>
        <v>-6.1050362087904653E-3</v>
      </c>
      <c r="G182" s="115" t="str">
        <f t="shared" si="9"/>
        <v/>
      </c>
    </row>
    <row r="183" spans="2:7" x14ac:dyDescent="0.3">
      <c r="B183" s="111" t="str">
        <f>IFERROR(VLOOKUP(D183,'Zinsstruktur '!A:N,2,FALSE),"")</f>
        <v/>
      </c>
      <c r="C183" s="111">
        <v>179</v>
      </c>
      <c r="D183" s="113">
        <f t="shared" si="7"/>
        <v>14.916666666666666</v>
      </c>
      <c r="E183" s="114" t="e">
        <f>VLOOKUP(D183,'Zinsstruktur '!A:N,14,FALSE)</f>
        <v>#N/A</v>
      </c>
      <c r="F183" s="114">
        <f t="shared" si="8"/>
        <v>-6.0824050812441754E-3</v>
      </c>
      <c r="G183" s="115" t="str">
        <f t="shared" si="9"/>
        <v/>
      </c>
    </row>
    <row r="184" spans="2:7" x14ac:dyDescent="0.3">
      <c r="B184" s="111" t="str">
        <f>IFERROR(VLOOKUP(D184,'Zinsstruktur '!A:N,2,FALSE),"")</f>
        <v/>
      </c>
      <c r="C184" s="111">
        <v>180</v>
      </c>
      <c r="D184" s="113">
        <f t="shared" si="7"/>
        <v>15</v>
      </c>
      <c r="E184" s="114" t="e">
        <f>VLOOKUP(D184,'Zinsstruktur '!A:N,14,FALSE)</f>
        <v>#N/A</v>
      </c>
      <c r="F184" s="114">
        <f t="shared" si="8"/>
        <v>-6.0598253010756553E-3</v>
      </c>
      <c r="G184" s="115" t="str">
        <f t="shared" si="9"/>
        <v/>
      </c>
    </row>
    <row r="185" spans="2:7" x14ac:dyDescent="0.3">
      <c r="B185" s="111" t="str">
        <f>IFERROR(VLOOKUP(D185,'Zinsstruktur '!A:N,2,FALSE),"")</f>
        <v/>
      </c>
      <c r="C185" s="111">
        <v>181</v>
      </c>
      <c r="D185" s="113">
        <f t="shared" si="7"/>
        <v>15.083333333333334</v>
      </c>
      <c r="E185" s="114" t="e">
        <f>VLOOKUP(D185,'Zinsstruktur '!A:N,14,FALSE)</f>
        <v>#N/A</v>
      </c>
      <c r="F185" s="114">
        <f t="shared" si="8"/>
        <v>-6.0372968001132718E-3</v>
      </c>
      <c r="G185" s="115" t="str">
        <f t="shared" si="9"/>
        <v/>
      </c>
    </row>
    <row r="186" spans="2:7" x14ac:dyDescent="0.3">
      <c r="B186" s="111" t="str">
        <f>IFERROR(VLOOKUP(D186,'Zinsstruktur '!A:N,2,FALSE),"")</f>
        <v/>
      </c>
      <c r="C186" s="111">
        <v>182</v>
      </c>
      <c r="D186" s="113">
        <f t="shared" si="7"/>
        <v>15.166666666666666</v>
      </c>
      <c r="E186" s="114" t="e">
        <f>VLOOKUP(D186,'Zinsstruktur '!A:N,14,FALSE)</f>
        <v>#N/A</v>
      </c>
      <c r="F186" s="114">
        <f t="shared" si="8"/>
        <v>-6.014819513953433E-3</v>
      </c>
      <c r="G186" s="115" t="str">
        <f t="shared" si="9"/>
        <v/>
      </c>
    </row>
    <row r="187" spans="2:7" x14ac:dyDescent="0.3">
      <c r="B187" s="111" t="str">
        <f>IFERROR(VLOOKUP(D187,'Zinsstruktur '!A:N,2,FALSE),"")</f>
        <v/>
      </c>
      <c r="C187" s="111">
        <v>183</v>
      </c>
      <c r="D187" s="113">
        <f t="shared" si="7"/>
        <v>15.25</v>
      </c>
      <c r="E187" s="114" t="e">
        <f>VLOOKUP(D187,'Zinsstruktur '!A:N,14,FALSE)</f>
        <v>#N/A</v>
      </c>
      <c r="F187" s="114">
        <f t="shared" si="8"/>
        <v>-5.9923933819182517E-3</v>
      </c>
      <c r="G187" s="115" t="str">
        <f t="shared" si="9"/>
        <v/>
      </c>
    </row>
    <row r="188" spans="2:7" x14ac:dyDescent="0.3">
      <c r="B188" s="111" t="str">
        <f>IFERROR(VLOOKUP(D188,'Zinsstruktur '!A:N,2,FALSE),"")</f>
        <v/>
      </c>
      <c r="C188" s="111">
        <v>184</v>
      </c>
      <c r="D188" s="113">
        <f t="shared" si="7"/>
        <v>15.333333333333334</v>
      </c>
      <c r="E188" s="114" t="e">
        <f>VLOOKUP(D188,'Zinsstruktur '!A:N,14,FALSE)</f>
        <v>#N/A</v>
      </c>
      <c r="F188" s="114">
        <f t="shared" si="8"/>
        <v>-5.9700183470065109E-3</v>
      </c>
      <c r="G188" s="115" t="str">
        <f t="shared" si="9"/>
        <v/>
      </c>
    </row>
    <row r="189" spans="2:7" x14ac:dyDescent="0.3">
      <c r="B189" s="111" t="str">
        <f>IFERROR(VLOOKUP(D189,'Zinsstruktur '!A:N,2,FALSE),"")</f>
        <v/>
      </c>
      <c r="C189" s="111">
        <v>185</v>
      </c>
      <c r="D189" s="113">
        <f t="shared" si="7"/>
        <v>15.416666666666666</v>
      </c>
      <c r="E189" s="114" t="e">
        <f>VLOOKUP(D189,'Zinsstruktur '!A:N,14,FALSE)</f>
        <v>#N/A</v>
      </c>
      <c r="F189" s="114">
        <f t="shared" si="8"/>
        <v>-5.9476943558384688E-3</v>
      </c>
      <c r="G189" s="115" t="str">
        <f t="shared" si="9"/>
        <v/>
      </c>
    </row>
    <row r="190" spans="2:7" x14ac:dyDescent="0.3">
      <c r="B190" s="111" t="str">
        <f>IFERROR(VLOOKUP(D190,'Zinsstruktur '!A:N,2,FALSE),"")</f>
        <v/>
      </c>
      <c r="C190" s="111">
        <v>186</v>
      </c>
      <c r="D190" s="113">
        <f t="shared" si="7"/>
        <v>15.5</v>
      </c>
      <c r="E190" s="114" t="e">
        <f>VLOOKUP(D190,'Zinsstruktur '!A:N,14,FALSE)</f>
        <v>#N/A</v>
      </c>
      <c r="F190" s="114">
        <f t="shared" si="8"/>
        <v>-5.9254213585950982E-3</v>
      </c>
      <c r="G190" s="115" t="str">
        <f t="shared" si="9"/>
        <v/>
      </c>
    </row>
    <row r="191" spans="2:7" x14ac:dyDescent="0.3">
      <c r="B191" s="111" t="str">
        <f>IFERROR(VLOOKUP(D191,'Zinsstruktur '!A:N,2,FALSE),"")</f>
        <v/>
      </c>
      <c r="C191" s="111">
        <v>187</v>
      </c>
      <c r="D191" s="113">
        <f t="shared" si="7"/>
        <v>15.583333333333334</v>
      </c>
      <c r="E191" s="114" t="e">
        <f>VLOOKUP(D191,'Zinsstruktur '!A:N,14,FALSE)</f>
        <v>#N/A</v>
      </c>
      <c r="F191" s="114">
        <f t="shared" si="8"/>
        <v>-5.9031993089522393E-3</v>
      </c>
      <c r="G191" s="115" t="str">
        <f t="shared" si="9"/>
        <v/>
      </c>
    </row>
    <row r="192" spans="2:7" x14ac:dyDescent="0.3">
      <c r="B192" s="111" t="str">
        <f>IFERROR(VLOOKUP(D192,'Zinsstruktur '!A:N,2,FALSE),"")</f>
        <v/>
      </c>
      <c r="C192" s="111">
        <v>188</v>
      </c>
      <c r="D192" s="113">
        <f t="shared" si="7"/>
        <v>15.666666666666666</v>
      </c>
      <c r="E192" s="114" t="e">
        <f>VLOOKUP(D192,'Zinsstruktur '!A:N,14,FALSE)</f>
        <v>#N/A</v>
      </c>
      <c r="F192" s="114">
        <f t="shared" si="8"/>
        <v>-5.881028164010209E-3</v>
      </c>
      <c r="G192" s="115" t="str">
        <f t="shared" si="9"/>
        <v/>
      </c>
    </row>
    <row r="193" spans="2:7" x14ac:dyDescent="0.3">
      <c r="B193" s="111" t="str">
        <f>IFERROR(VLOOKUP(D193,'Zinsstruktur '!A:N,2,FALSE),"")</f>
        <v/>
      </c>
      <c r="C193" s="111">
        <v>189</v>
      </c>
      <c r="D193" s="113">
        <f t="shared" si="7"/>
        <v>15.75</v>
      </c>
      <c r="E193" s="114" t="e">
        <f>VLOOKUP(D193,'Zinsstruktur '!A:N,14,FALSE)</f>
        <v>#N/A</v>
      </c>
      <c r="F193" s="114">
        <f t="shared" si="8"/>
        <v>-5.8589078842192542E-3</v>
      </c>
      <c r="G193" s="115" t="str">
        <f t="shared" si="9"/>
        <v/>
      </c>
    </row>
    <row r="194" spans="2:7" x14ac:dyDescent="0.3">
      <c r="B194" s="111" t="str">
        <f>IFERROR(VLOOKUP(D194,'Zinsstruktur '!A:N,2,FALSE),"")</f>
        <v/>
      </c>
      <c r="C194" s="111">
        <v>190</v>
      </c>
      <c r="D194" s="113">
        <f t="shared" si="7"/>
        <v>15.833333333333334</v>
      </c>
      <c r="E194" s="114" t="e">
        <f>VLOOKUP(D194,'Zinsstruktur '!A:N,14,FALSE)</f>
        <v>#N/A</v>
      </c>
      <c r="F194" s="114">
        <f t="shared" si="8"/>
        <v>-5.8368384333013727E-3</v>
      </c>
      <c r="G194" s="115" t="str">
        <f t="shared" si="9"/>
        <v/>
      </c>
    </row>
    <row r="195" spans="2:7" x14ac:dyDescent="0.3">
      <c r="B195" s="111" t="str">
        <f>IFERROR(VLOOKUP(D195,'Zinsstruktur '!A:N,2,FALSE),"")</f>
        <v/>
      </c>
      <c r="C195" s="111">
        <v>191</v>
      </c>
      <c r="D195" s="113">
        <f t="shared" si="7"/>
        <v>15.916666666666666</v>
      </c>
      <c r="E195" s="114" t="e">
        <f>VLOOKUP(D195,'Zinsstruktur '!A:N,14,FALSE)</f>
        <v>#N/A</v>
      </c>
      <c r="F195" s="114">
        <f t="shared" si="8"/>
        <v>-5.8148197781688338E-3</v>
      </c>
      <c r="G195" s="115" t="str">
        <f t="shared" si="9"/>
        <v/>
      </c>
    </row>
    <row r="196" spans="2:7" x14ac:dyDescent="0.3">
      <c r="B196" s="111" t="str">
        <f>IFERROR(VLOOKUP(D196,'Zinsstruktur '!A:N,2,FALSE),"")</f>
        <v/>
      </c>
      <c r="C196" s="111">
        <v>192</v>
      </c>
      <c r="D196" s="113">
        <f t="shared" si="7"/>
        <v>16</v>
      </c>
      <c r="E196" s="114" t="e">
        <f>VLOOKUP(D196,'Zinsstruktur '!A:N,14,FALSE)</f>
        <v>#N/A</v>
      </c>
      <c r="F196" s="114">
        <f t="shared" si="8"/>
        <v>-5.7928518888397994E-3</v>
      </c>
      <c r="G196" s="115" t="str">
        <f t="shared" si="9"/>
        <v/>
      </c>
    </row>
    <row r="197" spans="2:7" x14ac:dyDescent="0.3">
      <c r="B197" s="111" t="str">
        <f>IFERROR(VLOOKUP(D197,'Zinsstruktur '!A:N,2,FALSE),"")</f>
        <v/>
      </c>
      <c r="C197" s="111">
        <v>193</v>
      </c>
      <c r="D197" s="113">
        <f t="shared" si="7"/>
        <v>16.083333333333332</v>
      </c>
      <c r="E197" s="114" t="e">
        <f>VLOOKUP(D197,'Zinsstruktur '!A:N,14,FALSE)</f>
        <v>#N/A</v>
      </c>
      <c r="F197" s="114">
        <f t="shared" si="8"/>
        <v>-5.7709347383514513E-3</v>
      </c>
      <c r="G197" s="115" t="str">
        <f t="shared" si="9"/>
        <v/>
      </c>
    </row>
    <row r="198" spans="2:7" x14ac:dyDescent="0.3">
      <c r="B198" s="111" t="str">
        <f>IFERROR(VLOOKUP(D198,'Zinsstruktur '!A:N,2,FALSE),"")</f>
        <v/>
      </c>
      <c r="C198" s="111">
        <v>194</v>
      </c>
      <c r="D198" s="113">
        <f t="shared" ref="D198:D261" si="10">C198/12</f>
        <v>16.166666666666668</v>
      </c>
      <c r="E198" s="114" t="e">
        <f>VLOOKUP(D198,'Zinsstruktur '!A:N,14,FALSE)</f>
        <v>#N/A</v>
      </c>
      <c r="F198" s="114">
        <f t="shared" ref="F198:F261" si="11">($K$5)+($K$6*((1-EXP(-$D198/$K$9))/($D198/$K$9)))+($K$7*((((1-EXP(-D198/$K$9))/(D198/$K$9)))-EXP(-D198/$K$9)))+($K$8*((((1-EXP(-D198/$K$10))/(D198/$K$10)))-(EXP(-D198/$K$10))))</f>
        <v>-5.7490683026709026E-3</v>
      </c>
      <c r="G198" s="115" t="str">
        <f t="shared" si="9"/>
        <v/>
      </c>
    </row>
    <row r="199" spans="2:7" x14ac:dyDescent="0.3">
      <c r="B199" s="111" t="str">
        <f>IFERROR(VLOOKUP(D199,'Zinsstruktur '!A:N,2,FALSE),"")</f>
        <v/>
      </c>
      <c r="C199" s="111">
        <v>195</v>
      </c>
      <c r="D199" s="113">
        <f t="shared" si="10"/>
        <v>16.25</v>
      </c>
      <c r="E199" s="114" t="e">
        <f>VLOOKUP(D199,'Zinsstruktur '!A:N,14,FALSE)</f>
        <v>#N/A</v>
      </c>
      <c r="F199" s="114">
        <f t="shared" si="11"/>
        <v>-5.7272525606042414E-3</v>
      </c>
      <c r="G199" s="115" t="str">
        <f t="shared" si="9"/>
        <v/>
      </c>
    </row>
    <row r="200" spans="2:7" x14ac:dyDescent="0.3">
      <c r="B200" s="111" t="str">
        <f>IFERROR(VLOOKUP(D200,'Zinsstruktur '!A:N,2,FALSE),"")</f>
        <v/>
      </c>
      <c r="C200" s="111">
        <v>196</v>
      </c>
      <c r="D200" s="113">
        <f t="shared" si="10"/>
        <v>16.333333333333332</v>
      </c>
      <c r="E200" s="114" t="e">
        <f>VLOOKUP(D200,'Zinsstruktur '!A:N,14,FALSE)</f>
        <v>#N/A</v>
      </c>
      <c r="F200" s="114">
        <f t="shared" si="11"/>
        <v>-5.7054874937039896E-3</v>
      </c>
      <c r="G200" s="115" t="str">
        <f t="shared" ref="G200:G263" si="12">IFERROR(IF(OR(E200&gt;0,E200&lt;0),POWER(E200-F200,2),""),"")</f>
        <v/>
      </c>
    </row>
    <row r="201" spans="2:7" x14ac:dyDescent="0.3">
      <c r="B201" s="111" t="str">
        <f>IFERROR(VLOOKUP(D201,'Zinsstruktur '!A:N,2,FALSE),"")</f>
        <v/>
      </c>
      <c r="C201" s="111">
        <v>197</v>
      </c>
      <c r="D201" s="113">
        <f t="shared" si="10"/>
        <v>16.416666666666668</v>
      </c>
      <c r="E201" s="114" t="e">
        <f>VLOOKUP(D201,'Zinsstruktur '!A:N,14,FALSE)</f>
        <v>#N/A</v>
      </c>
      <c r="F201" s="114">
        <f t="shared" si="11"/>
        <v>-5.6837730861752757E-3</v>
      </c>
      <c r="G201" s="115" t="str">
        <f t="shared" si="12"/>
        <v/>
      </c>
    </row>
    <row r="202" spans="2:7" x14ac:dyDescent="0.3">
      <c r="B202" s="111" t="str">
        <f>IFERROR(VLOOKUP(D202,'Zinsstruktur '!A:N,2,FALSE),"")</f>
        <v/>
      </c>
      <c r="C202" s="111">
        <v>198</v>
      </c>
      <c r="D202" s="113">
        <f t="shared" si="10"/>
        <v>16.5</v>
      </c>
      <c r="E202" s="114" t="e">
        <f>VLOOKUP(D202,'Zinsstruktur '!A:N,14,FALSE)</f>
        <v>#N/A</v>
      </c>
      <c r="F202" s="114">
        <f t="shared" si="11"/>
        <v>-5.6621093247809472E-3</v>
      </c>
      <c r="G202" s="115" t="str">
        <f t="shared" si="12"/>
        <v/>
      </c>
    </row>
    <row r="203" spans="2:7" x14ac:dyDescent="0.3">
      <c r="B203" s="111" t="str">
        <f>IFERROR(VLOOKUP(D203,'Zinsstruktur '!A:N,2,FALSE),"")</f>
        <v/>
      </c>
      <c r="C203" s="111">
        <v>199</v>
      </c>
      <c r="D203" s="113">
        <f t="shared" si="10"/>
        <v>16.583333333333332</v>
      </c>
      <c r="E203" s="114" t="e">
        <f>VLOOKUP(D203,'Zinsstruktur '!A:N,14,FALSE)</f>
        <v>#N/A</v>
      </c>
      <c r="F203" s="114">
        <f t="shared" si="11"/>
        <v>-5.6404961987459078E-3</v>
      </c>
      <c r="G203" s="115" t="str">
        <f t="shared" si="12"/>
        <v/>
      </c>
    </row>
    <row r="204" spans="2:7" x14ac:dyDescent="0.3">
      <c r="B204" s="111" t="str">
        <f>IFERROR(VLOOKUP(D204,'Zinsstruktur '!A:N,2,FALSE),"")</f>
        <v/>
      </c>
      <c r="C204" s="111">
        <v>200</v>
      </c>
      <c r="D204" s="113">
        <f t="shared" si="10"/>
        <v>16.666666666666668</v>
      </c>
      <c r="E204" s="114" t="e">
        <f>VLOOKUP(D204,'Zinsstruktur '!A:N,14,FALSE)</f>
        <v>#N/A</v>
      </c>
      <c r="F204" s="114">
        <f t="shared" si="11"/>
        <v>-5.6189336996608497E-3</v>
      </c>
      <c r="G204" s="115" t="str">
        <f t="shared" si="12"/>
        <v/>
      </c>
    </row>
    <row r="205" spans="2:7" x14ac:dyDescent="0.3">
      <c r="B205" s="111" t="str">
        <f>IFERROR(VLOOKUP(D205,'Zinsstruktur '!A:N,2,FALSE),"")</f>
        <v>Bund 05</v>
      </c>
      <c r="C205" s="111">
        <v>201</v>
      </c>
      <c r="D205" s="113">
        <f t="shared" si="10"/>
        <v>16.75</v>
      </c>
      <c r="E205" s="114">
        <f>VLOOKUP(D205,'Zinsstruktur '!A:N,14,FALSE)</f>
        <v>-5.5020309904484713E-3</v>
      </c>
      <c r="F205" s="114">
        <f t="shared" si="11"/>
        <v>-5.5974218213856678E-3</v>
      </c>
      <c r="G205" s="115">
        <f t="shared" si="12"/>
        <v>9.0994106268888122E-9</v>
      </c>
    </row>
    <row r="206" spans="2:7" x14ac:dyDescent="0.3">
      <c r="B206" s="111" t="str">
        <f>IFERROR(VLOOKUP(D206,'Zinsstruktur '!A:N,2,FALSE),"")</f>
        <v/>
      </c>
      <c r="C206" s="111">
        <v>202</v>
      </c>
      <c r="D206" s="113">
        <f t="shared" si="10"/>
        <v>16.833333333333332</v>
      </c>
      <c r="E206" s="114" t="e">
        <f>VLOOKUP(D206,'Zinsstruktur '!A:N,14,FALSE)</f>
        <v>#N/A</v>
      </c>
      <c r="F206" s="114">
        <f t="shared" si="11"/>
        <v>-5.5759605599526602E-3</v>
      </c>
      <c r="G206" s="115" t="str">
        <f t="shared" si="12"/>
        <v/>
      </c>
    </row>
    <row r="207" spans="2:7" x14ac:dyDescent="0.3">
      <c r="B207" s="111" t="str">
        <f>IFERROR(VLOOKUP(D207,'Zinsstruktur '!A:N,2,FALSE),"")</f>
        <v/>
      </c>
      <c r="C207" s="111">
        <v>203</v>
      </c>
      <c r="D207" s="113">
        <f t="shared" si="10"/>
        <v>16.916666666666668</v>
      </c>
      <c r="E207" s="114" t="e">
        <f>VLOOKUP(D207,'Zinsstruktur '!A:N,14,FALSE)</f>
        <v>#N/A</v>
      </c>
      <c r="F207" s="114">
        <f t="shared" si="11"/>
        <v>-5.5545499134697848E-3</v>
      </c>
      <c r="G207" s="115" t="str">
        <f t="shared" si="12"/>
        <v/>
      </c>
    </row>
    <row r="208" spans="2:7" x14ac:dyDescent="0.3">
      <c r="B208" s="111" t="str">
        <f>IFERROR(VLOOKUP(D208,'Zinsstruktur '!A:N,2,FALSE),"")</f>
        <v/>
      </c>
      <c r="C208" s="111">
        <v>204</v>
      </c>
      <c r="D208" s="113">
        <f t="shared" si="10"/>
        <v>17</v>
      </c>
      <c r="E208" s="114" t="e">
        <f>VLOOKUP(D208,'Zinsstruktur '!A:N,14,FALSE)</f>
        <v>#N/A</v>
      </c>
      <c r="F208" s="114">
        <f t="shared" si="11"/>
        <v>-5.5331898820240883E-3</v>
      </c>
      <c r="G208" s="115" t="str">
        <f t="shared" si="12"/>
        <v/>
      </c>
    </row>
    <row r="209" spans="2:7" x14ac:dyDescent="0.3">
      <c r="B209" s="111" t="str">
        <f>IFERROR(VLOOKUP(D209,'Zinsstruktur '!A:N,2,FALSE),"")</f>
        <v/>
      </c>
      <c r="C209" s="111">
        <v>205</v>
      </c>
      <c r="D209" s="113">
        <f t="shared" si="10"/>
        <v>17.083333333333332</v>
      </c>
      <c r="E209" s="114" t="e">
        <f>VLOOKUP(D209,'Zinsstruktur '!A:N,14,FALSE)</f>
        <v>#N/A</v>
      </c>
      <c r="F209" s="114">
        <f t="shared" si="11"/>
        <v>-5.5118804675854567E-3</v>
      </c>
      <c r="G209" s="115" t="str">
        <f t="shared" si="12"/>
        <v/>
      </c>
    </row>
    <row r="210" spans="2:7" x14ac:dyDescent="0.3">
      <c r="B210" s="111" t="str">
        <f>IFERROR(VLOOKUP(D210,'Zinsstruktur '!A:N,2,FALSE),"")</f>
        <v/>
      </c>
      <c r="C210" s="111">
        <v>206</v>
      </c>
      <c r="D210" s="113">
        <f t="shared" si="10"/>
        <v>17.166666666666668</v>
      </c>
      <c r="E210" s="114" t="e">
        <f>VLOOKUP(D210,'Zinsstruktur '!A:N,14,FALSE)</f>
        <v>#N/A</v>
      </c>
      <c r="F210" s="114">
        <f t="shared" si="11"/>
        <v>-5.4906216739109047E-3</v>
      </c>
      <c r="G210" s="115" t="str">
        <f t="shared" si="12"/>
        <v/>
      </c>
    </row>
    <row r="211" spans="2:7" x14ac:dyDescent="0.3">
      <c r="B211" s="111" t="str">
        <f>IFERROR(VLOOKUP(D211,'Zinsstruktur '!A:N,2,FALSE),"")</f>
        <v/>
      </c>
      <c r="C211" s="111">
        <v>207</v>
      </c>
      <c r="D211" s="113">
        <f t="shared" si="10"/>
        <v>17.25</v>
      </c>
      <c r="E211" s="114" t="e">
        <f>VLOOKUP(D211,'Zinsstruktur '!A:N,14,FALSE)</f>
        <v>#N/A</v>
      </c>
      <c r="F211" s="114">
        <f t="shared" si="11"/>
        <v>-5.4694135064494442E-3</v>
      </c>
      <c r="G211" s="115" t="str">
        <f t="shared" si="12"/>
        <v/>
      </c>
    </row>
    <row r="212" spans="2:7" x14ac:dyDescent="0.3">
      <c r="B212" s="111" t="str">
        <f>IFERROR(VLOOKUP(D212,'Zinsstruktur '!A:N,2,FALSE),"")</f>
        <v/>
      </c>
      <c r="C212" s="111">
        <v>208</v>
      </c>
      <c r="D212" s="113">
        <f t="shared" si="10"/>
        <v>17.333333333333332</v>
      </c>
      <c r="E212" s="114" t="e">
        <f>VLOOKUP(D212,'Zinsstruktur '!A:N,14,FALSE)</f>
        <v>#N/A</v>
      </c>
      <c r="F212" s="114">
        <f t="shared" si="11"/>
        <v>-5.4482559722477163E-3</v>
      </c>
      <c r="G212" s="115" t="str">
        <f t="shared" si="12"/>
        <v/>
      </c>
    </row>
    <row r="213" spans="2:7" x14ac:dyDescent="0.3">
      <c r="B213" s="111" t="str">
        <f>IFERROR(VLOOKUP(D213,'Zinsstruktur '!A:N,2,FALSE),"")</f>
        <v/>
      </c>
      <c r="C213" s="111">
        <v>209</v>
      </c>
      <c r="D213" s="113">
        <f t="shared" si="10"/>
        <v>17.416666666666668</v>
      </c>
      <c r="E213" s="114" t="e">
        <f>VLOOKUP(D213,'Zinsstruktur '!A:N,14,FALSE)</f>
        <v>#N/A</v>
      </c>
      <c r="F213" s="114">
        <f t="shared" si="11"/>
        <v>-5.4271490798564878E-3</v>
      </c>
      <c r="G213" s="115" t="str">
        <f t="shared" si="12"/>
        <v/>
      </c>
    </row>
    <row r="214" spans="2:7" x14ac:dyDescent="0.3">
      <c r="B214" s="111" t="str">
        <f>IFERROR(VLOOKUP(D214,'Zinsstruktur '!A:N,2,FALSE),"")</f>
        <v/>
      </c>
      <c r="C214" s="111">
        <v>210</v>
      </c>
      <c r="D214" s="113">
        <f t="shared" si="10"/>
        <v>17.5</v>
      </c>
      <c r="E214" s="114" t="e">
        <f>VLOOKUP(D214,'Zinsstruktur '!A:N,14,FALSE)</f>
        <v>#N/A</v>
      </c>
      <c r="F214" s="114">
        <f t="shared" si="11"/>
        <v>-5.4060928392381125E-3</v>
      </c>
      <c r="G214" s="115" t="str">
        <f t="shared" si="12"/>
        <v/>
      </c>
    </row>
    <row r="215" spans="2:7" x14ac:dyDescent="0.3">
      <c r="B215" s="111" t="str">
        <f>IFERROR(VLOOKUP(D215,'Zinsstruktur '!A:N,2,FALSE),"")</f>
        <v/>
      </c>
      <c r="C215" s="111">
        <v>211</v>
      </c>
      <c r="D215" s="113">
        <f t="shared" si="10"/>
        <v>17.583333333333332</v>
      </c>
      <c r="E215" s="114" t="e">
        <f>VLOOKUP(D215,'Zinsstruktur '!A:N,14,FALSE)</f>
        <v>#N/A</v>
      </c>
      <c r="F215" s="114">
        <f t="shared" si="11"/>
        <v>-5.385087261675049E-3</v>
      </c>
      <c r="G215" s="115" t="str">
        <f t="shared" si="12"/>
        <v/>
      </c>
    </row>
    <row r="216" spans="2:7" x14ac:dyDescent="0.3">
      <c r="B216" s="111" t="str">
        <f>IFERROR(VLOOKUP(D216,'Zinsstruktur '!A:N,2,FALSE),"")</f>
        <v/>
      </c>
      <c r="C216" s="111">
        <v>212</v>
      </c>
      <c r="D216" s="113">
        <f t="shared" si="10"/>
        <v>17.666666666666668</v>
      </c>
      <c r="E216" s="114" t="e">
        <f>VLOOKUP(D216,'Zinsstruktur '!A:N,14,FALSE)</f>
        <v>#N/A</v>
      </c>
      <c r="F216" s="114">
        <f t="shared" si="11"/>
        <v>-5.3641323596795342E-3</v>
      </c>
      <c r="G216" s="115" t="str">
        <f t="shared" si="12"/>
        <v/>
      </c>
    </row>
    <row r="217" spans="2:7" x14ac:dyDescent="0.3">
      <c r="B217" s="111" t="str">
        <f>IFERROR(VLOOKUP(D217,'Zinsstruktur '!A:N,2,FALSE),"")</f>
        <v/>
      </c>
      <c r="C217" s="111">
        <v>213</v>
      </c>
      <c r="D217" s="113">
        <f t="shared" si="10"/>
        <v>17.75</v>
      </c>
      <c r="E217" s="114" t="e">
        <f>VLOOKUP(D217,'Zinsstruktur '!A:N,14,FALSE)</f>
        <v>#N/A</v>
      </c>
      <c r="F217" s="114">
        <f t="shared" si="11"/>
        <v>-5.3432281469044801E-3</v>
      </c>
      <c r="G217" s="115" t="str">
        <f t="shared" si="12"/>
        <v/>
      </c>
    </row>
    <row r="218" spans="2:7" x14ac:dyDescent="0.3">
      <c r="B218" s="111" t="str">
        <f>IFERROR(VLOOKUP(D218,'Zinsstruktur '!A:N,2,FALSE),"")</f>
        <v/>
      </c>
      <c r="C218" s="111">
        <v>214</v>
      </c>
      <c r="D218" s="113">
        <f t="shared" si="10"/>
        <v>17.833333333333332</v>
      </c>
      <c r="E218" s="114" t="e">
        <f>VLOOKUP(D218,'Zinsstruktur '!A:N,14,FALSE)</f>
        <v>#N/A</v>
      </c>
      <c r="F218" s="114">
        <f t="shared" si="11"/>
        <v>-5.3223746380556842E-3</v>
      </c>
      <c r="G218" s="115" t="str">
        <f t="shared" si="12"/>
        <v/>
      </c>
    </row>
    <row r="219" spans="2:7" x14ac:dyDescent="0.3">
      <c r="B219" s="111" t="str">
        <f>IFERROR(VLOOKUP(D219,'Zinsstruktur '!A:N,2,FALSE),"")</f>
        <v/>
      </c>
      <c r="C219" s="111">
        <v>215</v>
      </c>
      <c r="D219" s="113">
        <f t="shared" si="10"/>
        <v>17.916666666666668</v>
      </c>
      <c r="E219" s="114" t="e">
        <f>VLOOKUP(D219,'Zinsstruktur '!A:N,14,FALSE)</f>
        <v>#N/A</v>
      </c>
      <c r="F219" s="114">
        <f t="shared" si="11"/>
        <v>-5.3015718488053911E-3</v>
      </c>
      <c r="G219" s="115" t="str">
        <f t="shared" si="12"/>
        <v/>
      </c>
    </row>
    <row r="220" spans="2:7" x14ac:dyDescent="0.3">
      <c r="B220" s="111" t="str">
        <f>IFERROR(VLOOKUP(D220,'Zinsstruktur '!A:N,2,FALSE),"")</f>
        <v/>
      </c>
      <c r="C220" s="111">
        <v>216</v>
      </c>
      <c r="D220" s="113">
        <f t="shared" si="10"/>
        <v>18</v>
      </c>
      <c r="E220" s="114" t="e">
        <f>VLOOKUP(D220,'Zinsstruktur '!A:N,14,FALSE)</f>
        <v>#N/A</v>
      </c>
      <c r="F220" s="114">
        <f t="shared" si="11"/>
        <v>-5.2808197957072926E-3</v>
      </c>
      <c r="G220" s="115" t="str">
        <f t="shared" si="12"/>
        <v/>
      </c>
    </row>
    <row r="221" spans="2:7" x14ac:dyDescent="0.3">
      <c r="B221" s="111" t="str">
        <f>IFERROR(VLOOKUP(D221,'Zinsstruktur '!A:N,2,FALSE),"")</f>
        <v/>
      </c>
      <c r="C221" s="111">
        <v>217</v>
      </c>
      <c r="D221" s="113">
        <f t="shared" si="10"/>
        <v>18.083333333333332</v>
      </c>
      <c r="E221" s="114" t="e">
        <f>VLOOKUP(D221,'Zinsstruktur '!A:N,14,FALSE)</f>
        <v>#N/A</v>
      </c>
      <c r="F221" s="114">
        <f t="shared" si="11"/>
        <v>-5.260118496112999E-3</v>
      </c>
      <c r="G221" s="115" t="str">
        <f t="shared" si="12"/>
        <v/>
      </c>
    </row>
    <row r="222" spans="2:7" x14ac:dyDescent="0.3">
      <c r="B222" s="111" t="str">
        <f>IFERROR(VLOOKUP(D222,'Zinsstruktur '!A:N,2,FALSE),"")</f>
        <v/>
      </c>
      <c r="C222" s="111">
        <v>218</v>
      </c>
      <c r="D222" s="113">
        <f t="shared" si="10"/>
        <v>18.166666666666668</v>
      </c>
      <c r="E222" s="114" t="e">
        <f>VLOOKUP(D222,'Zinsstruktur '!A:N,14,FALSE)</f>
        <v>#N/A</v>
      </c>
      <c r="F222" s="114">
        <f t="shared" si="11"/>
        <v>-5.2394679680900337E-3</v>
      </c>
      <c r="G222" s="115" t="str">
        <f t="shared" si="12"/>
        <v/>
      </c>
    </row>
    <row r="223" spans="2:7" x14ac:dyDescent="0.3">
      <c r="B223" s="111" t="str">
        <f>IFERROR(VLOOKUP(D223,'Zinsstruktur '!A:N,2,FALSE),"")</f>
        <v/>
      </c>
      <c r="C223" s="111">
        <v>219</v>
      </c>
      <c r="D223" s="113">
        <f t="shared" si="10"/>
        <v>18.25</v>
      </c>
      <c r="E223" s="114" t="e">
        <f>VLOOKUP(D223,'Zinsstruktur '!A:N,14,FALSE)</f>
        <v>#N/A</v>
      </c>
      <c r="F223" s="114">
        <f t="shared" si="11"/>
        <v>-5.2188682303414124E-3</v>
      </c>
      <c r="G223" s="115" t="str">
        <f t="shared" si="12"/>
        <v/>
      </c>
    </row>
    <row r="224" spans="2:7" x14ac:dyDescent="0.3">
      <c r="B224" s="111" t="str">
        <f>IFERROR(VLOOKUP(D224,'Zinsstruktur '!A:N,2,FALSE),"")</f>
        <v/>
      </c>
      <c r="C224" s="111">
        <v>220</v>
      </c>
      <c r="D224" s="113">
        <f t="shared" si="10"/>
        <v>18.333333333333332</v>
      </c>
      <c r="E224" s="114" t="e">
        <f>VLOOKUP(D224,'Zinsstruktur '!A:N,14,FALSE)</f>
        <v>#N/A</v>
      </c>
      <c r="F224" s="114">
        <f t="shared" si="11"/>
        <v>-5.1983193021267853E-3</v>
      </c>
      <c r="G224" s="115" t="str">
        <f t="shared" si="12"/>
        <v/>
      </c>
    </row>
    <row r="225" spans="2:7" x14ac:dyDescent="0.3">
      <c r="B225" s="111" t="str">
        <f>IFERROR(VLOOKUP(D225,'Zinsstruktur '!A:N,2,FALSE),"")</f>
        <v/>
      </c>
      <c r="C225" s="111">
        <v>221</v>
      </c>
      <c r="D225" s="113">
        <f t="shared" si="10"/>
        <v>18.416666666666668</v>
      </c>
      <c r="E225" s="114" t="e">
        <f>VLOOKUP(D225,'Zinsstruktur '!A:N,14,FALSE)</f>
        <v>#N/A</v>
      </c>
      <c r="F225" s="114">
        <f t="shared" si="11"/>
        <v>-5.1778212031852603E-3</v>
      </c>
      <c r="G225" s="115" t="str">
        <f t="shared" si="12"/>
        <v/>
      </c>
    </row>
    <row r="226" spans="2:7" x14ac:dyDescent="0.3">
      <c r="B226" s="111" t="str">
        <f>IFERROR(VLOOKUP(D226,'Zinsstruktur '!A:N,2,FALSE),"")</f>
        <v/>
      </c>
      <c r="C226" s="111">
        <v>222</v>
      </c>
      <c r="D226" s="113">
        <f t="shared" si="10"/>
        <v>18.5</v>
      </c>
      <c r="E226" s="114" t="e">
        <f>VLOOKUP(D226,'Zinsstruktur '!A:N,14,FALSE)</f>
        <v>#N/A</v>
      </c>
      <c r="F226" s="114">
        <f t="shared" si="11"/>
        <v>-5.157373953659854E-3</v>
      </c>
      <c r="G226" s="115" t="str">
        <f t="shared" si="12"/>
        <v/>
      </c>
    </row>
    <row r="227" spans="2:7" x14ac:dyDescent="0.3">
      <c r="B227" s="111" t="str">
        <f>IFERROR(VLOOKUP(D227,'Zinsstruktur '!A:N,2,FALSE),"")</f>
        <v/>
      </c>
      <c r="C227" s="111">
        <v>223</v>
      </c>
      <c r="D227" s="113">
        <f t="shared" si="10"/>
        <v>18.583333333333332</v>
      </c>
      <c r="E227" s="114" t="e">
        <f>VLOOKUP(D227,'Zinsstruktur '!A:N,14,FALSE)</f>
        <v>#N/A</v>
      </c>
      <c r="F227" s="114">
        <f t="shared" si="11"/>
        <v>-5.1369775740236351E-3</v>
      </c>
      <c r="G227" s="115" t="str">
        <f t="shared" si="12"/>
        <v/>
      </c>
    </row>
    <row r="228" spans="2:7" x14ac:dyDescent="0.3">
      <c r="B228" s="111" t="str">
        <f>IFERROR(VLOOKUP(D228,'Zinsstruktur '!A:N,2,FALSE),"")</f>
        <v/>
      </c>
      <c r="C228" s="111">
        <v>224</v>
      </c>
      <c r="D228" s="113">
        <f t="shared" si="10"/>
        <v>18.666666666666668</v>
      </c>
      <c r="E228" s="114" t="e">
        <f>VLOOKUP(D228,'Zinsstruktur '!A:N,14,FALSE)</f>
        <v>#N/A</v>
      </c>
      <c r="F228" s="114">
        <f t="shared" si="11"/>
        <v>-5.1166320850075664E-3</v>
      </c>
      <c r="G228" s="115" t="str">
        <f t="shared" si="12"/>
        <v/>
      </c>
    </row>
    <row r="229" spans="2:7" x14ac:dyDescent="0.3">
      <c r="B229" s="111" t="str">
        <f>IFERROR(VLOOKUP(D229,'Zinsstruktur '!A:N,2,FALSE),"")</f>
        <v/>
      </c>
      <c r="C229" s="111">
        <v>225</v>
      </c>
      <c r="D229" s="113">
        <f t="shared" si="10"/>
        <v>18.75</v>
      </c>
      <c r="E229" s="114" t="e">
        <f>VLOOKUP(D229,'Zinsstruktur '!A:N,14,FALSE)</f>
        <v>#N/A</v>
      </c>
      <c r="F229" s="114">
        <f t="shared" si="11"/>
        <v>-5.0963375075300712E-3</v>
      </c>
      <c r="G229" s="115" t="str">
        <f t="shared" si="12"/>
        <v/>
      </c>
    </row>
    <row r="230" spans="2:7" x14ac:dyDescent="0.3">
      <c r="B230" s="111" t="str">
        <f>IFERROR(VLOOKUP(D230,'Zinsstruktur '!A:N,2,FALSE),"")</f>
        <v/>
      </c>
      <c r="C230" s="111">
        <v>226</v>
      </c>
      <c r="D230" s="113">
        <f t="shared" si="10"/>
        <v>18.833333333333332</v>
      </c>
      <c r="E230" s="114" t="e">
        <f>VLOOKUP(D230,'Zinsstruktur '!A:N,14,FALSE)</f>
        <v>#N/A</v>
      </c>
      <c r="F230" s="114">
        <f t="shared" si="11"/>
        <v>-5.0760938626283171E-3</v>
      </c>
      <c r="G230" s="115" t="str">
        <f t="shared" si="12"/>
        <v/>
      </c>
    </row>
    <row r="231" spans="2:7" x14ac:dyDescent="0.3">
      <c r="B231" s="111" t="str">
        <f>IFERROR(VLOOKUP(D231,'Zinsstruktur '!A:N,2,FALSE),"")</f>
        <v/>
      </c>
      <c r="C231" s="111">
        <v>227</v>
      </c>
      <c r="D231" s="113">
        <f t="shared" si="10"/>
        <v>18.916666666666668</v>
      </c>
      <c r="E231" s="114" t="e">
        <f>VLOOKUP(D231,'Zinsstruktur '!A:N,14,FALSE)</f>
        <v>#N/A</v>
      </c>
      <c r="F231" s="114">
        <f t="shared" si="11"/>
        <v>-5.0559011713912361E-3</v>
      </c>
      <c r="G231" s="115" t="str">
        <f t="shared" si="12"/>
        <v/>
      </c>
    </row>
    <row r="232" spans="2:7" x14ac:dyDescent="0.3">
      <c r="B232" s="111" t="str">
        <f>IFERROR(VLOOKUP(D232,'Zinsstruktur '!A:N,2,FALSE),"")</f>
        <v/>
      </c>
      <c r="C232" s="111">
        <v>228</v>
      </c>
      <c r="D232" s="113">
        <f t="shared" si="10"/>
        <v>19</v>
      </c>
      <c r="E232" s="114" t="e">
        <f>VLOOKUP(D232,'Zinsstruktur '!A:N,14,FALSE)</f>
        <v>#N/A</v>
      </c>
      <c r="F232" s="114">
        <f t="shared" si="11"/>
        <v>-5.0357594548942853E-3</v>
      </c>
      <c r="G232" s="115" t="str">
        <f t="shared" si="12"/>
        <v/>
      </c>
    </row>
    <row r="233" spans="2:7" x14ac:dyDescent="0.3">
      <c r="B233" s="111" t="str">
        <f>IFERROR(VLOOKUP(D233,'Zinsstruktur '!A:N,2,FALSE),"")</f>
        <v/>
      </c>
      <c r="C233" s="111">
        <v>229</v>
      </c>
      <c r="D233" s="113">
        <f t="shared" si="10"/>
        <v>19.083333333333332</v>
      </c>
      <c r="E233" s="114" t="e">
        <f>VLOOKUP(D233,'Zinsstruktur '!A:N,14,FALSE)</f>
        <v>#N/A</v>
      </c>
      <c r="F233" s="114">
        <f t="shared" si="11"/>
        <v>-5.0156687341359613E-3</v>
      </c>
      <c r="G233" s="115" t="str">
        <f t="shared" si="12"/>
        <v/>
      </c>
    </row>
    <row r="234" spans="2:7" x14ac:dyDescent="0.3">
      <c r="B234" s="111" t="str">
        <f>IFERROR(VLOOKUP(D234,'Zinsstruktur '!A:N,2,FALSE),"")</f>
        <v/>
      </c>
      <c r="C234" s="111">
        <v>230</v>
      </c>
      <c r="D234" s="113">
        <f t="shared" si="10"/>
        <v>19.166666666666668</v>
      </c>
      <c r="E234" s="114" t="e">
        <f>VLOOKUP(D234,'Zinsstruktur '!A:N,14,FALSE)</f>
        <v>#N/A</v>
      </c>
      <c r="F234" s="114">
        <f t="shared" si="11"/>
        <v>-4.9956290299760231E-3</v>
      </c>
      <c r="G234" s="115" t="str">
        <f t="shared" si="12"/>
        <v/>
      </c>
    </row>
    <row r="235" spans="2:7" x14ac:dyDescent="0.3">
      <c r="B235" s="111" t="str">
        <f>IFERROR(VLOOKUP(D235,'Zinsstruktur '!A:N,2,FALSE),"")</f>
        <v>Bund 07</v>
      </c>
      <c r="C235" s="111">
        <v>231</v>
      </c>
      <c r="D235" s="113">
        <f t="shared" si="10"/>
        <v>19.25</v>
      </c>
      <c r="E235" s="114">
        <f>VLOOKUP(D235,'Zinsstruktur '!A:N,14,FALSE)</f>
        <v>-4.9356126585141371E-3</v>
      </c>
      <c r="F235" s="114">
        <f t="shared" si="11"/>
        <v>-4.9756403630755019E-3</v>
      </c>
      <c r="G235" s="115">
        <f t="shared" si="12"/>
        <v>1.6022171324519006E-9</v>
      </c>
    </row>
    <row r="236" spans="2:7" x14ac:dyDescent="0.3">
      <c r="B236" s="111" t="str">
        <f>IFERROR(VLOOKUP(D236,'Zinsstruktur '!A:N,2,FALSE),"")</f>
        <v/>
      </c>
      <c r="C236" s="111">
        <v>232</v>
      </c>
      <c r="D236" s="113">
        <f t="shared" si="10"/>
        <v>19.333333333333332</v>
      </c>
      <c r="E236" s="114" t="e">
        <f>VLOOKUP(D236,'Zinsstruktur '!A:N,14,FALSE)</f>
        <v>#N/A</v>
      </c>
      <c r="F236" s="114">
        <f t="shared" si="11"/>
        <v>-4.9557027538383938E-3</v>
      </c>
      <c r="G236" s="115" t="str">
        <f t="shared" si="12"/>
        <v/>
      </c>
    </row>
    <row r="237" spans="2:7" x14ac:dyDescent="0.3">
      <c r="B237" s="111" t="str">
        <f>IFERROR(VLOOKUP(D237,'Zinsstruktur '!A:N,2,FALSE),"")</f>
        <v/>
      </c>
      <c r="C237" s="111">
        <v>233</v>
      </c>
      <c r="D237" s="113">
        <f t="shared" si="10"/>
        <v>19.416666666666668</v>
      </c>
      <c r="E237" s="114" t="e">
        <f>VLOOKUP(D237,'Zinsstruktur '!A:N,14,FALSE)</f>
        <v>#N/A</v>
      </c>
      <c r="F237" s="114">
        <f t="shared" si="11"/>
        <v>-4.9358162223551152E-3</v>
      </c>
      <c r="G237" s="115" t="str">
        <f t="shared" si="12"/>
        <v/>
      </c>
    </row>
    <row r="238" spans="2:7" x14ac:dyDescent="0.3">
      <c r="B238" s="111" t="str">
        <f>IFERROR(VLOOKUP(D238,'Zinsstruktur '!A:N,2,FALSE),"")</f>
        <v/>
      </c>
      <c r="C238" s="111">
        <v>234</v>
      </c>
      <c r="D238" s="113">
        <f t="shared" si="10"/>
        <v>19.5</v>
      </c>
      <c r="E238" s="114" t="e">
        <f>VLOOKUP(D238,'Zinsstruktur '!A:N,14,FALSE)</f>
        <v>#N/A</v>
      </c>
      <c r="F238" s="114">
        <f t="shared" si="11"/>
        <v>-4.9159807883476479E-3</v>
      </c>
      <c r="G238" s="115" t="str">
        <f t="shared" si="12"/>
        <v/>
      </c>
    </row>
    <row r="239" spans="2:7" x14ac:dyDescent="0.3">
      <c r="B239" s="111" t="str">
        <f>IFERROR(VLOOKUP(D239,'Zinsstruktur '!A:N,2,FALSE),"")</f>
        <v/>
      </c>
      <c r="C239" s="111">
        <v>235</v>
      </c>
      <c r="D239" s="113">
        <f t="shared" si="10"/>
        <v>19.583333333333332</v>
      </c>
      <c r="E239" s="114" t="e">
        <f>VLOOKUP(D239,'Zinsstruktur '!A:N,14,FALSE)</f>
        <v>#N/A</v>
      </c>
      <c r="F239" s="114">
        <f t="shared" si="11"/>
        <v>-4.8961964711164109E-3</v>
      </c>
      <c r="G239" s="115" t="str">
        <f t="shared" si="12"/>
        <v/>
      </c>
    </row>
    <row r="240" spans="2:7" x14ac:dyDescent="0.3">
      <c r="B240" s="111" t="str">
        <f>IFERROR(VLOOKUP(D240,'Zinsstruktur '!A:N,2,FALSE),"")</f>
        <v/>
      </c>
      <c r="C240" s="111">
        <v>236</v>
      </c>
      <c r="D240" s="113">
        <f t="shared" si="10"/>
        <v>19.666666666666668</v>
      </c>
      <c r="E240" s="114" t="e">
        <f>VLOOKUP(D240,'Zinsstruktur '!A:N,14,FALSE)</f>
        <v>#N/A</v>
      </c>
      <c r="F240" s="114">
        <f t="shared" si="11"/>
        <v>-4.8764632894888046E-3</v>
      </c>
      <c r="G240" s="115" t="str">
        <f t="shared" si="12"/>
        <v/>
      </c>
    </row>
    <row r="241" spans="2:7" x14ac:dyDescent="0.3">
      <c r="B241" s="111" t="str">
        <f>IFERROR(VLOOKUP(D241,'Zinsstruktur '!A:N,2,FALSE),"")</f>
        <v/>
      </c>
      <c r="C241" s="111">
        <v>237</v>
      </c>
      <c r="D241" s="113">
        <f t="shared" si="10"/>
        <v>19.75</v>
      </c>
      <c r="E241" s="114" t="e">
        <f>VLOOKUP(D241,'Zinsstruktur '!A:N,14,FALSE)</f>
        <v>#N/A</v>
      </c>
      <c r="F241" s="114">
        <f t="shared" si="11"/>
        <v>-4.8567812617694491E-3</v>
      </c>
      <c r="G241" s="115" t="str">
        <f t="shared" si="12"/>
        <v/>
      </c>
    </row>
    <row r="242" spans="2:7" x14ac:dyDescent="0.3">
      <c r="B242" s="111" t="str">
        <f>IFERROR(VLOOKUP(D242,'Zinsstruktur '!A:N,2,FALSE),"")</f>
        <v/>
      </c>
      <c r="C242" s="111">
        <v>238</v>
      </c>
      <c r="D242" s="113">
        <f t="shared" si="10"/>
        <v>19.833333333333332</v>
      </c>
      <c r="E242" s="114" t="e">
        <f>VLOOKUP(D242,'Zinsstruktur '!A:N,14,FALSE)</f>
        <v>#N/A</v>
      </c>
      <c r="F242" s="114">
        <f t="shared" si="11"/>
        <v>-4.8371504056920625E-3</v>
      </c>
      <c r="G242" s="115" t="str">
        <f t="shared" si="12"/>
        <v/>
      </c>
    </row>
    <row r="243" spans="2:7" x14ac:dyDescent="0.3">
      <c r="B243" s="111" t="str">
        <f>IFERROR(VLOOKUP(D243,'Zinsstruktur '!A:N,2,FALSE),"")</f>
        <v/>
      </c>
      <c r="C243" s="111">
        <v>239</v>
      </c>
      <c r="D243" s="113">
        <f t="shared" si="10"/>
        <v>19.916666666666668</v>
      </c>
      <c r="E243" s="114" t="e">
        <f>VLOOKUP(D243,'Zinsstruktur '!A:N,14,FALSE)</f>
        <v>#N/A</v>
      </c>
      <c r="F243" s="114">
        <f t="shared" si="11"/>
        <v>-4.8175707383730096E-3</v>
      </c>
      <c r="G243" s="115" t="str">
        <f t="shared" si="12"/>
        <v/>
      </c>
    </row>
    <row r="244" spans="2:7" x14ac:dyDescent="0.3">
      <c r="B244" s="111" t="str">
        <f>IFERROR(VLOOKUP(D244,'Zinsstruktur '!A:N,2,FALSE),"")</f>
        <v/>
      </c>
      <c r="C244" s="111">
        <v>240</v>
      </c>
      <c r="D244" s="113">
        <f t="shared" si="10"/>
        <v>20</v>
      </c>
      <c r="E244" s="114" t="e">
        <f>VLOOKUP(D244,'Zinsstruktur '!A:N,14,FALSE)</f>
        <v>#N/A</v>
      </c>
      <c r="F244" s="114">
        <f t="shared" si="11"/>
        <v>-4.7980422762664513E-3</v>
      </c>
      <c r="G244" s="115" t="str">
        <f t="shared" si="12"/>
        <v/>
      </c>
    </row>
    <row r="245" spans="2:7" x14ac:dyDescent="0.3">
      <c r="B245" s="111" t="str">
        <f>IFERROR(VLOOKUP(D245,'Zinsstruktur '!A:N,2,FALSE),"")</f>
        <v/>
      </c>
      <c r="C245" s="111">
        <v>241</v>
      </c>
      <c r="D245" s="113">
        <f t="shared" si="10"/>
        <v>20.083333333333332</v>
      </c>
      <c r="E245" s="114" t="e">
        <f>VLOOKUP(D245,'Zinsstruktur '!A:N,14,FALSE)</f>
        <v>#N/A</v>
      </c>
      <c r="F245" s="114">
        <f t="shared" si="11"/>
        <v>-4.7785650351211181E-3</v>
      </c>
      <c r="G245" s="115" t="str">
        <f t="shared" si="12"/>
        <v/>
      </c>
    </row>
    <row r="246" spans="2:7" x14ac:dyDescent="0.3">
      <c r="B246" s="111" t="str">
        <f>IFERROR(VLOOKUP(D246,'Zinsstruktur '!A:N,2,FALSE),"")</f>
        <v/>
      </c>
      <c r="C246" s="111">
        <v>242</v>
      </c>
      <c r="D246" s="113">
        <f t="shared" si="10"/>
        <v>20.166666666666668</v>
      </c>
      <c r="E246" s="114" t="e">
        <f>VLOOKUP(D246,'Zinsstruktur '!A:N,14,FALSE)</f>
        <v>#N/A</v>
      </c>
      <c r="F246" s="114">
        <f t="shared" si="11"/>
        <v>-4.759139029938653E-3</v>
      </c>
      <c r="G246" s="115" t="str">
        <f t="shared" si="12"/>
        <v/>
      </c>
    </row>
    <row r="247" spans="2:7" x14ac:dyDescent="0.3">
      <c r="B247" s="111" t="str">
        <f>IFERROR(VLOOKUP(D247,'Zinsstruktur '!A:N,2,FALSE),"")</f>
        <v>Bund 08</v>
      </c>
      <c r="C247" s="111">
        <v>243</v>
      </c>
      <c r="D247" s="113">
        <f t="shared" si="10"/>
        <v>20.25</v>
      </c>
      <c r="E247" s="114">
        <f>VLOOKUP(D247,'Zinsstruktur '!A:N,14,FALSE)</f>
        <v>-4.7557328090100746E-3</v>
      </c>
      <c r="F247" s="114">
        <f t="shared" si="11"/>
        <v>-4.7397642749335426E-3</v>
      </c>
      <c r="G247" s="115">
        <f t="shared" si="12"/>
        <v>2.5499408055336423E-10</v>
      </c>
    </row>
    <row r="248" spans="2:7" x14ac:dyDescent="0.3">
      <c r="B248" s="111" t="str">
        <f>IFERROR(VLOOKUP(D248,'Zinsstruktur '!A:N,2,FALSE),"")</f>
        <v/>
      </c>
      <c r="C248" s="111">
        <v>244</v>
      </c>
      <c r="D248" s="113">
        <f t="shared" si="10"/>
        <v>20.333333333333332</v>
      </c>
      <c r="E248" s="114" t="e">
        <f>VLOOKUP(D248,'Zinsstruktur '!A:N,14,FALSE)</f>
        <v>#N/A</v>
      </c>
      <c r="F248" s="114">
        <f t="shared" si="11"/>
        <v>-4.7204407834945568E-3</v>
      </c>
      <c r="G248" s="115" t="str">
        <f t="shared" si="12"/>
        <v/>
      </c>
    </row>
    <row r="249" spans="2:7" x14ac:dyDescent="0.3">
      <c r="B249" s="111" t="str">
        <f>IFERROR(VLOOKUP(D249,'Zinsstruktur '!A:N,2,FALSE),"")</f>
        <v/>
      </c>
      <c r="C249" s="111">
        <v>245</v>
      </c>
      <c r="D249" s="113">
        <f t="shared" si="10"/>
        <v>20.416666666666668</v>
      </c>
      <c r="E249" s="114" t="e">
        <f>VLOOKUP(D249,'Zinsstruktur '!A:N,14,FALSE)</f>
        <v>#N/A</v>
      </c>
      <c r="F249" s="114">
        <f t="shared" si="11"/>
        <v>-4.7011685681477376E-3</v>
      </c>
      <c r="G249" s="115" t="str">
        <f t="shared" si="12"/>
        <v/>
      </c>
    </row>
    <row r="250" spans="2:7" x14ac:dyDescent="0.3">
      <c r="B250" s="111" t="str">
        <f>IFERROR(VLOOKUP(D250,'Zinsstruktur '!A:N,2,FALSE),"")</f>
        <v/>
      </c>
      <c r="C250" s="111">
        <v>246</v>
      </c>
      <c r="D250" s="113">
        <f t="shared" si="10"/>
        <v>20.5</v>
      </c>
      <c r="E250" s="114" t="e">
        <f>VLOOKUP(D250,'Zinsstruktur '!A:N,14,FALSE)</f>
        <v>#N/A</v>
      </c>
      <c r="F250" s="114">
        <f t="shared" si="11"/>
        <v>-4.681947640520873E-3</v>
      </c>
      <c r="G250" s="115" t="str">
        <f t="shared" si="12"/>
        <v/>
      </c>
    </row>
    <row r="251" spans="2:7" x14ac:dyDescent="0.3">
      <c r="B251" s="111" t="str">
        <f>IFERROR(VLOOKUP(D251,'Zinsstruktur '!A:N,2,FALSE),"")</f>
        <v/>
      </c>
      <c r="C251" s="111">
        <v>247</v>
      </c>
      <c r="D251" s="113">
        <f t="shared" si="10"/>
        <v>20.583333333333332</v>
      </c>
      <c r="E251" s="114" t="e">
        <f>VLOOKUP(D251,'Zinsstruktur '!A:N,14,FALSE)</f>
        <v>#N/A</v>
      </c>
      <c r="F251" s="114">
        <f t="shared" si="11"/>
        <v>-4.6627780113094345E-3</v>
      </c>
      <c r="G251" s="115" t="str">
        <f t="shared" si="12"/>
        <v/>
      </c>
    </row>
    <row r="252" spans="2:7" x14ac:dyDescent="0.3">
      <c r="B252" s="111" t="str">
        <f>IFERROR(VLOOKUP(D252,'Zinsstruktur '!A:N,2,FALSE),"")</f>
        <v/>
      </c>
      <c r="C252" s="111">
        <v>248</v>
      </c>
      <c r="D252" s="113">
        <f t="shared" si="10"/>
        <v>20.666666666666668</v>
      </c>
      <c r="E252" s="114" t="e">
        <f>VLOOKUP(D252,'Zinsstruktur '!A:N,14,FALSE)</f>
        <v>#N/A</v>
      </c>
      <c r="F252" s="114">
        <f t="shared" si="11"/>
        <v>-4.643659690243971E-3</v>
      </c>
      <c r="G252" s="115" t="str">
        <f t="shared" si="12"/>
        <v/>
      </c>
    </row>
    <row r="253" spans="2:7" x14ac:dyDescent="0.3">
      <c r="B253" s="111" t="str">
        <f>IFERROR(VLOOKUP(D253,'Zinsstruktur '!A:N,2,FALSE),"")</f>
        <v/>
      </c>
      <c r="C253" s="111">
        <v>249</v>
      </c>
      <c r="D253" s="113">
        <f t="shared" si="10"/>
        <v>20.75</v>
      </c>
      <c r="E253" s="114" t="e">
        <f>VLOOKUP(D253,'Zinsstruktur '!A:N,14,FALSE)</f>
        <v>#N/A</v>
      </c>
      <c r="F253" s="114">
        <f t="shared" si="11"/>
        <v>-4.6245926860589218E-3</v>
      </c>
      <c r="G253" s="115" t="str">
        <f t="shared" si="12"/>
        <v/>
      </c>
    </row>
    <row r="254" spans="2:7" x14ac:dyDescent="0.3">
      <c r="B254" s="111" t="str">
        <f>IFERROR(VLOOKUP(D254,'Zinsstruktur '!A:N,2,FALSE),"")</f>
        <v/>
      </c>
      <c r="C254" s="111">
        <v>250</v>
      </c>
      <c r="D254" s="113">
        <f t="shared" si="10"/>
        <v>20.833333333333332</v>
      </c>
      <c r="E254" s="114" t="e">
        <f>VLOOKUP(D254,'Zinsstruktur '!A:N,14,FALSE)</f>
        <v>#N/A</v>
      </c>
      <c r="F254" s="114">
        <f t="shared" si="11"/>
        <v>-4.6055770064628359E-3</v>
      </c>
      <c r="G254" s="115" t="str">
        <f t="shared" si="12"/>
        <v/>
      </c>
    </row>
    <row r="255" spans="2:7" x14ac:dyDescent="0.3">
      <c r="B255" s="111" t="str">
        <f>IFERROR(VLOOKUP(D255,'Zinsstruktur '!A:N,2,FALSE),"")</f>
        <v/>
      </c>
      <c r="C255" s="111">
        <v>251</v>
      </c>
      <c r="D255" s="113">
        <f t="shared" si="10"/>
        <v>20.916666666666668</v>
      </c>
      <c r="E255" s="114" t="e">
        <f>VLOOKUP(D255,'Zinsstruktur '!A:N,14,FALSE)</f>
        <v>#N/A</v>
      </c>
      <c r="F255" s="114">
        <f t="shared" si="11"/>
        <v>-4.5866126581099323E-3</v>
      </c>
      <c r="G255" s="115" t="str">
        <f t="shared" si="12"/>
        <v/>
      </c>
    </row>
    <row r="256" spans="2:7" x14ac:dyDescent="0.3">
      <c r="B256" s="111" t="str">
        <f>IFERROR(VLOOKUP(D256,'Zinsstruktur '!A:N,2,FALSE),"")</f>
        <v/>
      </c>
      <c r="C256" s="111">
        <v>252</v>
      </c>
      <c r="D256" s="113">
        <f t="shared" si="10"/>
        <v>21</v>
      </c>
      <c r="E256" s="114" t="e">
        <f>VLOOKUP(D256,'Zinsstruktur '!A:N,14,FALSE)</f>
        <v>#N/A</v>
      </c>
      <c r="F256" s="114">
        <f t="shared" si="11"/>
        <v>-4.5676996465730535E-3</v>
      </c>
      <c r="G256" s="115" t="str">
        <f t="shared" si="12"/>
        <v/>
      </c>
    </row>
    <row r="257" spans="2:7" x14ac:dyDescent="0.3">
      <c r="B257" s="111" t="str">
        <f>IFERROR(VLOOKUP(D257,'Zinsstruktur '!A:N,2,FALSE),"")</f>
        <v/>
      </c>
      <c r="C257" s="111">
        <v>253</v>
      </c>
      <c r="D257" s="113">
        <f t="shared" si="10"/>
        <v>21.083333333333332</v>
      </c>
      <c r="E257" s="114" t="e">
        <f>VLOOKUP(D257,'Zinsstruktur '!A:N,14,FALSE)</f>
        <v>#N/A</v>
      </c>
      <c r="F257" s="114">
        <f t="shared" si="11"/>
        <v>-4.5488379763178833E-3</v>
      </c>
      <c r="G257" s="115" t="str">
        <f t="shared" si="12"/>
        <v/>
      </c>
    </row>
    <row r="258" spans="2:7" x14ac:dyDescent="0.3">
      <c r="B258" s="111" t="str">
        <f>IFERROR(VLOOKUP(D258,'Zinsstruktur '!A:N,2,FALSE),"")</f>
        <v/>
      </c>
      <c r="C258" s="111">
        <v>254</v>
      </c>
      <c r="D258" s="113">
        <f t="shared" si="10"/>
        <v>21.166666666666668</v>
      </c>
      <c r="E258" s="114" t="e">
        <f>VLOOKUP(D258,'Zinsstruktur '!A:N,14,FALSE)</f>
        <v>#N/A</v>
      </c>
      <c r="F258" s="114">
        <f t="shared" si="11"/>
        <v>-4.530027650678504E-3</v>
      </c>
      <c r="G258" s="115" t="str">
        <f t="shared" si="12"/>
        <v/>
      </c>
    </row>
    <row r="259" spans="2:7" x14ac:dyDescent="0.3">
      <c r="B259" s="111" t="str">
        <f>IFERROR(VLOOKUP(D259,'Zinsstruktur '!A:N,2,FALSE),"")</f>
        <v/>
      </c>
      <c r="C259" s="111">
        <v>255</v>
      </c>
      <c r="D259" s="113">
        <f t="shared" si="10"/>
        <v>21.25</v>
      </c>
      <c r="E259" s="114" t="e">
        <f>VLOOKUP(D259,'Zinsstruktur '!A:N,14,FALSE)</f>
        <v>#N/A</v>
      </c>
      <c r="F259" s="114">
        <f t="shared" si="11"/>
        <v>-4.5112686718341947E-3</v>
      </c>
      <c r="G259" s="115" t="str">
        <f t="shared" si="12"/>
        <v/>
      </c>
    </row>
    <row r="260" spans="2:7" x14ac:dyDescent="0.3">
      <c r="B260" s="111" t="str">
        <f>IFERROR(VLOOKUP(D260,'Zinsstruktur '!A:N,2,FALSE),"")</f>
        <v/>
      </c>
      <c r="C260" s="111">
        <v>256</v>
      </c>
      <c r="D260" s="113">
        <f t="shared" si="10"/>
        <v>21.333333333333332</v>
      </c>
      <c r="E260" s="114" t="e">
        <f>VLOOKUP(D260,'Zinsstruktur '!A:N,14,FALSE)</f>
        <v>#N/A</v>
      </c>
      <c r="F260" s="114">
        <f t="shared" si="11"/>
        <v>-4.4925610407874714E-3</v>
      </c>
      <c r="G260" s="115" t="str">
        <f t="shared" si="12"/>
        <v/>
      </c>
    </row>
    <row r="261" spans="2:7" x14ac:dyDescent="0.3">
      <c r="B261" s="111" t="str">
        <f>IFERROR(VLOOKUP(D261,'Zinsstruktur '!A:N,2,FALSE),"")</f>
        <v/>
      </c>
      <c r="C261" s="111">
        <v>257</v>
      </c>
      <c r="D261" s="113">
        <f t="shared" si="10"/>
        <v>21.416666666666668</v>
      </c>
      <c r="E261" s="114" t="e">
        <f>VLOOKUP(D261,'Zinsstruktur '!A:N,14,FALSE)</f>
        <v>#N/A</v>
      </c>
      <c r="F261" s="114">
        <f t="shared" si="11"/>
        <v>-4.4739047573433477E-3</v>
      </c>
      <c r="G261" s="115" t="str">
        <f t="shared" si="12"/>
        <v/>
      </c>
    </row>
    <row r="262" spans="2:7" x14ac:dyDescent="0.3">
      <c r="B262" s="111" t="str">
        <f>IFERROR(VLOOKUP(D262,'Zinsstruktur '!A:N,2,FALSE),"")</f>
        <v/>
      </c>
      <c r="C262" s="111">
        <v>258</v>
      </c>
      <c r="D262" s="113">
        <f t="shared" ref="D262:D325" si="13">C262/12</f>
        <v>21.5</v>
      </c>
      <c r="E262" s="114" t="e">
        <f>VLOOKUP(D262,'Zinsstruktur '!A:N,14,FALSE)</f>
        <v>#N/A</v>
      </c>
      <c r="F262" s="114">
        <f t="shared" ref="F262:F325" si="14">($K$5)+($K$6*((1-EXP(-$D262/$K$9))/($D262/$K$9)))+($K$7*((((1-EXP(-D262/$K$9))/(D262/$K$9)))-EXP(-D262/$K$9)))+($K$8*((((1-EXP(-D262/$K$10))/(D262/$K$10)))-(EXP(-D262/$K$10))))</f>
        <v>-4.4552998200897836E-3</v>
      </c>
      <c r="G262" s="115" t="str">
        <f t="shared" si="12"/>
        <v/>
      </c>
    </row>
    <row r="263" spans="2:7" x14ac:dyDescent="0.3">
      <c r="B263" s="111" t="str">
        <f>IFERROR(VLOOKUP(D263,'Zinsstruktur '!A:N,2,FALSE),"")</f>
        <v/>
      </c>
      <c r="C263" s="111">
        <v>259</v>
      </c>
      <c r="D263" s="113">
        <f t="shared" si="13"/>
        <v>21.583333333333332</v>
      </c>
      <c r="E263" s="114" t="e">
        <f>VLOOKUP(D263,'Zinsstruktur '!A:N,14,FALSE)</f>
        <v>#N/A</v>
      </c>
      <c r="F263" s="114">
        <f t="shared" si="14"/>
        <v>-4.4367462263792817E-3</v>
      </c>
      <c r="G263" s="115" t="str">
        <f t="shared" si="12"/>
        <v/>
      </c>
    </row>
    <row r="264" spans="2:7" x14ac:dyDescent="0.3">
      <c r="B264" s="111" t="str">
        <f>IFERROR(VLOOKUP(D264,'Zinsstruktur '!A:N,2,FALSE),"")</f>
        <v/>
      </c>
      <c r="C264" s="111">
        <v>260</v>
      </c>
      <c r="D264" s="113">
        <f t="shared" si="13"/>
        <v>21.666666666666668</v>
      </c>
      <c r="E264" s="114" t="e">
        <f>VLOOKUP(D264,'Zinsstruktur '!A:N,14,FALSE)</f>
        <v>#N/A</v>
      </c>
      <c r="F264" s="114">
        <f t="shared" si="14"/>
        <v>-4.4182439723116293E-3</v>
      </c>
      <c r="G264" s="115" t="str">
        <f t="shared" ref="G264:G327" si="15">IFERROR(IF(OR(E264&gt;0,E264&lt;0),POWER(E264-F264,2),""),"")</f>
        <v/>
      </c>
    </row>
    <row r="265" spans="2:7" x14ac:dyDescent="0.3">
      <c r="B265" s="111" t="str">
        <f>IFERROR(VLOOKUP(D265,'Zinsstruktur '!A:N,2,FALSE),"")</f>
        <v/>
      </c>
      <c r="C265" s="111">
        <v>261</v>
      </c>
      <c r="D265" s="113">
        <f t="shared" si="13"/>
        <v>21.75</v>
      </c>
      <c r="E265" s="114" t="e">
        <f>VLOOKUP(D265,'Zinsstruktur '!A:N,14,FALSE)</f>
        <v>#N/A</v>
      </c>
      <c r="F265" s="114">
        <f t="shared" si="14"/>
        <v>-4.3997930527177459E-3</v>
      </c>
      <c r="G265" s="115" t="str">
        <f t="shared" si="15"/>
        <v/>
      </c>
    </row>
    <row r="266" spans="2:7" x14ac:dyDescent="0.3">
      <c r="B266" s="111" t="str">
        <f>IFERROR(VLOOKUP(D266,'Zinsstruktur '!A:N,2,FALSE),"")</f>
        <v/>
      </c>
      <c r="C266" s="111">
        <v>262</v>
      </c>
      <c r="D266" s="113">
        <f t="shared" si="13"/>
        <v>21.833333333333332</v>
      </c>
      <c r="E266" s="114" t="e">
        <f>VLOOKUP(D266,'Zinsstruktur '!A:N,14,FALSE)</f>
        <v>#N/A</v>
      </c>
      <c r="F266" s="114">
        <f t="shared" si="14"/>
        <v>-4.3813934611446111E-3</v>
      </c>
      <c r="G266" s="115" t="str">
        <f t="shared" si="15"/>
        <v/>
      </c>
    </row>
    <row r="267" spans="2:7" x14ac:dyDescent="0.3">
      <c r="B267" s="111" t="str">
        <f>IFERROR(VLOOKUP(D267,'Zinsstruktur '!A:N,2,FALSE),"")</f>
        <v/>
      </c>
      <c r="C267" s="111">
        <v>263</v>
      </c>
      <c r="D267" s="113">
        <f t="shared" si="13"/>
        <v>21.916666666666668</v>
      </c>
      <c r="E267" s="114" t="e">
        <f>VLOOKUP(D267,'Zinsstruktur '!A:N,14,FALSE)</f>
        <v>#N/A</v>
      </c>
      <c r="F267" s="114">
        <f t="shared" si="14"/>
        <v>-4.3630451898412506E-3</v>
      </c>
      <c r="G267" s="115" t="str">
        <f t="shared" si="15"/>
        <v/>
      </c>
    </row>
    <row r="268" spans="2:7" x14ac:dyDescent="0.3">
      <c r="B268" s="111" t="str">
        <f>IFERROR(VLOOKUP(D268,'Zinsstruktur '!A:N,2,FALSE),"")</f>
        <v/>
      </c>
      <c r="C268" s="111">
        <v>264</v>
      </c>
      <c r="D268" s="113">
        <f t="shared" si="13"/>
        <v>22</v>
      </c>
      <c r="E268" s="114" t="e">
        <f>VLOOKUP(D268,'Zinsstruktur '!A:N,14,FALSE)</f>
        <v>#N/A</v>
      </c>
      <c r="F268" s="114">
        <f t="shared" si="14"/>
        <v>-4.3447482297457422E-3</v>
      </c>
      <c r="G268" s="115" t="str">
        <f t="shared" si="15"/>
        <v/>
      </c>
    </row>
    <row r="269" spans="2:7" x14ac:dyDescent="0.3">
      <c r="B269" s="111" t="str">
        <f>IFERROR(VLOOKUP(D269,'Zinsstruktur '!A:N,2,FALSE),"")</f>
        <v/>
      </c>
      <c r="C269" s="111">
        <v>265</v>
      </c>
      <c r="D269" s="113">
        <f t="shared" si="13"/>
        <v>22.083333333333332</v>
      </c>
      <c r="E269" s="114" t="e">
        <f>VLOOKUP(D269,'Zinsstruktur '!A:N,14,FALSE)</f>
        <v>#N/A</v>
      </c>
      <c r="F269" s="114">
        <f t="shared" si="14"/>
        <v>-4.3265025704732445E-3</v>
      </c>
      <c r="G269" s="115" t="str">
        <f t="shared" si="15"/>
        <v/>
      </c>
    </row>
    <row r="270" spans="2:7" x14ac:dyDescent="0.3">
      <c r="B270" s="111" t="str">
        <f>IFERROR(VLOOKUP(D270,'Zinsstruktur '!A:N,2,FALSE),"")</f>
        <v/>
      </c>
      <c r="C270" s="111">
        <v>266</v>
      </c>
      <c r="D270" s="113">
        <f t="shared" si="13"/>
        <v>22.166666666666668</v>
      </c>
      <c r="E270" s="114" t="e">
        <f>VLOOKUP(D270,'Zinsstruktur '!A:N,14,FALSE)</f>
        <v>#N/A</v>
      </c>
      <c r="F270" s="114">
        <f t="shared" si="14"/>
        <v>-4.3083082003049812E-3</v>
      </c>
      <c r="G270" s="115" t="str">
        <f t="shared" si="15"/>
        <v/>
      </c>
    </row>
    <row r="271" spans="2:7" x14ac:dyDescent="0.3">
      <c r="B271" s="111" t="str">
        <f>IFERROR(VLOOKUP(D271,'Zinsstruktur '!A:N,2,FALSE),"")</f>
        <v>Bund 10</v>
      </c>
      <c r="C271" s="111">
        <v>267</v>
      </c>
      <c r="D271" s="113">
        <f t="shared" si="13"/>
        <v>22.25</v>
      </c>
      <c r="E271" s="114">
        <f>VLOOKUP(D271,'Zinsstruktur '!A:N,14,FALSE)</f>
        <v>-4.2447459211516587E-3</v>
      </c>
      <c r="F271" s="114">
        <f t="shared" si="14"/>
        <v>-4.2901651061782071E-3</v>
      </c>
      <c r="G271" s="115">
        <f t="shared" si="15"/>
        <v>2.062902368475842E-9</v>
      </c>
    </row>
    <row r="272" spans="2:7" x14ac:dyDescent="0.3">
      <c r="B272" s="111" t="str">
        <f>IFERROR(VLOOKUP(D272,'Zinsstruktur '!A:N,2,FALSE),"")</f>
        <v/>
      </c>
      <c r="C272" s="111">
        <v>268</v>
      </c>
      <c r="D272" s="113">
        <f t="shared" si="13"/>
        <v>22.333333333333332</v>
      </c>
      <c r="E272" s="114" t="e">
        <f>VLOOKUP(D272,'Zinsstruktur '!A:N,14,FALSE)</f>
        <v>#N/A</v>
      </c>
      <c r="F272" s="114">
        <f t="shared" si="14"/>
        <v>-4.2720732736770727E-3</v>
      </c>
      <c r="G272" s="115" t="str">
        <f t="shared" si="15"/>
        <v/>
      </c>
    </row>
    <row r="273" spans="2:7" x14ac:dyDescent="0.3">
      <c r="B273" s="111" t="str">
        <f>IFERROR(VLOOKUP(D273,'Zinsstruktur '!A:N,2,FALSE),"")</f>
        <v/>
      </c>
      <c r="C273" s="111">
        <v>269</v>
      </c>
      <c r="D273" s="113">
        <f t="shared" si="13"/>
        <v>22.416666666666668</v>
      </c>
      <c r="E273" s="114" t="e">
        <f>VLOOKUP(D273,'Zinsstruktur '!A:N,14,FALSE)</f>
        <v>#N/A</v>
      </c>
      <c r="F273" s="114">
        <f t="shared" si="14"/>
        <v>-4.2540326870244109E-3</v>
      </c>
      <c r="G273" s="115" t="str">
        <f t="shared" si="15"/>
        <v/>
      </c>
    </row>
    <row r="274" spans="2:7" x14ac:dyDescent="0.3">
      <c r="B274" s="111" t="str">
        <f>IFERROR(VLOOKUP(D274,'Zinsstruktur '!A:N,2,FALSE),"")</f>
        <v/>
      </c>
      <c r="C274" s="111">
        <v>270</v>
      </c>
      <c r="D274" s="113">
        <f t="shared" si="13"/>
        <v>22.5</v>
      </c>
      <c r="E274" s="114" t="e">
        <f>VLOOKUP(D274,'Zinsstruktur '!A:N,14,FALSE)</f>
        <v>#N/A</v>
      </c>
      <c r="F274" s="114">
        <f t="shared" si="14"/>
        <v>-4.2360433290744102E-3</v>
      </c>
      <c r="G274" s="115" t="str">
        <f t="shared" si="15"/>
        <v/>
      </c>
    </row>
    <row r="275" spans="2:7" x14ac:dyDescent="0.3">
      <c r="B275" s="111" t="str">
        <f>IFERROR(VLOOKUP(D275,'Zinsstruktur '!A:N,2,FALSE),"")</f>
        <v/>
      </c>
      <c r="C275" s="111">
        <v>271</v>
      </c>
      <c r="D275" s="113">
        <f t="shared" si="13"/>
        <v>22.583333333333332</v>
      </c>
      <c r="E275" s="114" t="e">
        <f>VLOOKUP(D275,'Zinsstruktur '!A:N,14,FALSE)</f>
        <v>#N/A</v>
      </c>
      <c r="F275" s="114">
        <f t="shared" si="14"/>
        <v>-4.2181051813061175E-3</v>
      </c>
      <c r="G275" s="115" t="str">
        <f t="shared" si="15"/>
        <v/>
      </c>
    </row>
    <row r="276" spans="2:7" x14ac:dyDescent="0.3">
      <c r="B276" s="111" t="str">
        <f>IFERROR(VLOOKUP(D276,'Zinsstruktur '!A:N,2,FALSE),"")</f>
        <v/>
      </c>
      <c r="C276" s="111">
        <v>272</v>
      </c>
      <c r="D276" s="113">
        <f t="shared" si="13"/>
        <v>22.666666666666668</v>
      </c>
      <c r="E276" s="114" t="e">
        <f>VLOOKUP(D276,'Zinsstruktur '!A:N,14,FALSE)</f>
        <v>#N/A</v>
      </c>
      <c r="F276" s="114">
        <f t="shared" si="14"/>
        <v>-4.2002182238177962E-3</v>
      </c>
      <c r="G276" s="115" t="str">
        <f t="shared" si="15"/>
        <v/>
      </c>
    </row>
    <row r="277" spans="2:7" x14ac:dyDescent="0.3">
      <c r="B277" s="111" t="str">
        <f>IFERROR(VLOOKUP(D277,'Zinsstruktur '!A:N,2,FALSE),"")</f>
        <v/>
      </c>
      <c r="C277" s="111">
        <v>273</v>
      </c>
      <c r="D277" s="113">
        <f t="shared" si="13"/>
        <v>22.75</v>
      </c>
      <c r="E277" s="114" t="e">
        <f>VLOOKUP(D277,'Zinsstruktur '!A:N,14,FALSE)</f>
        <v>#N/A</v>
      </c>
      <c r="F277" s="114">
        <f t="shared" si="14"/>
        <v>-4.1823824353220936E-3</v>
      </c>
      <c r="G277" s="115" t="str">
        <f t="shared" si="15"/>
        <v/>
      </c>
    </row>
    <row r="278" spans="2:7" x14ac:dyDescent="0.3">
      <c r="B278" s="111" t="str">
        <f>IFERROR(VLOOKUP(D278,'Zinsstruktur '!A:N,2,FALSE),"")</f>
        <v/>
      </c>
      <c r="C278" s="111">
        <v>274</v>
      </c>
      <c r="D278" s="113">
        <f t="shared" si="13"/>
        <v>22.833333333333332</v>
      </c>
      <c r="E278" s="114" t="e">
        <f>VLOOKUP(D278,'Zinsstruktur '!A:N,14,FALSE)</f>
        <v>#N/A</v>
      </c>
      <c r="F278" s="114">
        <f t="shared" si="14"/>
        <v>-4.1645977931419678E-3</v>
      </c>
      <c r="G278" s="115" t="str">
        <f t="shared" si="15"/>
        <v/>
      </c>
    </row>
    <row r="279" spans="2:7" x14ac:dyDescent="0.3">
      <c r="B279" s="111" t="str">
        <f>IFERROR(VLOOKUP(D279,'Zinsstruktur '!A:N,2,FALSE),"")</f>
        <v/>
      </c>
      <c r="C279" s="111">
        <v>275</v>
      </c>
      <c r="D279" s="113">
        <f t="shared" si="13"/>
        <v>22.916666666666668</v>
      </c>
      <c r="E279" s="114" t="e">
        <f>VLOOKUP(D279,'Zinsstruktur '!A:N,14,FALSE)</f>
        <v>#N/A</v>
      </c>
      <c r="F279" s="114">
        <f t="shared" si="14"/>
        <v>-4.1468642732074021E-3</v>
      </c>
      <c r="G279" s="115" t="str">
        <f t="shared" si="15"/>
        <v/>
      </c>
    </row>
    <row r="280" spans="2:7" x14ac:dyDescent="0.3">
      <c r="B280" s="111" t="str">
        <f>IFERROR(VLOOKUP(D280,'Zinsstruktur '!A:N,2,FALSE),"")</f>
        <v/>
      </c>
      <c r="C280" s="111">
        <v>276</v>
      </c>
      <c r="D280" s="113">
        <f t="shared" si="13"/>
        <v>23</v>
      </c>
      <c r="E280" s="114" t="e">
        <f>VLOOKUP(D280,'Zinsstruktur '!A:N,14,FALSE)</f>
        <v>#N/A</v>
      </c>
      <c r="F280" s="114">
        <f t="shared" si="14"/>
        <v>-4.1291818500528588E-3</v>
      </c>
      <c r="G280" s="115" t="str">
        <f t="shared" si="15"/>
        <v/>
      </c>
    </row>
    <row r="281" spans="2:7" x14ac:dyDescent="0.3">
      <c r="B281" s="111" t="str">
        <f>IFERROR(VLOOKUP(D281,'Zinsstruktur '!A:N,2,FALSE),"")</f>
        <v/>
      </c>
      <c r="C281" s="111">
        <v>277</v>
      </c>
      <c r="D281" s="113">
        <f t="shared" si="13"/>
        <v>23.083333333333332</v>
      </c>
      <c r="E281" s="114" t="e">
        <f>VLOOKUP(D281,'Zinsstruktur '!A:N,14,FALSE)</f>
        <v>#N/A</v>
      </c>
      <c r="F281" s="114">
        <f t="shared" si="14"/>
        <v>-4.1115504968154311E-3</v>
      </c>
      <c r="G281" s="115" t="str">
        <f t="shared" si="15"/>
        <v/>
      </c>
    </row>
    <row r="282" spans="2:7" x14ac:dyDescent="0.3">
      <c r="B282" s="111" t="str">
        <f>IFERROR(VLOOKUP(D282,'Zinsstruktur '!A:N,2,FALSE),"")</f>
        <v/>
      </c>
      <c r="C282" s="111">
        <v>278</v>
      </c>
      <c r="D282" s="113">
        <f t="shared" si="13"/>
        <v>23.166666666666668</v>
      </c>
      <c r="E282" s="114" t="e">
        <f>VLOOKUP(D282,'Zinsstruktur '!A:N,14,FALSE)</f>
        <v>#N/A</v>
      </c>
      <c r="F282" s="114">
        <f t="shared" si="14"/>
        <v>-4.0939701852337092E-3</v>
      </c>
      <c r="G282" s="115" t="str">
        <f t="shared" si="15"/>
        <v/>
      </c>
    </row>
    <row r="283" spans="2:7" x14ac:dyDescent="0.3">
      <c r="B283" s="111" t="str">
        <f>IFERROR(VLOOKUP(D283,'Zinsstruktur '!A:N,2,FALSE),"")</f>
        <v/>
      </c>
      <c r="C283" s="111">
        <v>279</v>
      </c>
      <c r="D283" s="113">
        <f t="shared" si="13"/>
        <v>23.25</v>
      </c>
      <c r="E283" s="114" t="e">
        <f>VLOOKUP(D283,'Zinsstruktur '!A:N,14,FALSE)</f>
        <v>#N/A</v>
      </c>
      <c r="F283" s="114">
        <f t="shared" si="14"/>
        <v>-4.0764408856473139E-3</v>
      </c>
      <c r="G283" s="115" t="str">
        <f t="shared" si="15"/>
        <v/>
      </c>
    </row>
    <row r="284" spans="2:7" x14ac:dyDescent="0.3">
      <c r="B284" s="111" t="str">
        <f>IFERROR(VLOOKUP(D284,'Zinsstruktur '!A:N,2,FALSE),"")</f>
        <v/>
      </c>
      <c r="C284" s="111">
        <v>280</v>
      </c>
      <c r="D284" s="113">
        <f t="shared" si="13"/>
        <v>23.333333333333332</v>
      </c>
      <c r="E284" s="114" t="e">
        <f>VLOOKUP(D284,'Zinsstruktur '!A:N,14,FALSE)</f>
        <v>#N/A</v>
      </c>
      <c r="F284" s="114">
        <f t="shared" si="14"/>
        <v>-4.0589625669970892E-3</v>
      </c>
      <c r="G284" s="115" t="str">
        <f t="shared" si="15"/>
        <v/>
      </c>
    </row>
    <row r="285" spans="2:7" x14ac:dyDescent="0.3">
      <c r="B285" s="111" t="str">
        <f>IFERROR(VLOOKUP(D285,'Zinsstruktur '!A:N,2,FALSE),"")</f>
        <v/>
      </c>
      <c r="C285" s="111">
        <v>281</v>
      </c>
      <c r="D285" s="113">
        <f t="shared" si="13"/>
        <v>23.416666666666668</v>
      </c>
      <c r="E285" s="114" t="e">
        <f>VLOOKUP(D285,'Zinsstruktur '!A:N,14,FALSE)</f>
        <v>#N/A</v>
      </c>
      <c r="F285" s="114">
        <f t="shared" si="14"/>
        <v>-4.0415351968259173E-3</v>
      </c>
      <c r="G285" s="115" t="str">
        <f t="shared" si="15"/>
        <v/>
      </c>
    </row>
    <row r="286" spans="2:7" x14ac:dyDescent="0.3">
      <c r="B286" s="111" t="str">
        <f>IFERROR(VLOOKUP(D286,'Zinsstruktur '!A:N,2,FALSE),"")</f>
        <v/>
      </c>
      <c r="C286" s="111">
        <v>282</v>
      </c>
      <c r="D286" s="113">
        <f t="shared" si="13"/>
        <v>23.5</v>
      </c>
      <c r="E286" s="114" t="e">
        <f>VLOOKUP(D286,'Zinsstruktur '!A:N,14,FALSE)</f>
        <v>#N/A</v>
      </c>
      <c r="F286" s="114">
        <f t="shared" si="14"/>
        <v>-4.0241587412801561E-3</v>
      </c>
      <c r="G286" s="115" t="str">
        <f t="shared" si="15"/>
        <v/>
      </c>
    </row>
    <row r="287" spans="2:7" x14ac:dyDescent="0.3">
      <c r="B287" s="111" t="str">
        <f>IFERROR(VLOOKUP(D287,'Zinsstruktur '!A:N,2,FALSE),"")</f>
        <v/>
      </c>
      <c r="C287" s="111">
        <v>283</v>
      </c>
      <c r="D287" s="113">
        <f t="shared" si="13"/>
        <v>23.583333333333332</v>
      </c>
      <c r="E287" s="114" t="e">
        <f>VLOOKUP(D287,'Zinsstruktur '!A:N,14,FALSE)</f>
        <v>#N/A</v>
      </c>
      <c r="F287" s="114">
        <f t="shared" si="14"/>
        <v>-4.0068331651116618E-3</v>
      </c>
      <c r="G287" s="115" t="str">
        <f t="shared" si="15"/>
        <v/>
      </c>
    </row>
    <row r="288" spans="2:7" x14ac:dyDescent="0.3">
      <c r="B288" s="111" t="str">
        <f>IFERROR(VLOOKUP(D288,'Zinsstruktur '!A:N,2,FALSE),"")</f>
        <v/>
      </c>
      <c r="C288" s="111">
        <v>284</v>
      </c>
      <c r="D288" s="113">
        <f t="shared" si="13"/>
        <v>23.666666666666668</v>
      </c>
      <c r="E288" s="114" t="e">
        <f>VLOOKUP(D288,'Zinsstruktur '!A:N,14,FALSE)</f>
        <v>#N/A</v>
      </c>
      <c r="F288" s="114">
        <f t="shared" si="14"/>
        <v>-3.989558431680397E-3</v>
      </c>
      <c r="G288" s="115" t="str">
        <f t="shared" si="15"/>
        <v/>
      </c>
    </row>
    <row r="289" spans="2:7" x14ac:dyDescent="0.3">
      <c r="B289" s="111" t="str">
        <f>IFERROR(VLOOKUP(D289,'Zinsstruktur '!A:N,2,FALSE),"")</f>
        <v/>
      </c>
      <c r="C289" s="111">
        <v>285</v>
      </c>
      <c r="D289" s="113">
        <f t="shared" si="13"/>
        <v>23.75</v>
      </c>
      <c r="E289" s="114" t="e">
        <f>VLOOKUP(D289,'Zinsstruktur '!A:N,14,FALSE)</f>
        <v>#N/A</v>
      </c>
      <c r="F289" s="114">
        <f t="shared" si="14"/>
        <v>-3.9723345029575681E-3</v>
      </c>
      <c r="G289" s="115" t="str">
        <f t="shared" si="15"/>
        <v/>
      </c>
    </row>
    <row r="290" spans="2:7" x14ac:dyDescent="0.3">
      <c r="B290" s="111" t="str">
        <f>IFERROR(VLOOKUP(D290,'Zinsstruktur '!A:N,2,FALSE),"")</f>
        <v/>
      </c>
      <c r="C290" s="111">
        <v>286</v>
      </c>
      <c r="D290" s="113">
        <f t="shared" si="13"/>
        <v>23.833333333333332</v>
      </c>
      <c r="E290" s="114" t="e">
        <f>VLOOKUP(D290,'Zinsstruktur '!A:N,14,FALSE)</f>
        <v>#N/A</v>
      </c>
      <c r="F290" s="114">
        <f t="shared" si="14"/>
        <v>-3.9551613395293287E-3</v>
      </c>
      <c r="G290" s="115" t="str">
        <f t="shared" si="15"/>
        <v/>
      </c>
    </row>
    <row r="291" spans="2:7" x14ac:dyDescent="0.3">
      <c r="B291" s="111" t="str">
        <f>IFERROR(VLOOKUP(D291,'Zinsstruktur '!A:N,2,FALSE),"")</f>
        <v/>
      </c>
      <c r="C291" s="111">
        <v>287</v>
      </c>
      <c r="D291" s="113">
        <f t="shared" si="13"/>
        <v>23.916666666666668</v>
      </c>
      <c r="E291" s="114" t="e">
        <f>VLOOKUP(D291,'Zinsstruktur '!A:N,14,FALSE)</f>
        <v>#N/A</v>
      </c>
      <c r="F291" s="114">
        <f t="shared" si="14"/>
        <v>-3.9380389006009736E-3</v>
      </c>
      <c r="G291" s="115" t="str">
        <f t="shared" si="15"/>
        <v/>
      </c>
    </row>
    <row r="292" spans="2:7" x14ac:dyDescent="0.3">
      <c r="B292" s="111" t="str">
        <f>IFERROR(VLOOKUP(D292,'Zinsstruktur '!A:N,2,FALSE),"")</f>
        <v/>
      </c>
      <c r="C292" s="111">
        <v>288</v>
      </c>
      <c r="D292" s="113">
        <f t="shared" si="13"/>
        <v>24</v>
      </c>
      <c r="E292" s="114" t="e">
        <f>VLOOKUP(D292,'Zinsstruktur '!A:N,14,FALSE)</f>
        <v>#N/A</v>
      </c>
      <c r="F292" s="114">
        <f t="shared" si="14"/>
        <v>-3.9209671440016431E-3</v>
      </c>
      <c r="G292" s="115" t="str">
        <f t="shared" si="15"/>
        <v/>
      </c>
    </row>
    <row r="293" spans="2:7" x14ac:dyDescent="0.3">
      <c r="B293" s="111" t="str">
        <f>IFERROR(VLOOKUP(D293,'Zinsstruktur '!A:N,2,FALSE),"")</f>
        <v/>
      </c>
      <c r="C293" s="111">
        <v>289</v>
      </c>
      <c r="D293" s="113">
        <f t="shared" si="13"/>
        <v>24.083333333333332</v>
      </c>
      <c r="E293" s="114" t="e">
        <f>VLOOKUP(D293,'Zinsstruktur '!A:N,14,FALSE)</f>
        <v>#N/A</v>
      </c>
      <c r="F293" s="114">
        <f t="shared" si="14"/>
        <v>-3.9039460261895073E-3</v>
      </c>
      <c r="G293" s="115" t="str">
        <f t="shared" si="15"/>
        <v/>
      </c>
    </row>
    <row r="294" spans="2:7" x14ac:dyDescent="0.3">
      <c r="B294" s="111" t="str">
        <f>IFERROR(VLOOKUP(D294,'Zinsstruktur '!A:N,2,FALSE),"")</f>
        <v/>
      </c>
      <c r="C294" s="111">
        <v>290</v>
      </c>
      <c r="D294" s="113">
        <f t="shared" si="13"/>
        <v>24.166666666666668</v>
      </c>
      <c r="E294" s="114" t="e">
        <f>VLOOKUP(D294,'Zinsstruktur '!A:N,14,FALSE)</f>
        <v>#N/A</v>
      </c>
      <c r="F294" s="114">
        <f t="shared" si="14"/>
        <v>-3.8869755022574014E-3</v>
      </c>
      <c r="G294" s="115" t="str">
        <f t="shared" si="15"/>
        <v/>
      </c>
    </row>
    <row r="295" spans="2:7" x14ac:dyDescent="0.3">
      <c r="B295" s="111" t="str">
        <f>IFERROR(VLOOKUP(D295,'Zinsstruktur '!A:N,2,FALSE),"")</f>
        <v>Bund 12</v>
      </c>
      <c r="C295" s="111">
        <v>291</v>
      </c>
      <c r="D295" s="113">
        <f t="shared" si="13"/>
        <v>24.25</v>
      </c>
      <c r="E295" s="114">
        <f>VLOOKUP(D295,'Zinsstruktur '!A:N,14,FALSE)</f>
        <v>-3.8050964677189395E-3</v>
      </c>
      <c r="F295" s="114">
        <f t="shared" si="14"/>
        <v>-3.8700555259389363E-3</v>
      </c>
      <c r="G295" s="115">
        <f t="shared" si="15"/>
        <v>4.219679244828936E-9</v>
      </c>
    </row>
    <row r="296" spans="2:7" x14ac:dyDescent="0.3">
      <c r="B296" s="111" t="str">
        <f>IFERROR(VLOOKUP(D296,'Zinsstruktur '!A:N,2,FALSE),"")</f>
        <v/>
      </c>
      <c r="C296" s="111">
        <v>292</v>
      </c>
      <c r="D296" s="113">
        <f t="shared" si="13"/>
        <v>24.333333333333332</v>
      </c>
      <c r="E296" s="114" t="e">
        <f>VLOOKUP(D296,'Zinsstruktur '!A:N,14,FALSE)</f>
        <v>#N/A</v>
      </c>
      <c r="F296" s="114">
        <f t="shared" si="14"/>
        <v>-3.8531860496149959E-3</v>
      </c>
      <c r="G296" s="115" t="str">
        <f t="shared" si="15"/>
        <v/>
      </c>
    </row>
    <row r="297" spans="2:7" x14ac:dyDescent="0.3">
      <c r="B297" s="111" t="str">
        <f>IFERROR(VLOOKUP(D297,'Zinsstruktur '!A:N,2,FALSE),"")</f>
        <v/>
      </c>
      <c r="C297" s="111">
        <v>293</v>
      </c>
      <c r="D297" s="113">
        <f t="shared" si="13"/>
        <v>24.416666666666668</v>
      </c>
      <c r="E297" s="114" t="e">
        <f>VLOOKUP(D297,'Zinsstruktur '!A:N,14,FALSE)</f>
        <v>#N/A</v>
      </c>
      <c r="F297" s="114">
        <f t="shared" si="14"/>
        <v>-3.8363670243206889E-3</v>
      </c>
      <c r="G297" s="115" t="str">
        <f t="shared" si="15"/>
        <v/>
      </c>
    </row>
    <row r="298" spans="2:7" x14ac:dyDescent="0.3">
      <c r="B298" s="111" t="str">
        <f>IFERROR(VLOOKUP(D298,'Zinsstruktur '!A:N,2,FALSE),"")</f>
        <v/>
      </c>
      <c r="C298" s="111">
        <v>294</v>
      </c>
      <c r="D298" s="113">
        <f t="shared" si="13"/>
        <v>24.5</v>
      </c>
      <c r="E298" s="114" t="e">
        <f>VLOOKUP(D298,'Zinsstruktur '!A:N,14,FALSE)</f>
        <v>#N/A</v>
      </c>
      <c r="F298" s="114">
        <f t="shared" si="14"/>
        <v>-3.8195983997526615E-3</v>
      </c>
      <c r="G298" s="115" t="str">
        <f t="shared" si="15"/>
        <v/>
      </c>
    </row>
    <row r="299" spans="2:7" x14ac:dyDescent="0.3">
      <c r="B299" s="111" t="str">
        <f>IFERROR(VLOOKUP(D299,'Zinsstruktur '!A:N,2,FALSE),"")</f>
        <v/>
      </c>
      <c r="C299" s="111">
        <v>295</v>
      </c>
      <c r="D299" s="113">
        <f t="shared" si="13"/>
        <v>24.583333333333332</v>
      </c>
      <c r="E299" s="114" t="e">
        <f>VLOOKUP(D299,'Zinsstruktur '!A:N,14,FALSE)</f>
        <v>#N/A</v>
      </c>
      <c r="F299" s="114">
        <f t="shared" si="14"/>
        <v>-3.8028801242768221E-3</v>
      </c>
      <c r="G299" s="115" t="str">
        <f t="shared" si="15"/>
        <v/>
      </c>
    </row>
    <row r="300" spans="2:7" x14ac:dyDescent="0.3">
      <c r="B300" s="111" t="str">
        <f>IFERROR(VLOOKUP(D300,'Zinsstruktur '!A:N,2,FALSE),"")</f>
        <v/>
      </c>
      <c r="C300" s="111">
        <v>296</v>
      </c>
      <c r="D300" s="113">
        <f t="shared" si="13"/>
        <v>24.666666666666668</v>
      </c>
      <c r="E300" s="114" t="e">
        <f>VLOOKUP(D300,'Zinsstruktur '!A:N,14,FALSE)</f>
        <v>#N/A</v>
      </c>
      <c r="F300" s="114">
        <f t="shared" si="14"/>
        <v>-3.7862121449364116E-3</v>
      </c>
      <c r="G300" s="115" t="str">
        <f t="shared" si="15"/>
        <v/>
      </c>
    </row>
    <row r="301" spans="2:7" x14ac:dyDescent="0.3">
      <c r="B301" s="111" t="str">
        <f>IFERROR(VLOOKUP(D301,'Zinsstruktur '!A:N,2,FALSE),"")</f>
        <v/>
      </c>
      <c r="C301" s="111">
        <v>297</v>
      </c>
      <c r="D301" s="113">
        <f t="shared" si="13"/>
        <v>24.75</v>
      </c>
      <c r="E301" s="114" t="e">
        <f>VLOOKUP(D301,'Zinsstruktur '!A:N,14,FALSE)</f>
        <v>#N/A</v>
      </c>
      <c r="F301" s="114">
        <f t="shared" si="14"/>
        <v>-3.7695944074604289E-3</v>
      </c>
      <c r="G301" s="115" t="str">
        <f t="shared" si="15"/>
        <v/>
      </c>
    </row>
    <row r="302" spans="2:7" x14ac:dyDescent="0.3">
      <c r="B302" s="111" t="str">
        <f>IFERROR(VLOOKUP(D302,'Zinsstruktur '!A:N,2,FALSE),"")</f>
        <v/>
      </c>
      <c r="C302" s="111">
        <v>298</v>
      </c>
      <c r="D302" s="113">
        <f t="shared" si="13"/>
        <v>24.833333333333332</v>
      </c>
      <c r="E302" s="114" t="e">
        <f>VLOOKUP(D302,'Zinsstruktur '!A:N,14,FALSE)</f>
        <v>#N/A</v>
      </c>
      <c r="F302" s="114">
        <f t="shared" si="14"/>
        <v>-3.7530268562724024E-3</v>
      </c>
      <c r="G302" s="115" t="str">
        <f t="shared" si="15"/>
        <v/>
      </c>
    </row>
    <row r="303" spans="2:7" x14ac:dyDescent="0.3">
      <c r="B303" s="111" t="str">
        <f>IFERROR(VLOOKUP(D303,'Zinsstruktur '!A:N,2,FALSE),"")</f>
        <v/>
      </c>
      <c r="C303" s="111">
        <v>299</v>
      </c>
      <c r="D303" s="113">
        <f t="shared" si="13"/>
        <v>24.916666666666668</v>
      </c>
      <c r="E303" s="114" t="e">
        <f>VLOOKUP(D303,'Zinsstruktur '!A:N,14,FALSE)</f>
        <v>#N/A</v>
      </c>
      <c r="F303" s="114">
        <f t="shared" si="14"/>
        <v>-3.7365094344994658E-3</v>
      </c>
      <c r="G303" s="115" t="str">
        <f t="shared" si="15"/>
        <v/>
      </c>
    </row>
    <row r="304" spans="2:7" x14ac:dyDescent="0.3">
      <c r="B304" s="111" t="str">
        <f>IFERROR(VLOOKUP(D304,'Zinsstruktur '!A:N,2,FALSE),"")</f>
        <v/>
      </c>
      <c r="C304" s="111">
        <v>300</v>
      </c>
      <c r="D304" s="113">
        <f t="shared" si="13"/>
        <v>25</v>
      </c>
      <c r="E304" s="114" t="e">
        <f>VLOOKUP(D304,'Zinsstruktur '!A:N,14,FALSE)</f>
        <v>#N/A</v>
      </c>
      <c r="F304" s="114">
        <f t="shared" si="14"/>
        <v>-3.720042083981764E-3</v>
      </c>
      <c r="G304" s="115" t="str">
        <f t="shared" si="15"/>
        <v/>
      </c>
    </row>
    <row r="305" spans="2:7" x14ac:dyDescent="0.3">
      <c r="B305" s="111" t="str">
        <f>IFERROR(VLOOKUP(D305,'Zinsstruktur '!A:N,2,FALSE),"")</f>
        <v/>
      </c>
      <c r="C305" s="111">
        <v>301</v>
      </c>
      <c r="D305" s="113">
        <f t="shared" si="13"/>
        <v>25.083333333333332</v>
      </c>
      <c r="E305" s="114" t="e">
        <f>VLOOKUP(D305,'Zinsstruktur '!A:N,14,FALSE)</f>
        <v>#N/A</v>
      </c>
      <c r="F305" s="114">
        <f t="shared" si="14"/>
        <v>-3.7036247452821342E-3</v>
      </c>
      <c r="G305" s="115" t="str">
        <f t="shared" si="15"/>
        <v/>
      </c>
    </row>
    <row r="306" spans="2:7" x14ac:dyDescent="0.3">
      <c r="B306" s="111" t="str">
        <f>IFERROR(VLOOKUP(D306,'Zinsstruktur '!A:N,2,FALSE),"")</f>
        <v/>
      </c>
      <c r="C306" s="111">
        <v>302</v>
      </c>
      <c r="D306" s="113">
        <f t="shared" si="13"/>
        <v>25.166666666666668</v>
      </c>
      <c r="E306" s="114" t="e">
        <f>VLOOKUP(D306,'Zinsstruktur '!A:N,14,FALSE)</f>
        <v>#N/A</v>
      </c>
      <c r="F306" s="114">
        <f t="shared" si="14"/>
        <v>-3.6872573576960761E-3</v>
      </c>
      <c r="G306" s="115" t="str">
        <f t="shared" si="15"/>
        <v/>
      </c>
    </row>
    <row r="307" spans="2:7" x14ac:dyDescent="0.3">
      <c r="B307" s="111" t="str">
        <f>IFERROR(VLOOKUP(D307,'Zinsstruktur '!A:N,2,FALSE),"")</f>
        <v/>
      </c>
      <c r="C307" s="111">
        <v>303</v>
      </c>
      <c r="D307" s="113">
        <f t="shared" si="13"/>
        <v>25.25</v>
      </c>
      <c r="E307" s="114" t="e">
        <f>VLOOKUP(D307,'Zinsstruktur '!A:N,14,FALSE)</f>
        <v>#N/A</v>
      </c>
      <c r="F307" s="114">
        <f t="shared" si="14"/>
        <v>-3.6709398592619982E-3</v>
      </c>
      <c r="G307" s="115" t="str">
        <f t="shared" si="15"/>
        <v/>
      </c>
    </row>
    <row r="308" spans="2:7" x14ac:dyDescent="0.3">
      <c r="B308" s="111" t="str">
        <f>IFERROR(VLOOKUP(D308,'Zinsstruktur '!A:N,2,FALSE),"")</f>
        <v/>
      </c>
      <c r="C308" s="111">
        <v>304</v>
      </c>
      <c r="D308" s="113">
        <f t="shared" si="13"/>
        <v>25.333333333333332</v>
      </c>
      <c r="E308" s="114" t="e">
        <f>VLOOKUP(D308,'Zinsstruktur '!A:N,14,FALSE)</f>
        <v>#N/A</v>
      </c>
      <c r="F308" s="114">
        <f t="shared" si="14"/>
        <v>-3.6546721867717052E-3</v>
      </c>
      <c r="G308" s="115" t="str">
        <f t="shared" si="15"/>
        <v/>
      </c>
    </row>
    <row r="309" spans="2:7" x14ac:dyDescent="0.3">
      <c r="B309" s="111" t="str">
        <f>IFERROR(VLOOKUP(D309,'Zinsstruktur '!A:N,2,FALSE),"")</f>
        <v/>
      </c>
      <c r="C309" s="111">
        <v>305</v>
      </c>
      <c r="D309" s="113">
        <f t="shared" si="13"/>
        <v>25.416666666666668</v>
      </c>
      <c r="E309" s="114" t="e">
        <f>VLOOKUP(D309,'Zinsstruktur '!A:N,14,FALSE)</f>
        <v>#N/A</v>
      </c>
      <c r="F309" s="114">
        <f t="shared" si="14"/>
        <v>-3.6384542757811346E-3</v>
      </c>
      <c r="G309" s="115" t="str">
        <f t="shared" si="15"/>
        <v/>
      </c>
    </row>
    <row r="310" spans="2:7" x14ac:dyDescent="0.3">
      <c r="B310" s="111" t="str">
        <f>IFERROR(VLOOKUP(D310,'Zinsstruktur '!A:N,2,FALSE),"")</f>
        <v/>
      </c>
      <c r="C310" s="111">
        <v>306</v>
      </c>
      <c r="D310" s="113">
        <f t="shared" si="13"/>
        <v>25.5</v>
      </c>
      <c r="E310" s="114" t="e">
        <f>VLOOKUP(D310,'Zinsstruktur '!A:N,14,FALSE)</f>
        <v>#N/A</v>
      </c>
      <c r="F310" s="114">
        <f t="shared" si="14"/>
        <v>-3.6222860606213375E-3</v>
      </c>
      <c r="G310" s="115" t="str">
        <f t="shared" si="15"/>
        <v/>
      </c>
    </row>
    <row r="311" spans="2:7" x14ac:dyDescent="0.3">
      <c r="B311" s="111" t="str">
        <f>IFERROR(VLOOKUP(D311,'Zinsstruktur '!A:N,2,FALSE),"")</f>
        <v/>
      </c>
      <c r="C311" s="111">
        <v>307</v>
      </c>
      <c r="D311" s="113">
        <f t="shared" si="13"/>
        <v>25.583333333333332</v>
      </c>
      <c r="E311" s="114" t="e">
        <f>VLOOKUP(D311,'Zinsstruktur '!A:N,14,FALSE)</f>
        <v>#N/A</v>
      </c>
      <c r="F311" s="114">
        <f t="shared" si="14"/>
        <v>-3.6061674744096578E-3</v>
      </c>
      <c r="G311" s="115" t="str">
        <f t="shared" si="15"/>
        <v/>
      </c>
    </row>
    <row r="312" spans="2:7" x14ac:dyDescent="0.3">
      <c r="B312" s="111" t="str">
        <f>IFERROR(VLOOKUP(D312,'Zinsstruktur '!A:N,2,FALSE),"")</f>
        <v/>
      </c>
      <c r="C312" s="111">
        <v>308</v>
      </c>
      <c r="D312" s="113">
        <f t="shared" si="13"/>
        <v>25.666666666666668</v>
      </c>
      <c r="E312" s="114" t="e">
        <f>VLOOKUP(D312,'Zinsstruktur '!A:N,14,FALSE)</f>
        <v>#N/A</v>
      </c>
      <c r="F312" s="114">
        <f t="shared" si="14"/>
        <v>-3.5900984490611293E-3</v>
      </c>
      <c r="G312" s="115" t="str">
        <f t="shared" si="15"/>
        <v/>
      </c>
    </row>
    <row r="313" spans="2:7" x14ac:dyDescent="0.3">
      <c r="B313" s="111" t="str">
        <f>IFERROR(VLOOKUP(D313,'Zinsstruktur '!A:N,2,FALSE),"")</f>
        <v/>
      </c>
      <c r="C313" s="111">
        <v>309</v>
      </c>
      <c r="D313" s="113">
        <f t="shared" si="13"/>
        <v>25.75</v>
      </c>
      <c r="E313" s="114" t="e">
        <f>VLOOKUP(D313,'Zinsstruktur '!A:N,14,FALSE)</f>
        <v>#N/A</v>
      </c>
      <c r="F313" s="114">
        <f t="shared" si="14"/>
        <v>-3.5740789153000823E-3</v>
      </c>
      <c r="G313" s="115" t="str">
        <f t="shared" si="15"/>
        <v/>
      </c>
    </row>
    <row r="314" spans="2:7" x14ac:dyDescent="0.3">
      <c r="B314" s="111" t="str">
        <f>IFERROR(VLOOKUP(D314,'Zinsstruktur '!A:N,2,FALSE),"")</f>
        <v/>
      </c>
      <c r="C314" s="111">
        <v>310</v>
      </c>
      <c r="D314" s="113">
        <f t="shared" si="13"/>
        <v>25.833333333333332</v>
      </c>
      <c r="E314" s="114" t="e">
        <f>VLOOKUP(D314,'Zinsstruktur '!A:N,14,FALSE)</f>
        <v>#N/A</v>
      </c>
      <c r="F314" s="114">
        <f t="shared" si="14"/>
        <v>-3.5581088026719167E-3</v>
      </c>
      <c r="G314" s="115" t="str">
        <f t="shared" si="15"/>
        <v/>
      </c>
    </row>
    <row r="315" spans="2:7" x14ac:dyDescent="0.3">
      <c r="B315" s="111" t="str">
        <f>IFERROR(VLOOKUP(D315,'Zinsstruktur '!A:N,2,FALSE),"")</f>
        <v/>
      </c>
      <c r="C315" s="111">
        <v>311</v>
      </c>
      <c r="D315" s="113">
        <f t="shared" si="13"/>
        <v>25.916666666666668</v>
      </c>
      <c r="E315" s="114" t="e">
        <f>VLOOKUP(D315,'Zinsstruktur '!A:N,14,FALSE)</f>
        <v>#N/A</v>
      </c>
      <c r="F315" s="114">
        <f t="shared" si="14"/>
        <v>-3.5421880395550597E-3</v>
      </c>
      <c r="G315" s="115" t="str">
        <f t="shared" si="15"/>
        <v/>
      </c>
    </row>
    <row r="316" spans="2:7" x14ac:dyDescent="0.3">
      <c r="B316" s="111" t="str">
        <f>IFERROR(VLOOKUP(D316,'Zinsstruktur '!A:N,2,FALSE),"")</f>
        <v/>
      </c>
      <c r="C316" s="111">
        <v>312</v>
      </c>
      <c r="D316" s="113">
        <f t="shared" si="13"/>
        <v>26</v>
      </c>
      <c r="E316" s="114" t="e">
        <f>VLOOKUP(D316,'Zinsstruktur '!A:N,14,FALSE)</f>
        <v>#N/A</v>
      </c>
      <c r="F316" s="114">
        <f t="shared" si="14"/>
        <v>-3.5263165531730922E-3</v>
      </c>
      <c r="G316" s="115" t="str">
        <f t="shared" si="15"/>
        <v/>
      </c>
    </row>
    <row r="317" spans="2:7" x14ac:dyDescent="0.3">
      <c r="B317" s="111" t="str">
        <f>IFERROR(VLOOKUP(D317,'Zinsstruktur '!A:N,2,FALSE),"")</f>
        <v/>
      </c>
      <c r="C317" s="111">
        <v>313</v>
      </c>
      <c r="D317" s="113">
        <f t="shared" si="13"/>
        <v>26.083333333333332</v>
      </c>
      <c r="E317" s="114" t="e">
        <f>VLOOKUP(D317,'Zinsstruktur '!A:N,14,FALSE)</f>
        <v>#N/A</v>
      </c>
      <c r="F317" s="114">
        <f t="shared" si="14"/>
        <v>-3.5104942696070306E-3</v>
      </c>
      <c r="G317" s="115" t="str">
        <f t="shared" si="15"/>
        <v/>
      </c>
    </row>
    <row r="318" spans="2:7" x14ac:dyDescent="0.3">
      <c r="B318" s="111" t="str">
        <f>IFERROR(VLOOKUP(D318,'Zinsstruktur '!A:N,2,FALSE),"")</f>
        <v/>
      </c>
      <c r="C318" s="111">
        <v>314</v>
      </c>
      <c r="D318" s="113">
        <f t="shared" si="13"/>
        <v>26.166666666666668</v>
      </c>
      <c r="E318" s="114" t="e">
        <f>VLOOKUP(D318,'Zinsstruktur '!A:N,14,FALSE)</f>
        <v>#N/A</v>
      </c>
      <c r="F318" s="114">
        <f t="shared" si="14"/>
        <v>-3.4947211138077524E-3</v>
      </c>
      <c r="G318" s="115" t="str">
        <f t="shared" si="15"/>
        <v/>
      </c>
    </row>
    <row r="319" spans="2:7" x14ac:dyDescent="0.3">
      <c r="B319" s="111" t="str">
        <f>IFERROR(VLOOKUP(D319,'Zinsstruktur '!A:N,2,FALSE),"")</f>
        <v/>
      </c>
      <c r="C319" s="111">
        <v>315</v>
      </c>
      <c r="D319" s="113">
        <f t="shared" si="13"/>
        <v>26.25</v>
      </c>
      <c r="E319" s="114" t="e">
        <f>VLOOKUP(D319,'Zinsstruktur '!A:N,14,FALSE)</f>
        <v>#N/A</v>
      </c>
      <c r="F319" s="114">
        <f t="shared" si="14"/>
        <v>-3.4789970096085494E-3</v>
      </c>
      <c r="G319" s="115" t="str">
        <f t="shared" si="15"/>
        <v/>
      </c>
    </row>
    <row r="320" spans="2:7" x14ac:dyDescent="0.3">
      <c r="B320" s="111" t="str">
        <f>IFERROR(VLOOKUP(D320,'Zinsstruktur '!A:N,2,FALSE),"")</f>
        <v/>
      </c>
      <c r="C320" s="111">
        <v>316</v>
      </c>
      <c r="D320" s="113">
        <f t="shared" si="13"/>
        <v>26.333333333333332</v>
      </c>
      <c r="E320" s="114" t="e">
        <f>VLOOKUP(D320,'Zinsstruktur '!A:N,14,FALSE)</f>
        <v>#N/A</v>
      </c>
      <c r="F320" s="114">
        <f t="shared" si="14"/>
        <v>-3.4633218797378348E-3</v>
      </c>
      <c r="G320" s="115" t="str">
        <f t="shared" si="15"/>
        <v/>
      </c>
    </row>
    <row r="321" spans="2:7" x14ac:dyDescent="0.3">
      <c r="B321" s="111" t="str">
        <f>IFERROR(VLOOKUP(D321,'Zinsstruktur '!A:N,2,FALSE),"")</f>
        <v>Bund 14</v>
      </c>
      <c r="C321" s="111">
        <v>317</v>
      </c>
      <c r="D321" s="113">
        <f t="shared" si="13"/>
        <v>26.416666666666668</v>
      </c>
      <c r="E321" s="114">
        <f>VLOOKUP(D321,'Zinsstruktur '!A:N,14,FALSE)</f>
        <v>-3.4246860726520625E-3</v>
      </c>
      <c r="F321" s="114">
        <f t="shared" si="14"/>
        <v>-3.4476956458319354E-3</v>
      </c>
      <c r="G321" s="115">
        <f t="shared" si="15"/>
        <v>5.2944045791992962E-10</v>
      </c>
    </row>
    <row r="322" spans="2:7" x14ac:dyDescent="0.3">
      <c r="B322" s="111" t="str">
        <f>IFERROR(VLOOKUP(D322,'Zinsstruktur '!A:N,2,FALSE),"")</f>
        <v/>
      </c>
      <c r="C322" s="111">
        <v>318</v>
      </c>
      <c r="D322" s="113">
        <f t="shared" si="13"/>
        <v>26.5</v>
      </c>
      <c r="E322" s="114" t="e">
        <f>VLOOKUP(D322,'Zinsstruktur '!A:N,14,FALSE)</f>
        <v>#N/A</v>
      </c>
      <c r="F322" s="114">
        <f t="shared" si="14"/>
        <v>-3.4321182284480257E-3</v>
      </c>
      <c r="G322" s="115" t="str">
        <f t="shared" si="15"/>
        <v/>
      </c>
    </row>
    <row r="323" spans="2:7" x14ac:dyDescent="0.3">
      <c r="B323" s="111" t="str">
        <f>IFERROR(VLOOKUP(D323,'Zinsstruktur '!A:N,2,FALSE),"")</f>
        <v/>
      </c>
      <c r="C323" s="111">
        <v>319</v>
      </c>
      <c r="D323" s="113">
        <f t="shared" si="13"/>
        <v>26.583333333333332</v>
      </c>
      <c r="E323" s="114" t="e">
        <f>VLOOKUP(D323,'Zinsstruktur '!A:N,14,FALSE)</f>
        <v>#N/A</v>
      </c>
      <c r="F323" s="114">
        <f t="shared" si="14"/>
        <v>-3.416589547077133E-3</v>
      </c>
      <c r="G323" s="115" t="str">
        <f t="shared" si="15"/>
        <v/>
      </c>
    </row>
    <row r="324" spans="2:7" x14ac:dyDescent="0.3">
      <c r="B324" s="111" t="str">
        <f>IFERROR(VLOOKUP(D324,'Zinsstruktur '!A:N,2,FALSE),"")</f>
        <v/>
      </c>
      <c r="C324" s="111">
        <v>320</v>
      </c>
      <c r="D324" s="113">
        <f t="shared" si="13"/>
        <v>26.666666666666668</v>
      </c>
      <c r="E324" s="114" t="e">
        <f>VLOOKUP(D324,'Zinsstruktur '!A:N,14,FALSE)</f>
        <v>#N/A</v>
      </c>
      <c r="F324" s="114">
        <f t="shared" si="14"/>
        <v>-3.4011095201572717E-3</v>
      </c>
      <c r="G324" s="115" t="str">
        <f t="shared" si="15"/>
        <v/>
      </c>
    </row>
    <row r="325" spans="2:7" x14ac:dyDescent="0.3">
      <c r="B325" s="111" t="str">
        <f>IFERROR(VLOOKUP(D325,'Zinsstruktur '!A:N,2,FALSE),"")</f>
        <v/>
      </c>
      <c r="C325" s="111">
        <v>321</v>
      </c>
      <c r="D325" s="113">
        <f t="shared" si="13"/>
        <v>26.75</v>
      </c>
      <c r="E325" s="114" t="e">
        <f>VLOOKUP(D325,'Zinsstruktur '!A:N,14,FALSE)</f>
        <v>#N/A</v>
      </c>
      <c r="F325" s="114">
        <f t="shared" si="14"/>
        <v>-3.3856780650866215E-3</v>
      </c>
      <c r="G325" s="115" t="str">
        <f t="shared" si="15"/>
        <v/>
      </c>
    </row>
    <row r="326" spans="2:7" x14ac:dyDescent="0.3">
      <c r="B326" s="111" t="str">
        <f>IFERROR(VLOOKUP(D326,'Zinsstruktur '!A:N,2,FALSE),"")</f>
        <v/>
      </c>
      <c r="C326" s="111">
        <v>322</v>
      </c>
      <c r="D326" s="113">
        <f t="shared" ref="D326:D369" si="16">C326/12</f>
        <v>26.833333333333332</v>
      </c>
      <c r="E326" s="114" t="e">
        <f>VLOOKUP(D326,'Zinsstruktur '!A:N,14,FALSE)</f>
        <v>#N/A</v>
      </c>
      <c r="F326" s="114">
        <f t="shared" ref="F326:F369" si="17">($K$5)+($K$6*((1-EXP(-$D326/$K$9))/($D326/$K$9)))+($K$7*((((1-EXP(-D326/$K$9))/(D326/$K$9)))-EXP(-D326/$K$9)))+($K$8*((((1-EXP(-D326/$K$10))/(D326/$K$10)))-(EXP(-D326/$K$10))))</f>
        <v>-3.3702950982368229E-3</v>
      </c>
      <c r="G326" s="115" t="str">
        <f t="shared" si="15"/>
        <v/>
      </c>
    </row>
    <row r="327" spans="2:7" x14ac:dyDescent="0.3">
      <c r="B327" s="111" t="str">
        <f>IFERROR(VLOOKUP(D327,'Zinsstruktur '!A:N,2,FALSE),"")</f>
        <v/>
      </c>
      <c r="C327" s="111">
        <v>323</v>
      </c>
      <c r="D327" s="113">
        <f t="shared" si="16"/>
        <v>26.916666666666668</v>
      </c>
      <c r="E327" s="114" t="e">
        <f>VLOOKUP(D327,'Zinsstruktur '!A:N,14,FALSE)</f>
        <v>#N/A</v>
      </c>
      <c r="F327" s="114">
        <f t="shared" si="17"/>
        <v>-3.3549605349663105E-3</v>
      </c>
      <c r="G327" s="115" t="str">
        <f t="shared" si="15"/>
        <v/>
      </c>
    </row>
    <row r="328" spans="2:7" x14ac:dyDescent="0.3">
      <c r="B328" s="111" t="str">
        <f>IFERROR(VLOOKUP(D328,'Zinsstruktur '!A:N,2,FALSE),"")</f>
        <v/>
      </c>
      <c r="C328" s="111">
        <v>324</v>
      </c>
      <c r="D328" s="113">
        <f t="shared" si="16"/>
        <v>27</v>
      </c>
      <c r="E328" s="114" t="e">
        <f>VLOOKUP(D328,'Zinsstruktur '!A:N,14,FALSE)</f>
        <v>#N/A</v>
      </c>
      <c r="F328" s="114">
        <f t="shared" si="17"/>
        <v>-3.339674289633741E-3</v>
      </c>
      <c r="G328" s="115" t="str">
        <f t="shared" ref="G328:G369" si="18">IFERROR(IF(OR(E328&gt;0,E328&lt;0),POWER(E328-F328,2),""),"")</f>
        <v/>
      </c>
    </row>
    <row r="329" spans="2:7" x14ac:dyDescent="0.3">
      <c r="B329" s="111" t="str">
        <f>IFERROR(VLOOKUP(D329,'Zinsstruktur '!A:N,2,FALSE),"")</f>
        <v/>
      </c>
      <c r="C329" s="111">
        <v>325</v>
      </c>
      <c r="D329" s="113">
        <f t="shared" si="16"/>
        <v>27.083333333333332</v>
      </c>
      <c r="E329" s="114" t="e">
        <f>VLOOKUP(D329,'Zinsstruktur '!A:N,14,FALSE)</f>
        <v>#N/A</v>
      </c>
      <c r="F329" s="114">
        <f t="shared" si="17"/>
        <v>-3.3244362756114487E-3</v>
      </c>
      <c r="G329" s="115" t="str">
        <f t="shared" si="18"/>
        <v/>
      </c>
    </row>
    <row r="330" spans="2:7" x14ac:dyDescent="0.3">
      <c r="B330" s="111" t="str">
        <f>IFERROR(VLOOKUP(D330,'Zinsstruktur '!A:N,2,FALSE),"")</f>
        <v/>
      </c>
      <c r="C330" s="111">
        <v>326</v>
      </c>
      <c r="D330" s="113">
        <f t="shared" si="16"/>
        <v>27.166666666666668</v>
      </c>
      <c r="E330" s="114" t="e">
        <f>VLOOKUP(D330,'Zinsstruktur '!A:N,14,FALSE)</f>
        <v>#N/A</v>
      </c>
      <c r="F330" s="114">
        <f t="shared" si="17"/>
        <v>-3.3092464052989611E-3</v>
      </c>
      <c r="G330" s="115" t="str">
        <f t="shared" si="18"/>
        <v/>
      </c>
    </row>
    <row r="331" spans="2:7" x14ac:dyDescent="0.3">
      <c r="B331" s="111" t="str">
        <f>IFERROR(VLOOKUP(D331,'Zinsstruktur '!A:N,2,FALSE),"")</f>
        <v/>
      </c>
      <c r="C331" s="111">
        <v>327</v>
      </c>
      <c r="D331" s="113">
        <f t="shared" si="16"/>
        <v>27.25</v>
      </c>
      <c r="E331" s="114" t="e">
        <f>VLOOKUP(D331,'Zinsstruktur '!A:N,14,FALSE)</f>
        <v>#N/A</v>
      </c>
      <c r="F331" s="114">
        <f t="shared" si="17"/>
        <v>-3.2941045901365776E-3</v>
      </c>
      <c r="G331" s="115" t="str">
        <f t="shared" si="18"/>
        <v/>
      </c>
    </row>
    <row r="332" spans="2:7" x14ac:dyDescent="0.3">
      <c r="B332" s="111" t="str">
        <f>IFERROR(VLOOKUP(D332,'Zinsstruktur '!A:N,2,FALSE),"")</f>
        <v/>
      </c>
      <c r="C332" s="111">
        <v>328</v>
      </c>
      <c r="D332" s="113">
        <f t="shared" si="16"/>
        <v>27.333333333333332</v>
      </c>
      <c r="E332" s="114" t="e">
        <f>VLOOKUP(D332,'Zinsstruktur '!A:N,14,FALSE)</f>
        <v>#N/A</v>
      </c>
      <c r="F332" s="114">
        <f t="shared" si="17"/>
        <v>-3.2790107406189392E-3</v>
      </c>
      <c r="G332" s="115" t="str">
        <f t="shared" si="18"/>
        <v/>
      </c>
    </row>
    <row r="333" spans="2:7" x14ac:dyDescent="0.3">
      <c r="B333" s="111" t="str">
        <f>IFERROR(VLOOKUP(D333,'Zinsstruktur '!A:N,2,FALSE),"")</f>
        <v/>
      </c>
      <c r="C333" s="111">
        <v>329</v>
      </c>
      <c r="D333" s="113">
        <f t="shared" si="16"/>
        <v>27.416666666666668</v>
      </c>
      <c r="E333" s="114" t="e">
        <f>VLOOKUP(D333,'Zinsstruktur '!A:N,14,FALSE)</f>
        <v>#N/A</v>
      </c>
      <c r="F333" s="114">
        <f t="shared" si="17"/>
        <v>-3.2639647663086782E-3</v>
      </c>
      <c r="G333" s="115" t="str">
        <f t="shared" si="18"/>
        <v/>
      </c>
    </row>
    <row r="334" spans="2:7" x14ac:dyDescent="0.3">
      <c r="B334" s="111" t="str">
        <f>IFERROR(VLOOKUP(D334,'Zinsstruktur '!A:N,2,FALSE),"")</f>
        <v/>
      </c>
      <c r="C334" s="111">
        <v>330</v>
      </c>
      <c r="D334" s="113">
        <f t="shared" si="16"/>
        <v>27.5</v>
      </c>
      <c r="E334" s="114" t="e">
        <f>VLOOKUP(D334,'Zinsstruktur '!A:N,14,FALSE)</f>
        <v>#N/A</v>
      </c>
      <c r="F334" s="114">
        <f t="shared" si="17"/>
        <v>-3.2489665758500584E-3</v>
      </c>
      <c r="G334" s="115" t="str">
        <f t="shared" si="18"/>
        <v/>
      </c>
    </row>
    <row r="335" spans="2:7" x14ac:dyDescent="0.3">
      <c r="B335" s="111" t="str">
        <f>IFERROR(VLOOKUP(D335,'Zinsstruktur '!A:N,2,FALSE),"")</f>
        <v/>
      </c>
      <c r="C335" s="111">
        <v>331</v>
      </c>
      <c r="D335" s="113">
        <f t="shared" si="16"/>
        <v>27.583333333333332</v>
      </c>
      <c r="E335" s="114" t="e">
        <f>VLOOKUP(D335,'Zinsstruktur '!A:N,14,FALSE)</f>
        <v>#N/A</v>
      </c>
      <c r="F335" s="114">
        <f t="shared" si="17"/>
        <v>-3.2340160769826444E-3</v>
      </c>
      <c r="G335" s="115" t="str">
        <f t="shared" si="18"/>
        <v/>
      </c>
    </row>
    <row r="336" spans="2:7" x14ac:dyDescent="0.3">
      <c r="B336" s="111" t="str">
        <f>IFERROR(VLOOKUP(D336,'Zinsstruktur '!A:N,2,FALSE),"")</f>
        <v/>
      </c>
      <c r="C336" s="111">
        <v>332</v>
      </c>
      <c r="D336" s="113">
        <f t="shared" si="16"/>
        <v>27.666666666666668</v>
      </c>
      <c r="E336" s="114" t="e">
        <f>VLOOKUP(D336,'Zinsstruktur '!A:N,14,FALSE)</f>
        <v>#N/A</v>
      </c>
      <c r="F336" s="114">
        <f t="shared" si="17"/>
        <v>-3.219113176554989E-3</v>
      </c>
      <c r="G336" s="115" t="str">
        <f t="shared" si="18"/>
        <v/>
      </c>
    </row>
    <row r="337" spans="2:7" x14ac:dyDescent="0.3">
      <c r="B337" s="111" t="str">
        <f>IFERROR(VLOOKUP(D337,'Zinsstruktur '!A:N,2,FALSE),"")</f>
        <v/>
      </c>
      <c r="C337" s="111">
        <v>333</v>
      </c>
      <c r="D337" s="113">
        <f t="shared" si="16"/>
        <v>27.75</v>
      </c>
      <c r="E337" s="114" t="e">
        <f>VLOOKUP(D337,'Zinsstruktur '!A:N,14,FALSE)</f>
        <v>#N/A</v>
      </c>
      <c r="F337" s="114">
        <f t="shared" si="17"/>
        <v>-3.2042577805383226E-3</v>
      </c>
      <c r="G337" s="115" t="str">
        <f t="shared" si="18"/>
        <v/>
      </c>
    </row>
    <row r="338" spans="2:7" x14ac:dyDescent="0.3">
      <c r="B338" s="111" t="str">
        <f>IFERROR(VLOOKUP(D338,'Zinsstruktur '!A:N,2,FALSE),"")</f>
        <v/>
      </c>
      <c r="C338" s="111">
        <v>334</v>
      </c>
      <c r="D338" s="113">
        <f t="shared" si="16"/>
        <v>27.833333333333332</v>
      </c>
      <c r="E338" s="114" t="e">
        <f>VLOOKUP(D338,'Zinsstruktur '!A:N,14,FALSE)</f>
        <v>#N/A</v>
      </c>
      <c r="F338" s="114">
        <f t="shared" si="17"/>
        <v>-3.1894497940402424E-3</v>
      </c>
      <c r="G338" s="115" t="str">
        <f t="shared" si="18"/>
        <v/>
      </c>
    </row>
    <row r="339" spans="2:7" x14ac:dyDescent="0.3">
      <c r="B339" s="111" t="str">
        <f>IFERROR(VLOOKUP(D339,'Zinsstruktur '!A:N,2,FALSE),"")</f>
        <v/>
      </c>
      <c r="C339" s="111">
        <v>335</v>
      </c>
      <c r="D339" s="113">
        <f t="shared" si="16"/>
        <v>27.916666666666668</v>
      </c>
      <c r="E339" s="114" t="e">
        <f>VLOOKUP(D339,'Zinsstruktur '!A:N,14,FALSE)</f>
        <v>#N/A</v>
      </c>
      <c r="F339" s="114">
        <f t="shared" si="17"/>
        <v>-3.1746891213184037E-3</v>
      </c>
      <c r="G339" s="115" t="str">
        <f t="shared" si="18"/>
        <v/>
      </c>
    </row>
    <row r="340" spans="2:7" x14ac:dyDescent="0.3">
      <c r="B340" s="111" t="str">
        <f>IFERROR(VLOOKUP(D340,'Zinsstruktur '!A:N,2,FALSE),"")</f>
        <v/>
      </c>
      <c r="C340" s="111">
        <v>336</v>
      </c>
      <c r="D340" s="113">
        <f t="shared" si="16"/>
        <v>28</v>
      </c>
      <c r="E340" s="114" t="e">
        <f>VLOOKUP(D340,'Zinsstruktur '!A:N,14,FALSE)</f>
        <v>#N/A</v>
      </c>
      <c r="F340" s="114">
        <f t="shared" si="17"/>
        <v>-3.1599756657942051E-3</v>
      </c>
      <c r="G340" s="115" t="str">
        <f t="shared" si="18"/>
        <v/>
      </c>
    </row>
    <row r="341" spans="2:7" x14ac:dyDescent="0.3">
      <c r="B341" s="111" t="str">
        <f>IFERROR(VLOOKUP(D341,'Zinsstruktur '!A:N,2,FALSE),"")</f>
        <v/>
      </c>
      <c r="C341" s="111">
        <v>337</v>
      </c>
      <c r="D341" s="113">
        <f t="shared" si="16"/>
        <v>28.083333333333332</v>
      </c>
      <c r="E341" s="114" t="e">
        <f>VLOOKUP(D341,'Zinsstruktur '!A:N,14,FALSE)</f>
        <v>#N/A</v>
      </c>
      <c r="F341" s="114">
        <f t="shared" si="17"/>
        <v>-3.1453093300664544E-3</v>
      </c>
      <c r="G341" s="115" t="str">
        <f t="shared" si="18"/>
        <v/>
      </c>
    </row>
    <row r="342" spans="2:7" x14ac:dyDescent="0.3">
      <c r="B342" s="111" t="str">
        <f>IFERROR(VLOOKUP(D342,'Zinsstruktur '!A:N,2,FALSE),"")</f>
        <v/>
      </c>
      <c r="C342" s="111">
        <v>338</v>
      </c>
      <c r="D342" s="113">
        <f t="shared" si="16"/>
        <v>28.166666666666668</v>
      </c>
      <c r="E342" s="114" t="e">
        <f>VLOOKUP(D342,'Zinsstruktur '!A:N,14,FALSE)</f>
        <v>#N/A</v>
      </c>
      <c r="F342" s="114">
        <f t="shared" si="17"/>
        <v>-3.1306900159250232E-3</v>
      </c>
      <c r="G342" s="115" t="str">
        <f t="shared" si="18"/>
        <v/>
      </c>
    </row>
    <row r="343" spans="2:7" x14ac:dyDescent="0.3">
      <c r="B343" s="111" t="str">
        <f>IFERROR(VLOOKUP(D343,'Zinsstruktur '!A:N,2,FALSE),"")</f>
        <v/>
      </c>
      <c r="C343" s="111">
        <v>339</v>
      </c>
      <c r="D343" s="113">
        <f t="shared" si="16"/>
        <v>28.25</v>
      </c>
      <c r="E343" s="114" t="e">
        <f>VLOOKUP(D343,'Zinsstruktur '!A:N,14,FALSE)</f>
        <v>#N/A</v>
      </c>
      <c r="F343" s="114">
        <f t="shared" si="17"/>
        <v>-3.1161176243644766E-3</v>
      </c>
      <c r="G343" s="115" t="str">
        <f t="shared" si="18"/>
        <v/>
      </c>
    </row>
    <row r="344" spans="2:7" x14ac:dyDescent="0.3">
      <c r="B344" s="111" t="str">
        <f>IFERROR(VLOOKUP(D344,'Zinsstruktur '!A:N,2,FALSE),"")</f>
        <v/>
      </c>
      <c r="C344" s="111">
        <v>340</v>
      </c>
      <c r="D344" s="113">
        <f t="shared" si="16"/>
        <v>28.333333333333332</v>
      </c>
      <c r="E344" s="114" t="e">
        <f>VLOOKUP(D344,'Zinsstruktur '!A:N,14,FALSE)</f>
        <v>#N/A</v>
      </c>
      <c r="F344" s="114">
        <f t="shared" si="17"/>
        <v>-3.1015920555976812E-3</v>
      </c>
      <c r="G344" s="115" t="str">
        <f t="shared" si="18"/>
        <v/>
      </c>
    </row>
    <row r="345" spans="2:7" x14ac:dyDescent="0.3">
      <c r="B345" s="111" t="str">
        <f>IFERROR(VLOOKUP(D345,'Zinsstruktur '!A:N,2,FALSE),"")</f>
        <v>Bund 17</v>
      </c>
      <c r="C345" s="111">
        <v>341</v>
      </c>
      <c r="D345" s="113">
        <f t="shared" si="16"/>
        <v>28.416666666666668</v>
      </c>
      <c r="E345" s="114">
        <f>VLOOKUP(D345,'Zinsstruktur '!A:N,14,FALSE)</f>
        <v>-3.1110174868249356E-3</v>
      </c>
      <c r="F345" s="114">
        <f t="shared" si="17"/>
        <v>-3.0871132090693814E-3</v>
      </c>
      <c r="G345" s="115">
        <f t="shared" si="18"/>
        <v>5.71414495014682E-10</v>
      </c>
    </row>
    <row r="346" spans="2:7" x14ac:dyDescent="0.3">
      <c r="B346" s="111" t="str">
        <f>IFERROR(VLOOKUP(D346,'Zinsstruktur '!A:N,2,FALSE),"")</f>
        <v/>
      </c>
      <c r="C346" s="111">
        <v>342</v>
      </c>
      <c r="D346" s="113">
        <f t="shared" si="16"/>
        <v>28.5</v>
      </c>
      <c r="E346" s="114" t="e">
        <f>VLOOKUP(D346,'Zinsstruktur '!A:N,14,FALSE)</f>
        <v>#N/A</v>
      </c>
      <c r="F346" s="114">
        <f t="shared" si="17"/>
        <v>-3.0726809834697422E-3</v>
      </c>
      <c r="G346" s="115" t="str">
        <f t="shared" si="18"/>
        <v/>
      </c>
    </row>
    <row r="347" spans="2:7" x14ac:dyDescent="0.3">
      <c r="B347" s="111" t="str">
        <f>IFERROR(VLOOKUP(D347,'Zinsstruktur '!A:N,2,FALSE),"")</f>
        <v/>
      </c>
      <c r="C347" s="111">
        <v>343</v>
      </c>
      <c r="D347" s="113">
        <f t="shared" si="16"/>
        <v>28.583333333333332</v>
      </c>
      <c r="E347" s="114" t="e">
        <f>VLOOKUP(D347,'Zinsstruktur '!A:N,14,FALSE)</f>
        <v>#N/A</v>
      </c>
      <c r="F347" s="114">
        <f t="shared" si="17"/>
        <v>-3.0582952767478511E-3</v>
      </c>
      <c r="G347" s="115" t="str">
        <f t="shared" si="18"/>
        <v/>
      </c>
    </row>
    <row r="348" spans="2:7" x14ac:dyDescent="0.3">
      <c r="B348" s="111" t="str">
        <f>IFERROR(VLOOKUP(D348,'Zinsstruktur '!A:N,2,FALSE),"")</f>
        <v/>
      </c>
      <c r="C348" s="111">
        <v>344</v>
      </c>
      <c r="D348" s="113">
        <f t="shared" si="16"/>
        <v>28.666666666666668</v>
      </c>
      <c r="E348" s="114" t="e">
        <f>VLOOKUP(D348,'Zinsstruktur '!A:N,14,FALSE)</f>
        <v>#N/A</v>
      </c>
      <c r="F348" s="114">
        <f t="shared" si="17"/>
        <v>-3.0439559861251855E-3</v>
      </c>
      <c r="G348" s="115" t="str">
        <f t="shared" si="18"/>
        <v/>
      </c>
    </row>
    <row r="349" spans="2:7" x14ac:dyDescent="0.3">
      <c r="B349" s="111" t="str">
        <f>IFERROR(VLOOKUP(D349,'Zinsstruktur '!A:N,2,FALSE),"")</f>
        <v/>
      </c>
      <c r="C349" s="111">
        <v>345</v>
      </c>
      <c r="D349" s="113">
        <f t="shared" si="16"/>
        <v>28.75</v>
      </c>
      <c r="E349" s="114" t="e">
        <f>VLOOKUP(D349,'Zinsstruktur '!A:N,14,FALSE)</f>
        <v>#N/A</v>
      </c>
      <c r="F349" s="114">
        <f t="shared" si="17"/>
        <v>-3.0296630081090353E-3</v>
      </c>
      <c r="G349" s="115" t="str">
        <f t="shared" si="18"/>
        <v/>
      </c>
    </row>
    <row r="350" spans="2:7" x14ac:dyDescent="0.3">
      <c r="B350" s="111" t="str">
        <f>IFERROR(VLOOKUP(D350,'Zinsstruktur '!A:N,2,FALSE),"")</f>
        <v/>
      </c>
      <c r="C350" s="111">
        <v>346</v>
      </c>
      <c r="D350" s="113">
        <f t="shared" si="16"/>
        <v>28.833333333333332</v>
      </c>
      <c r="E350" s="114" t="e">
        <f>VLOOKUP(D350,'Zinsstruktur '!A:N,14,FALSE)</f>
        <v>#N/A</v>
      </c>
      <c r="F350" s="114">
        <f t="shared" si="17"/>
        <v>-3.0154162385058669E-3</v>
      </c>
      <c r="G350" s="115" t="str">
        <f t="shared" si="18"/>
        <v/>
      </c>
    </row>
    <row r="351" spans="2:7" x14ac:dyDescent="0.3">
      <c r="B351" s="111" t="str">
        <f>IFERROR(VLOOKUP(D351,'Zinsstruktur '!A:N,2,FALSE),"")</f>
        <v/>
      </c>
      <c r="C351" s="111">
        <v>347</v>
      </c>
      <c r="D351" s="113">
        <f t="shared" si="16"/>
        <v>28.916666666666668</v>
      </c>
      <c r="E351" s="114" t="e">
        <f>VLOOKUP(D351,'Zinsstruktur '!A:N,14,FALSE)</f>
        <v>#N/A</v>
      </c>
      <c r="F351" s="114">
        <f t="shared" si="17"/>
        <v>-3.0012155724346537E-3</v>
      </c>
      <c r="G351" s="115" t="str">
        <f t="shared" si="18"/>
        <v/>
      </c>
    </row>
    <row r="352" spans="2:7" x14ac:dyDescent="0.3">
      <c r="B352" s="111" t="str">
        <f>IFERROR(VLOOKUP(D352,'Zinsstruktur '!A:N,2,FALSE),"")</f>
        <v/>
      </c>
      <c r="C352" s="111">
        <v>348</v>
      </c>
      <c r="D352" s="113">
        <f t="shared" si="16"/>
        <v>29</v>
      </c>
      <c r="E352" s="114" t="e">
        <f>VLOOKUP(D352,'Zinsstruktur '!A:N,14,FALSE)</f>
        <v>#N/A</v>
      </c>
      <c r="F352" s="114">
        <f t="shared" si="17"/>
        <v>-2.9870609043401342E-3</v>
      </c>
      <c r="G352" s="115" t="str">
        <f t="shared" si="18"/>
        <v/>
      </c>
    </row>
    <row r="353" spans="2:7" x14ac:dyDescent="0.3">
      <c r="B353" s="111" t="str">
        <f>IFERROR(VLOOKUP(D353,'Zinsstruktur '!A:N,2,FALSE),"")</f>
        <v/>
      </c>
      <c r="C353" s="111">
        <v>349</v>
      </c>
      <c r="D353" s="113">
        <f t="shared" si="16"/>
        <v>29.083333333333332</v>
      </c>
      <c r="E353" s="114" t="e">
        <f>VLOOKUP(D353,'Zinsstruktur '!A:N,14,FALSE)</f>
        <v>#N/A</v>
      </c>
      <c r="F353" s="114">
        <f t="shared" si="17"/>
        <v>-2.9729521280060242E-3</v>
      </c>
      <c r="G353" s="115" t="str">
        <f t="shared" si="18"/>
        <v/>
      </c>
    </row>
    <row r="354" spans="2:7" x14ac:dyDescent="0.3">
      <c r="B354" s="111" t="str">
        <f>IFERROR(VLOOKUP(D354,'Zinsstruktur '!A:N,2,FALSE),"")</f>
        <v/>
      </c>
      <c r="C354" s="111">
        <v>350</v>
      </c>
      <c r="D354" s="113">
        <f t="shared" si="16"/>
        <v>29.166666666666668</v>
      </c>
      <c r="E354" s="114" t="e">
        <f>VLOOKUP(D354,'Zinsstruktur '!A:N,14,FALSE)</f>
        <v>#N/A</v>
      </c>
      <c r="F354" s="114">
        <f t="shared" si="17"/>
        <v>-2.9588891365681697E-3</v>
      </c>
      <c r="G354" s="115" t="str">
        <f t="shared" si="18"/>
        <v/>
      </c>
    </row>
    <row r="355" spans="2:7" x14ac:dyDescent="0.3">
      <c r="B355" s="111" t="str">
        <f>IFERROR(VLOOKUP(D355,'Zinsstruktur '!A:N,2,FALSE),"")</f>
        <v/>
      </c>
      <c r="C355" s="111">
        <v>351</v>
      </c>
      <c r="D355" s="113">
        <f t="shared" si="16"/>
        <v>29.25</v>
      </c>
      <c r="E355" s="114" t="e">
        <f>VLOOKUP(D355,'Zinsstruktur '!A:N,14,FALSE)</f>
        <v>#N/A</v>
      </c>
      <c r="F355" s="114">
        <f t="shared" si="17"/>
        <v>-2.9448718225276267E-3</v>
      </c>
      <c r="G355" s="115" t="str">
        <f t="shared" si="18"/>
        <v/>
      </c>
    </row>
    <row r="356" spans="2:7" x14ac:dyDescent="0.3">
      <c r="B356" s="111" t="str">
        <f>IFERROR(VLOOKUP(D356,'Zinsstruktur '!A:N,2,FALSE),"")</f>
        <v/>
      </c>
      <c r="C356" s="111">
        <v>352</v>
      </c>
      <c r="D356" s="113">
        <f t="shared" si="16"/>
        <v>29.333333333333332</v>
      </c>
      <c r="E356" s="114" t="e">
        <f>VLOOKUP(D356,'Zinsstruktur '!A:N,14,FALSE)</f>
        <v>#N/A</v>
      </c>
      <c r="F356" s="114">
        <f t="shared" si="17"/>
        <v>-2.9309000777636837E-3</v>
      </c>
      <c r="G356" s="115" t="str">
        <f t="shared" si="18"/>
        <v/>
      </c>
    </row>
    <row r="357" spans="2:7" x14ac:dyDescent="0.3">
      <c r="B357" s="111" t="str">
        <f>IFERROR(VLOOKUP(D357,'Zinsstruktur '!A:N,2,FALSE),"")</f>
        <v/>
      </c>
      <c r="C357" s="111">
        <v>353</v>
      </c>
      <c r="D357" s="113">
        <f t="shared" si="16"/>
        <v>29.416666666666668</v>
      </c>
      <c r="E357" s="114" t="e">
        <f>VLOOKUP(D357,'Zinsstruktur '!A:N,14,FALSE)</f>
        <v>#N/A</v>
      </c>
      <c r="F357" s="114">
        <f t="shared" si="17"/>
        <v>-2.9169737935468227E-3</v>
      </c>
      <c r="G357" s="115" t="str">
        <f t="shared" si="18"/>
        <v/>
      </c>
    </row>
    <row r="358" spans="2:7" x14ac:dyDescent="0.3">
      <c r="B358" s="111" t="str">
        <f>IFERROR(VLOOKUP(D358,'Zinsstruktur '!A:N,2,FALSE),"")</f>
        <v/>
      </c>
      <c r="C358" s="111">
        <v>354</v>
      </c>
      <c r="D358" s="113">
        <f t="shared" si="16"/>
        <v>29.5</v>
      </c>
      <c r="E358" s="114" t="e">
        <f>VLOOKUP(D358,'Zinsstruktur '!A:N,14,FALSE)</f>
        <v>#N/A</v>
      </c>
      <c r="F358" s="114">
        <f t="shared" si="17"/>
        <v>-2.9030928605515861E-3</v>
      </c>
      <c r="G358" s="115" t="str">
        <f t="shared" si="18"/>
        <v/>
      </c>
    </row>
    <row r="359" spans="2:7" x14ac:dyDescent="0.3">
      <c r="B359" s="111" t="str">
        <f>IFERROR(VLOOKUP(D359,'Zinsstruktur '!A:N,2,FALSE),"")</f>
        <v/>
      </c>
      <c r="C359" s="111">
        <v>355</v>
      </c>
      <c r="D359" s="113">
        <f t="shared" si="16"/>
        <v>29.583333333333332</v>
      </c>
      <c r="E359" s="114" t="e">
        <f>VLOOKUP(D359,'Zinsstruktur '!A:N,14,FALSE)</f>
        <v>#N/A</v>
      </c>
      <c r="F359" s="114">
        <f t="shared" si="17"/>
        <v>-2.8892571688694003E-3</v>
      </c>
      <c r="G359" s="115" t="str">
        <f t="shared" si="18"/>
        <v/>
      </c>
    </row>
    <row r="360" spans="2:7" x14ac:dyDescent="0.3">
      <c r="B360" s="111" t="str">
        <f>IFERROR(VLOOKUP(D360,'Zinsstruktur '!A:N,2,FALSE),"")</f>
        <v/>
      </c>
      <c r="C360" s="111">
        <v>356</v>
      </c>
      <c r="D360" s="113">
        <f t="shared" si="16"/>
        <v>29.666666666666668</v>
      </c>
      <c r="E360" s="114" t="e">
        <f>VLOOKUP(D360,'Zinsstruktur '!A:N,14,FALSE)</f>
        <v>#N/A</v>
      </c>
      <c r="F360" s="114">
        <f t="shared" si="17"/>
        <v>-2.8754666080213001E-3</v>
      </c>
      <c r="G360" s="115" t="str">
        <f t="shared" si="18"/>
        <v/>
      </c>
    </row>
    <row r="361" spans="2:7" x14ac:dyDescent="0.3">
      <c r="B361" s="111" t="str">
        <f>IFERROR(VLOOKUP(D361,'Zinsstruktur '!A:N,2,FALSE),"")</f>
        <v/>
      </c>
      <c r="C361" s="111">
        <v>357</v>
      </c>
      <c r="D361" s="113">
        <f t="shared" si="16"/>
        <v>29.75</v>
      </c>
      <c r="E361" s="114" t="e">
        <f>VLOOKUP(D361,'Zinsstruktur '!A:N,14,FALSE)</f>
        <v>#N/A</v>
      </c>
      <c r="F361" s="114">
        <f t="shared" si="17"/>
        <v>-2.8617210669705951E-3</v>
      </c>
      <c r="G361" s="115" t="str">
        <f t="shared" si="18"/>
        <v/>
      </c>
    </row>
    <row r="362" spans="2:7" x14ac:dyDescent="0.3">
      <c r="B362" s="111" t="str">
        <f>IFERROR(VLOOKUP(D362,'Zinsstruktur '!A:N,2,FALSE),"")</f>
        <v/>
      </c>
      <c r="C362" s="111">
        <v>358</v>
      </c>
      <c r="D362" s="113">
        <f t="shared" si="16"/>
        <v>29.833333333333332</v>
      </c>
      <c r="E362" s="114" t="e">
        <f>VLOOKUP(D362,'Zinsstruktur '!A:N,14,FALSE)</f>
        <v>#N/A</v>
      </c>
      <c r="F362" s="114">
        <f t="shared" si="17"/>
        <v>-2.84802043413544E-3</v>
      </c>
      <c r="G362" s="115" t="str">
        <f t="shared" si="18"/>
        <v/>
      </c>
    </row>
    <row r="363" spans="2:7" x14ac:dyDescent="0.3">
      <c r="B363" s="111" t="str">
        <f>IFERROR(VLOOKUP(D363,'Zinsstruktur '!A:N,2,FALSE),"")</f>
        <v/>
      </c>
      <c r="C363" s="111">
        <v>359</v>
      </c>
      <c r="D363" s="113">
        <f t="shared" si="16"/>
        <v>29.916666666666668</v>
      </c>
      <c r="E363" s="114" t="e">
        <f>VLOOKUP(D363,'Zinsstruktur '!A:N,14,FALSE)</f>
        <v>#N/A</v>
      </c>
      <c r="F363" s="114">
        <f t="shared" si="17"/>
        <v>-2.8343645974013339E-3</v>
      </c>
      <c r="G363" s="115" t="str">
        <f t="shared" si="18"/>
        <v/>
      </c>
    </row>
    <row r="364" spans="2:7" x14ac:dyDescent="0.3">
      <c r="B364" s="111" t="str">
        <f>IFERROR(VLOOKUP(D364,'Zinsstruktur '!A:N,2,FALSE),"")</f>
        <v/>
      </c>
      <c r="C364" s="111">
        <v>360</v>
      </c>
      <c r="D364" s="113">
        <f t="shared" si="16"/>
        <v>30</v>
      </c>
      <c r="E364" s="114" t="e">
        <f>VLOOKUP(D364,'Zinsstruktur '!A:N,14,FALSE)</f>
        <v>#N/A</v>
      </c>
      <c r="F364" s="114">
        <f t="shared" si="17"/>
        <v>-2.8207534441335408E-3</v>
      </c>
      <c r="G364" s="115" t="str">
        <f t="shared" si="18"/>
        <v/>
      </c>
    </row>
    <row r="365" spans="2:7" x14ac:dyDescent="0.3">
      <c r="B365" s="111" t="str">
        <f>IFERROR(VLOOKUP(D365,'Zinsstruktur '!A:N,2,FALSE),"")</f>
        <v/>
      </c>
      <c r="C365" s="111">
        <v>361</v>
      </c>
      <c r="D365" s="113">
        <f t="shared" si="16"/>
        <v>30.083333333333332</v>
      </c>
      <c r="E365" s="114" t="e">
        <f>VLOOKUP(D365,'Zinsstruktur '!A:N,14,FALSE)</f>
        <v>#N/A</v>
      </c>
      <c r="F365" s="114">
        <f t="shared" si="17"/>
        <v>-2.8071868611894138E-3</v>
      </c>
      <c r="G365" s="115" t="str">
        <f t="shared" si="18"/>
        <v/>
      </c>
    </row>
    <row r="366" spans="2:7" x14ac:dyDescent="0.3">
      <c r="B366" s="111" t="str">
        <f>IFERROR(VLOOKUP(D366,'Zinsstruktur '!A:N,2,FALSE),"")</f>
        <v/>
      </c>
      <c r="C366" s="111">
        <v>362</v>
      </c>
      <c r="D366" s="113">
        <f t="shared" si="16"/>
        <v>30.166666666666668</v>
      </c>
      <c r="E366" s="114" t="e">
        <f>VLOOKUP(D366,'Zinsstruktur '!A:N,14,FALSE)</f>
        <v>#N/A</v>
      </c>
      <c r="F366" s="114">
        <f t="shared" si="17"/>
        <v>-2.7936647349306358E-3</v>
      </c>
      <c r="G366" s="115" t="str">
        <f t="shared" si="18"/>
        <v/>
      </c>
    </row>
    <row r="367" spans="2:7" x14ac:dyDescent="0.3">
      <c r="B367" s="111" t="str">
        <f>IFERROR(VLOOKUP(D367,'Zinsstruktur '!A:N,2,FALSE),"")</f>
        <v/>
      </c>
      <c r="C367" s="111">
        <v>363</v>
      </c>
      <c r="D367" s="113">
        <f t="shared" si="16"/>
        <v>30.25</v>
      </c>
      <c r="E367" s="114" t="e">
        <f>VLOOKUP(D367,'Zinsstruktur '!A:N,14,FALSE)</f>
        <v>#N/A</v>
      </c>
      <c r="F367" s="114">
        <f t="shared" si="17"/>
        <v>-2.7801869512353878E-3</v>
      </c>
      <c r="G367" s="115" t="str">
        <f t="shared" si="18"/>
        <v/>
      </c>
    </row>
    <row r="368" spans="2:7" x14ac:dyDescent="0.3">
      <c r="B368" s="111" t="str">
        <f>IFERROR(VLOOKUP(D368,'Zinsstruktur '!A:N,2,FALSE),"")</f>
        <v/>
      </c>
      <c r="C368" s="111">
        <v>364</v>
      </c>
      <c r="D368" s="113">
        <f t="shared" si="16"/>
        <v>30.333333333333332</v>
      </c>
      <c r="E368" s="114" t="e">
        <f>VLOOKUP(D368,'Zinsstruktur '!A:N,14,FALSE)</f>
        <v>#N/A</v>
      </c>
      <c r="F368" s="114">
        <f t="shared" si="17"/>
        <v>-2.7667533955104042E-3</v>
      </c>
      <c r="G368" s="115" t="str">
        <f t="shared" si="18"/>
        <v/>
      </c>
    </row>
    <row r="369" spans="2:7" x14ac:dyDescent="0.3">
      <c r="B369" s="111" t="str">
        <f>IFERROR(VLOOKUP(D369,'Zinsstruktur '!A:N,2,FALSE),"")</f>
        <v xml:space="preserve">Bund 19 </v>
      </c>
      <c r="C369" s="111">
        <v>365</v>
      </c>
      <c r="D369" s="113">
        <f t="shared" si="16"/>
        <v>30.416666666666668</v>
      </c>
      <c r="E369" s="114">
        <f>VLOOKUP(D369,'Zinsstruktur '!A:N,14,FALSE)</f>
        <v>-2.838927882192433E-3</v>
      </c>
      <c r="F369" s="114">
        <f t="shared" si="17"/>
        <v>-2.7533639527029504E-3</v>
      </c>
      <c r="G369" s="115">
        <f t="shared" si="18"/>
        <v>7.3211860296811582E-9</v>
      </c>
    </row>
    <row r="370" spans="2:7" ht="18" thickBot="1" x14ac:dyDescent="0.35"/>
    <row r="371" spans="2:7" ht="18" thickBot="1" x14ac:dyDescent="0.35">
      <c r="F371" s="116" t="s">
        <v>214</v>
      </c>
      <c r="G371" s="90">
        <f>SUM(G4:G369)</f>
        <v>1.1411348522122205E-6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NelsonSiegel Ansatz Test</vt:lpstr>
      <vt:lpstr>06.03.2020</vt:lpstr>
      <vt:lpstr>Zinsstruktur </vt:lpstr>
      <vt:lpstr>Zinsstruktur (2)</vt:lpstr>
      <vt:lpstr>'06.03.2020'!Druckbereich</vt:lpstr>
      <vt:lpstr>'06.03.2020'!Print_Area</vt:lpstr>
      <vt:lpstr>'06.03.2020'!Print_Titles</vt:lpstr>
      <vt:lpstr>'06.03.2020'!Sammeln</vt:lpstr>
      <vt:lpstr>'06.03.2020'!Übertragung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K3504LE</dc:creator>
  <cp:lastModifiedBy>Jasmin Haid</cp:lastModifiedBy>
  <cp:lastPrinted>2020-03-11T09:44:58Z</cp:lastPrinted>
  <dcterms:created xsi:type="dcterms:W3CDTF">2018-06-29T09:39:58Z</dcterms:created>
  <dcterms:modified xsi:type="dcterms:W3CDTF">2020-03-23T11:57:56Z</dcterms:modified>
</cp:coreProperties>
</file>