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min Haid\Dropbox\Seminar Treasury Mana\Entwicklung Modell\"/>
    </mc:Choice>
  </mc:AlternateContent>
  <xr:revisionPtr revIDLastSave="0" documentId="13_ncr:1_{D3D23FA6-C665-4114-8370-5D95C5E690AE}" xr6:coauthVersionLast="44" xr6:coauthVersionMax="44" xr10:uidLastSave="{00000000-0000-0000-0000-000000000000}"/>
  <bookViews>
    <workbookView xWindow="-108" yWindow="-108" windowWidth="23256" windowHeight="12576" xr2:uid="{BC8BE9D2-9B24-42FE-9653-0FC3DE4F0406}"/>
  </bookViews>
  <sheets>
    <sheet name="Modellierung" sheetId="1" r:id="rId1"/>
  </sheets>
  <externalReferences>
    <externalReference r:id="rId2"/>
    <externalReference r:id="rId3"/>
  </externalReferences>
  <definedNames>
    <definedName name="Sammeln">#REF!</definedName>
    <definedName name="Übertragung">#REF!</definedName>
    <definedName name="Valuta">[2]Kurse!$F$1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3" i="1" l="1"/>
  <c r="J42" i="1"/>
  <c r="J41" i="1"/>
  <c r="J40" i="1"/>
  <c r="J39" i="1"/>
  <c r="J38" i="1"/>
  <c r="J37" i="1"/>
  <c r="J36" i="1"/>
  <c r="K36" i="1" s="1"/>
  <c r="K35" i="1"/>
  <c r="J35" i="1"/>
  <c r="K34" i="1"/>
  <c r="J34" i="1"/>
  <c r="K33" i="1"/>
  <c r="J32" i="1"/>
  <c r="K32" i="1" s="1"/>
  <c r="K31" i="1"/>
  <c r="J30" i="1"/>
  <c r="J29" i="1"/>
  <c r="J28" i="1"/>
  <c r="J27" i="1"/>
  <c r="J26" i="1"/>
  <c r="J25" i="1"/>
  <c r="J24" i="1"/>
  <c r="J23" i="1"/>
  <c r="K23" i="1" s="1"/>
  <c r="K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K7" i="1" s="1"/>
  <c r="K6" i="1"/>
  <c r="K5" i="1"/>
  <c r="K4" i="1"/>
  <c r="K8" i="1" l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37" i="1"/>
  <c r="K38" i="1" s="1"/>
  <c r="K39" i="1" s="1"/>
  <c r="K40" i="1" s="1"/>
  <c r="K41" i="1" s="1"/>
  <c r="K42" i="1" s="1"/>
  <c r="K24" i="1"/>
  <c r="K25" i="1" s="1"/>
  <c r="K26" i="1" s="1"/>
  <c r="K27" i="1"/>
  <c r="K28" i="1" s="1"/>
  <c r="K29" i="1" s="1"/>
  <c r="K30" i="1" s="1"/>
</calcChain>
</file>

<file path=xl/sharedStrings.xml><?xml version="1.0" encoding="utf-8"?>
<sst xmlns="http://schemas.openxmlformats.org/spreadsheetml/2006/main" count="181" uniqueCount="124">
  <si>
    <t>Kuponzahlungen = jährlich</t>
  </si>
  <si>
    <t xml:space="preserve">Stichtag </t>
  </si>
  <si>
    <t>Bezeichnung</t>
  </si>
  <si>
    <t>Fälligkeit</t>
  </si>
  <si>
    <t>Restlaufzeit</t>
  </si>
  <si>
    <t>Restlaufzeit in Jahren</t>
  </si>
  <si>
    <t>Restlaufzeit in Monaten</t>
  </si>
  <si>
    <t>Restlaufzeit berechnet gesamt</t>
  </si>
  <si>
    <t>Coupon %</t>
  </si>
  <si>
    <t xml:space="preserve">Kurs </t>
  </si>
  <si>
    <t>Rendite</t>
  </si>
  <si>
    <t>Lambda (t)</t>
  </si>
  <si>
    <t>Bund 10</t>
  </si>
  <si>
    <t>0 / 3</t>
  </si>
  <si>
    <t xml:space="preserve"> 3</t>
  </si>
  <si>
    <t>Entspricht der Rendite da Restlaufzeit &lt; 1 Jahr</t>
  </si>
  <si>
    <t>04.09.2020</t>
  </si>
  <si>
    <t>0 / 5</t>
  </si>
  <si>
    <t xml:space="preserve"> 5</t>
  </si>
  <si>
    <t>vgl. Hewicker:</t>
  </si>
  <si>
    <t>04.01.2021</t>
  </si>
  <si>
    <t>0 / 9</t>
  </si>
  <si>
    <t xml:space="preserve"> 9</t>
  </si>
  <si>
    <t>Bund 11</t>
  </si>
  <si>
    <t>04.07.2021</t>
  </si>
  <si>
    <t>1 / 3</t>
  </si>
  <si>
    <t>04.09.2021</t>
  </si>
  <si>
    <t>1 / 5</t>
  </si>
  <si>
    <t>04.01.2022</t>
  </si>
  <si>
    <t>1 / 9</t>
  </si>
  <si>
    <t>Bund 12</t>
  </si>
  <si>
    <t>04.07.2022</t>
  </si>
  <si>
    <t>2 / 3</t>
  </si>
  <si>
    <t>04.09.2022</t>
  </si>
  <si>
    <t>2 / 5</t>
  </si>
  <si>
    <t>Bund 13</t>
  </si>
  <si>
    <t>15.02.2023</t>
  </si>
  <si>
    <t>2 / 11</t>
  </si>
  <si>
    <t>11</t>
  </si>
  <si>
    <t>Bund 13 II</t>
  </si>
  <si>
    <t>15.05.2023</t>
  </si>
  <si>
    <t>3 / 2</t>
  </si>
  <si>
    <t xml:space="preserve"> 2</t>
  </si>
  <si>
    <t>15.08.2023</t>
  </si>
  <si>
    <t>3 / 5</t>
  </si>
  <si>
    <t>Bund 94</t>
  </si>
  <si>
    <t>04.01.2024</t>
  </si>
  <si>
    <t>3 / 9</t>
  </si>
  <si>
    <t>Lineare Interpolation</t>
  </si>
  <si>
    <t>Bund 14</t>
  </si>
  <si>
    <t>15.02.2024</t>
  </si>
  <si>
    <t>3 / 11</t>
  </si>
  <si>
    <t>15.05.2024</t>
  </si>
  <si>
    <t>4 / 2</t>
  </si>
  <si>
    <t>15.08.2024</t>
  </si>
  <si>
    <t>4 / 5</t>
  </si>
  <si>
    <t>Bund 15</t>
  </si>
  <si>
    <t>15.02.2025</t>
  </si>
  <si>
    <t>4 / 11</t>
  </si>
  <si>
    <t>15.08.2025</t>
  </si>
  <si>
    <t>5 / 5</t>
  </si>
  <si>
    <t>Bund 16</t>
  </si>
  <si>
    <t>15.02.2026</t>
  </si>
  <si>
    <t>5 / 11</t>
  </si>
  <si>
    <t>15.08.2026</t>
  </si>
  <si>
    <t>6 / 5</t>
  </si>
  <si>
    <t>entspricht der Rendite, da Nullkuponanleihe</t>
  </si>
  <si>
    <t>Bund 17</t>
  </si>
  <si>
    <t>15.02.2027</t>
  </si>
  <si>
    <t>6 / 11</t>
  </si>
  <si>
    <t>Bund 97</t>
  </si>
  <si>
    <t>04.07.2027</t>
  </si>
  <si>
    <t>7 / 3</t>
  </si>
  <si>
    <t>15.08.2027</t>
  </si>
  <si>
    <t>7 / 5</t>
  </si>
  <si>
    <t>Bund 98</t>
  </si>
  <si>
    <t>04.01.2028</t>
  </si>
  <si>
    <t>7 / 9</t>
  </si>
  <si>
    <t>Bund 18</t>
  </si>
  <si>
    <t>15.02.2028</t>
  </si>
  <si>
    <t>7 / 11</t>
  </si>
  <si>
    <t>Bund 98 II</t>
  </si>
  <si>
    <t>04.07.2028</t>
  </si>
  <si>
    <t>8 / 3</t>
  </si>
  <si>
    <t>15.08.2028</t>
  </si>
  <si>
    <t>8 / 5</t>
  </si>
  <si>
    <t>Bund 19</t>
  </si>
  <si>
    <t>15.02.2029</t>
  </si>
  <si>
    <t>8 / 11</t>
  </si>
  <si>
    <t>15.08.2029</t>
  </si>
  <si>
    <t>9 / 5</t>
  </si>
  <si>
    <t>Bund 00</t>
  </si>
  <si>
    <t>04.01.2030</t>
  </si>
  <si>
    <t>9 / 9</t>
  </si>
  <si>
    <t>Bund 20</t>
  </si>
  <si>
    <t>15.02.2030</t>
  </si>
  <si>
    <t>9 / 11</t>
  </si>
  <si>
    <t>04.01.2031</t>
  </si>
  <si>
    <t>10 / 9</t>
  </si>
  <si>
    <t>Bund 03</t>
  </si>
  <si>
    <t>04.07.2034</t>
  </si>
  <si>
    <t>14 / 3</t>
  </si>
  <si>
    <t>Bund 05</t>
  </si>
  <si>
    <t>04.01.2037</t>
  </si>
  <si>
    <t>16 / 9</t>
  </si>
  <si>
    <t>Bund 07</t>
  </si>
  <si>
    <t>04.07.2039</t>
  </si>
  <si>
    <t>19 / 3</t>
  </si>
  <si>
    <t>Bund 08</t>
  </si>
  <si>
    <t>04.07.2040</t>
  </si>
  <si>
    <t>20 / 3</t>
  </si>
  <si>
    <t>04.07.2042</t>
  </si>
  <si>
    <t>22 / 3</t>
  </si>
  <si>
    <t>04.07.2044</t>
  </si>
  <si>
    <t>24 / 3</t>
  </si>
  <si>
    <t>15.08.2046</t>
  </si>
  <si>
    <t>26 / 5</t>
  </si>
  <si>
    <t>15.08.2048</t>
  </si>
  <si>
    <t>28 / 5</t>
  </si>
  <si>
    <t xml:space="preserve">Bund 19 </t>
  </si>
  <si>
    <t>15.08.2050</t>
  </si>
  <si>
    <t>30 / 5</t>
  </si>
  <si>
    <t xml:space="preserve">Spot rate = Zerobond Zinssätze </t>
  </si>
  <si>
    <t>(vgl. Jon C. Hull) Kapitel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</si>
</sst>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000%"/>
  </numFmts>
  <fonts count="8" x14ac:knownFonts="1">
    <font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4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14" fontId="0" fillId="2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64" fontId="4" fillId="0" borderId="0" xfId="1" applyNumberFormat="1" applyFont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0" fontId="4" fillId="0" borderId="0" xfId="1" applyNumberFormat="1" applyFont="1" applyAlignment="1">
      <alignment horizontal="left"/>
    </xf>
    <xf numFmtId="166" fontId="4" fillId="3" borderId="0" xfId="0" applyNumberFormat="1" applyFont="1" applyFill="1"/>
    <xf numFmtId="0" fontId="5" fillId="0" borderId="0" xfId="0" applyFont="1" applyAlignment="1">
      <alignment horizontal="center" wrapText="1"/>
    </xf>
    <xf numFmtId="165" fontId="0" fillId="0" borderId="0" xfId="0" applyNumberFormat="1"/>
    <xf numFmtId="0" fontId="5" fillId="0" borderId="0" xfId="0" applyFont="1" applyAlignment="1">
      <alignment horizontal="center"/>
    </xf>
    <xf numFmtId="0" fontId="4" fillId="0" borderId="0" xfId="1" applyNumberFormat="1" applyFont="1" applyAlignment="1">
      <alignment horizontal="left"/>
    </xf>
    <xf numFmtId="166" fontId="4" fillId="0" borderId="0" xfId="1" applyNumberFormat="1" applyFont="1"/>
    <xf numFmtId="0" fontId="4" fillId="0" borderId="0" xfId="0" applyFont="1"/>
    <xf numFmtId="0" fontId="5" fillId="0" borderId="0" xfId="0" applyFont="1"/>
    <xf numFmtId="0" fontId="4" fillId="0" borderId="0" xfId="0" quotePrefix="1" applyFont="1"/>
    <xf numFmtId="166" fontId="4" fillId="4" borderId="0" xfId="0" applyNumberFormat="1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1028700</xdr:colOff>
      <xdr:row>3</xdr:row>
      <xdr:rowOff>129540</xdr:rowOff>
    </xdr:from>
    <xdr:to>
      <xdr:col>17</xdr:col>
      <xdr:colOff>935836</xdr:colOff>
      <xdr:row>5</xdr:row>
      <xdr:rowOff>156583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7D1DB14-E63D-44F3-90FC-E2FFBFDD4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49400" y="1165860"/>
          <a:ext cx="5393536" cy="469003"/>
        </a:xfrm>
        <a:prstGeom prst="rect">
          <a:avLst/>
        </a:prstGeom>
      </xdr:spPr>
    </xdr:pic>
    <xdr:clientData/>
  </xdr:twoCellAnchor>
  <xdr:twoCellAnchor editAs="oneCell">
    <xdr:from>
      <xdr:col>11</xdr:col>
      <xdr:colOff>1112520</xdr:colOff>
      <xdr:row>7</xdr:row>
      <xdr:rowOff>30480</xdr:rowOff>
    </xdr:from>
    <xdr:to>
      <xdr:col>17</xdr:col>
      <xdr:colOff>152400</xdr:colOff>
      <xdr:row>12</xdr:row>
      <xdr:rowOff>96123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310E6C3-094C-412E-A07C-6B159E024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82600" y="1950720"/>
          <a:ext cx="5676900" cy="1170543"/>
        </a:xfrm>
        <a:prstGeom prst="rect">
          <a:avLst/>
        </a:prstGeom>
      </xdr:spPr>
    </xdr:pic>
    <xdr:clientData/>
  </xdr:twoCellAnchor>
  <xdr:twoCellAnchor editAs="oneCell">
    <xdr:from>
      <xdr:col>11</xdr:col>
      <xdr:colOff>1035513</xdr:colOff>
      <xdr:row>14</xdr:row>
      <xdr:rowOff>205741</xdr:rowOff>
    </xdr:from>
    <xdr:to>
      <xdr:col>17</xdr:col>
      <xdr:colOff>381000</xdr:colOff>
      <xdr:row>24</xdr:row>
      <xdr:rowOff>49566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DDBECBB-EF0E-4FA6-B21B-9F650E76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05593" y="3672841"/>
          <a:ext cx="5982507" cy="2053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-03-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lsonSiegel Ansatz Test"/>
      <sheetName val="06.03.2020"/>
      <sheetName val="Zinsstruktur Video FAS"/>
      <sheetName val="Tabelle2"/>
      <sheetName val="Zinsstruktur Video FAS (2)"/>
      <sheetName val="Tabelle3"/>
      <sheetName val="NelsonSiegel Ansatz_Rendite"/>
      <sheetName val="NelsonSiegel Ansatz_Zinsstrukt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43899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E849-E265-4A83-9531-7C1ED1D8C439}">
  <dimension ref="A1:N44"/>
  <sheetViews>
    <sheetView tabSelected="1" topLeftCell="D1" workbookViewId="0">
      <selection activeCell="K1" sqref="K1"/>
    </sheetView>
  </sheetViews>
  <sheetFormatPr baseColWidth="10" defaultRowHeight="17.399999999999999" x14ac:dyDescent="0.3"/>
  <cols>
    <col min="6" max="6" width="11.07421875" style="1"/>
    <col min="12" max="12" width="11.61328125" customWidth="1"/>
  </cols>
  <sheetData>
    <row r="1" spans="1:14" x14ac:dyDescent="0.3">
      <c r="A1" t="s">
        <v>0</v>
      </c>
    </row>
    <row r="2" spans="1:14" x14ac:dyDescent="0.3">
      <c r="A2" t="s">
        <v>1</v>
      </c>
      <c r="B2" s="2">
        <v>43896</v>
      </c>
      <c r="J2" s="23" t="s">
        <v>48</v>
      </c>
      <c r="K2" s="23"/>
    </row>
    <row r="3" spans="1:14" s="5" customFormat="1" ht="46.8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122</v>
      </c>
      <c r="L3" s="24" t="s">
        <v>123</v>
      </c>
    </row>
    <row r="4" spans="1:14" x14ac:dyDescent="0.3">
      <c r="A4" s="6" t="s">
        <v>12</v>
      </c>
      <c r="B4" s="7">
        <v>44016</v>
      </c>
      <c r="C4" s="6" t="s">
        <v>13</v>
      </c>
      <c r="D4" s="8">
        <v>0</v>
      </c>
      <c r="E4" s="8" t="s">
        <v>14</v>
      </c>
      <c r="F4" s="9">
        <v>0.25</v>
      </c>
      <c r="G4" s="10">
        <v>0.03</v>
      </c>
      <c r="H4" s="11">
        <v>101.188</v>
      </c>
      <c r="I4" s="12">
        <v>-6.9390171953823878E-3</v>
      </c>
      <c r="J4" s="12"/>
      <c r="K4" s="22">
        <f>I4</f>
        <v>-6.9390171953823878E-3</v>
      </c>
      <c r="L4" s="14" t="s">
        <v>15</v>
      </c>
      <c r="M4" s="15"/>
      <c r="N4" s="15"/>
    </row>
    <row r="5" spans="1:14" x14ac:dyDescent="0.3">
      <c r="A5" s="6" t="s">
        <v>12</v>
      </c>
      <c r="B5" s="7" t="s">
        <v>16</v>
      </c>
      <c r="C5" s="6" t="s">
        <v>17</v>
      </c>
      <c r="D5" s="8">
        <v>0</v>
      </c>
      <c r="E5" s="8" t="s">
        <v>18</v>
      </c>
      <c r="F5" s="9">
        <v>0.41666666666666669</v>
      </c>
      <c r="G5" s="10">
        <v>2.2499999999999999E-2</v>
      </c>
      <c r="H5" s="11">
        <v>101.452</v>
      </c>
      <c r="I5" s="12">
        <v>-7.0066541229812799E-3</v>
      </c>
      <c r="J5" s="12"/>
      <c r="K5" s="22">
        <f t="shared" ref="K5:K6" si="0">I5</f>
        <v>-7.0066541229812799E-3</v>
      </c>
      <c r="L5" s="14"/>
      <c r="M5" s="16" t="s">
        <v>19</v>
      </c>
    </row>
    <row r="6" spans="1:14" x14ac:dyDescent="0.3">
      <c r="A6" s="6" t="s">
        <v>12</v>
      </c>
      <c r="B6" s="7" t="s">
        <v>20</v>
      </c>
      <c r="C6" s="6" t="s">
        <v>21</v>
      </c>
      <c r="D6" s="8">
        <v>0</v>
      </c>
      <c r="E6" s="8" t="s">
        <v>22</v>
      </c>
      <c r="F6" s="9">
        <v>0.75</v>
      </c>
      <c r="G6" s="10">
        <v>2.5000000000000001E-2</v>
      </c>
      <c r="H6" s="11">
        <v>102.771</v>
      </c>
      <c r="I6" s="12">
        <v>-8.4230857566682249E-3</v>
      </c>
      <c r="J6" s="12"/>
      <c r="K6" s="22">
        <f t="shared" si="0"/>
        <v>-8.4230857566682249E-3</v>
      </c>
      <c r="L6" s="14"/>
    </row>
    <row r="7" spans="1:14" x14ac:dyDescent="0.3">
      <c r="A7" s="6" t="s">
        <v>23</v>
      </c>
      <c r="B7" s="7" t="s">
        <v>24</v>
      </c>
      <c r="C7" s="6" t="s">
        <v>25</v>
      </c>
      <c r="D7" s="8">
        <v>1</v>
      </c>
      <c r="E7" s="8" t="s">
        <v>14</v>
      </c>
      <c r="F7" s="9">
        <v>1.25</v>
      </c>
      <c r="G7" s="10">
        <v>3.2500000000000001E-2</v>
      </c>
      <c r="H7" s="11">
        <v>105.44</v>
      </c>
      <c r="I7" s="12">
        <v>-8.3034361658985926E-3</v>
      </c>
      <c r="J7" s="17">
        <f>(F7-(F7-F6))/(F$22-(F7-F$22))</f>
        <v>6.4748201438848921E-2</v>
      </c>
      <c r="K7" s="18">
        <f>(1-J7)*K6+J7*$K$22</f>
        <v>-8.4435132673940493E-3</v>
      </c>
      <c r="L7" s="19"/>
    </row>
    <row r="8" spans="1:14" x14ac:dyDescent="0.3">
      <c r="A8" s="6" t="s">
        <v>23</v>
      </c>
      <c r="B8" s="7" t="s">
        <v>26</v>
      </c>
      <c r="C8" s="6" t="s">
        <v>27</v>
      </c>
      <c r="D8" s="8">
        <v>1</v>
      </c>
      <c r="E8" s="8" t="s">
        <v>18</v>
      </c>
      <c r="F8" s="9">
        <v>1.4166666666666667</v>
      </c>
      <c r="G8" s="10">
        <v>2.2499999999999999E-2</v>
      </c>
      <c r="H8" s="11">
        <v>104.65900000000001</v>
      </c>
      <c r="I8" s="12">
        <v>-8.4435673065212258E-3</v>
      </c>
      <c r="J8" s="17">
        <f>(F8-(F8-F7))/(F$22-(F8-F$22))</f>
        <v>0.1094890510948905</v>
      </c>
      <c r="K8" s="18">
        <f>(1-J8)*K7+J8*$K$22</f>
        <v>-8.4758195495638466E-3</v>
      </c>
      <c r="L8" s="19"/>
    </row>
    <row r="9" spans="1:14" x14ac:dyDescent="0.3">
      <c r="A9" s="6" t="s">
        <v>23</v>
      </c>
      <c r="B9" s="7" t="s">
        <v>28</v>
      </c>
      <c r="C9" s="6" t="s">
        <v>29</v>
      </c>
      <c r="D9" s="8">
        <v>1</v>
      </c>
      <c r="E9" s="8" t="s">
        <v>22</v>
      </c>
      <c r="F9" s="9">
        <v>1.75</v>
      </c>
      <c r="G9" s="10">
        <v>0.02</v>
      </c>
      <c r="H9" s="11">
        <v>105.358</v>
      </c>
      <c r="I9" s="12">
        <v>-9.0197744258821381E-3</v>
      </c>
      <c r="J9" s="17">
        <f>(F9-(F9-F8))/(F$22-(F9-F$22))</f>
        <v>0.12781954887218044</v>
      </c>
      <c r="K9" s="18">
        <f>(1-J9)*K8+J9*$K$22</f>
        <v>-8.5094051281203176E-3</v>
      </c>
      <c r="L9" s="19"/>
    </row>
    <row r="10" spans="1:14" x14ac:dyDescent="0.3">
      <c r="A10" s="6" t="s">
        <v>30</v>
      </c>
      <c r="B10" s="7" t="s">
        <v>31</v>
      </c>
      <c r="C10" s="6" t="s">
        <v>32</v>
      </c>
      <c r="D10" s="8">
        <v>2</v>
      </c>
      <c r="E10" s="8" t="s">
        <v>14</v>
      </c>
      <c r="F10" s="9">
        <v>2.25</v>
      </c>
      <c r="G10" s="10">
        <v>1.7500000000000002E-2</v>
      </c>
      <c r="H10" s="11">
        <v>106.26</v>
      </c>
      <c r="I10" s="12">
        <v>-9.0735901845630778E-3</v>
      </c>
      <c r="J10" s="17">
        <f>(F10-(F10-F9))/(F$22-(F10-F$22))</f>
        <v>0.1653543307086614</v>
      </c>
      <c r="K10" s="18">
        <f>(1-J10)*K9+J10*$K$22</f>
        <v>-8.5472997410724078E-3</v>
      </c>
      <c r="L10" s="19"/>
    </row>
    <row r="11" spans="1:14" x14ac:dyDescent="0.3">
      <c r="A11" s="6" t="s">
        <v>30</v>
      </c>
      <c r="B11" s="7" t="s">
        <v>33</v>
      </c>
      <c r="C11" s="6" t="s">
        <v>34</v>
      </c>
      <c r="D11" s="8">
        <v>2</v>
      </c>
      <c r="E11" s="8" t="s">
        <v>18</v>
      </c>
      <c r="F11" s="9">
        <v>2.4166666666666665</v>
      </c>
      <c r="G11" s="10">
        <v>1.4999999999999999E-2</v>
      </c>
      <c r="H11" s="11">
        <v>106.13</v>
      </c>
      <c r="I11" s="12">
        <v>-9.225351139958201E-3</v>
      </c>
      <c r="J11" s="17">
        <f>(F11-(F11-F10))/(F$22-(F11-F$22))</f>
        <v>0.21599999999999997</v>
      </c>
      <c r="K11" s="18">
        <f>(1-J11)*K10+J11*$K$22</f>
        <v>-8.5886156962224573E-3</v>
      </c>
      <c r="L11" s="19"/>
    </row>
    <row r="12" spans="1:14" x14ac:dyDescent="0.3">
      <c r="A12" s="6" t="s">
        <v>35</v>
      </c>
      <c r="B12" s="7" t="s">
        <v>36</v>
      </c>
      <c r="C12" s="6" t="s">
        <v>37</v>
      </c>
      <c r="D12" s="8">
        <v>2</v>
      </c>
      <c r="E12" s="8" t="s">
        <v>38</v>
      </c>
      <c r="F12" s="9">
        <v>2.9166666666666665</v>
      </c>
      <c r="G12" s="10">
        <v>1.4999999999999999E-2</v>
      </c>
      <c r="H12" s="11">
        <v>107.27</v>
      </c>
      <c r="I12" s="12">
        <v>-9.298711277898138E-3</v>
      </c>
      <c r="J12" s="17">
        <f>(F12-(F12-F11))/(F$22-(F12-F$22))</f>
        <v>0.24369747899159661</v>
      </c>
      <c r="K12" s="18">
        <f>(1-J12)*K11+J12*$K$22</f>
        <v>-8.6251609637408005E-3</v>
      </c>
      <c r="L12" s="19"/>
    </row>
    <row r="13" spans="1:14" x14ac:dyDescent="0.3">
      <c r="A13" s="6" t="s">
        <v>39</v>
      </c>
      <c r="B13" s="7" t="s">
        <v>40</v>
      </c>
      <c r="C13" s="6" t="s">
        <v>41</v>
      </c>
      <c r="D13" s="8">
        <v>3</v>
      </c>
      <c r="E13" s="8" t="s">
        <v>42</v>
      </c>
      <c r="F13" s="9">
        <v>3.1666666666666665</v>
      </c>
      <c r="G13" s="10">
        <v>1.4999999999999999E-2</v>
      </c>
      <c r="H13" s="11">
        <v>107.87</v>
      </c>
      <c r="I13" s="12">
        <v>-9.2449655848944236E-3</v>
      </c>
      <c r="J13" s="17">
        <f>(F13-(F13-F12))/(F$22-(F13-F$22))</f>
        <v>0.30172413793103442</v>
      </c>
      <c r="K13" s="18">
        <f>(1-J13)*K12+J13*$K$22</f>
        <v>-8.6593814134086917E-3</v>
      </c>
      <c r="L13" s="19"/>
    </row>
    <row r="14" spans="1:14" x14ac:dyDescent="0.3">
      <c r="A14" s="6" t="s">
        <v>35</v>
      </c>
      <c r="B14" s="7" t="s">
        <v>43</v>
      </c>
      <c r="C14" s="6" t="s">
        <v>44</v>
      </c>
      <c r="D14" s="8">
        <v>3</v>
      </c>
      <c r="E14" s="8" t="s">
        <v>18</v>
      </c>
      <c r="F14" s="9">
        <v>3.4166666666666665</v>
      </c>
      <c r="G14" s="10">
        <v>0.02</v>
      </c>
      <c r="H14" s="11">
        <v>110.24</v>
      </c>
      <c r="I14" s="12">
        <v>-9.2031544182320409E-3</v>
      </c>
      <c r="J14" s="17">
        <f>(F14-(F14-F13))/(F$22-(F14-F$22))</f>
        <v>0.33628318584070793</v>
      </c>
      <c r="K14" s="18">
        <f>(1-J14)*K13+J14*$K$22</f>
        <v>-8.6860136622273453E-3</v>
      </c>
      <c r="L14" s="19"/>
    </row>
    <row r="15" spans="1:14" x14ac:dyDescent="0.3">
      <c r="A15" s="6" t="s">
        <v>45</v>
      </c>
      <c r="B15" s="7" t="s">
        <v>46</v>
      </c>
      <c r="C15" s="6" t="s">
        <v>47</v>
      </c>
      <c r="D15" s="8">
        <v>3</v>
      </c>
      <c r="E15" s="8" t="s">
        <v>22</v>
      </c>
      <c r="F15" s="9">
        <v>3.75</v>
      </c>
      <c r="G15" s="10">
        <v>6.25E-2</v>
      </c>
      <c r="H15" s="11">
        <v>127.9</v>
      </c>
      <c r="I15" s="12">
        <v>-8.9174191834404688E-3</v>
      </c>
      <c r="J15" s="17">
        <f>(F15-(F15-F14))/(F$22-(F15-F$22))</f>
        <v>0.37614678899082565</v>
      </c>
      <c r="K15" s="18">
        <f>(1-J15)*K14+J15*$K$22</f>
        <v>-8.705785310010386E-3</v>
      </c>
      <c r="L15" s="19"/>
      <c r="M15" s="20" t="s">
        <v>48</v>
      </c>
    </row>
    <row r="16" spans="1:14" x14ac:dyDescent="0.3">
      <c r="A16" s="6" t="s">
        <v>49</v>
      </c>
      <c r="B16" s="7" t="s">
        <v>50</v>
      </c>
      <c r="C16" s="6" t="s">
        <v>51</v>
      </c>
      <c r="D16" s="8">
        <v>3</v>
      </c>
      <c r="E16" s="8" t="s">
        <v>38</v>
      </c>
      <c r="F16" s="9">
        <v>3.9166666666666665</v>
      </c>
      <c r="G16" s="10">
        <v>1.7500000000000002E-2</v>
      </c>
      <c r="H16" s="11">
        <v>110.74</v>
      </c>
      <c r="I16" s="12">
        <v>-9.1631198727371247E-3</v>
      </c>
      <c r="J16" s="17">
        <f>(F16-(F16-F15))/(F$22-(F16-F$22))</f>
        <v>0.42056074766355134</v>
      </c>
      <c r="K16" s="18">
        <f>(1-J16)*K15+J16*$K$22</f>
        <v>-8.7195763385529215E-3</v>
      </c>
      <c r="L16" s="19"/>
    </row>
    <row r="17" spans="1:12" x14ac:dyDescent="0.3">
      <c r="A17" s="6" t="s">
        <v>49</v>
      </c>
      <c r="B17" s="7" t="s">
        <v>52</v>
      </c>
      <c r="C17" s="6" t="s">
        <v>53</v>
      </c>
      <c r="D17" s="8">
        <v>4</v>
      </c>
      <c r="E17" s="8" t="s">
        <v>42</v>
      </c>
      <c r="F17" s="9">
        <v>4.166666666666667</v>
      </c>
      <c r="G17" s="10">
        <v>1.4999999999999999E-2</v>
      </c>
      <c r="H17" s="11">
        <v>110.35</v>
      </c>
      <c r="I17" s="12">
        <v>-9.156015067137778E-3</v>
      </c>
      <c r="J17" s="17">
        <f>(F17-(F17-F16))/(F$22-(F17-F$22))</f>
        <v>0.45192307692307687</v>
      </c>
      <c r="K17" s="18">
        <f>(1-J17)*K16+J17*$K$22</f>
        <v>-8.7281633165813294E-3</v>
      </c>
      <c r="L17" s="19"/>
    </row>
    <row r="18" spans="1:12" x14ac:dyDescent="0.3">
      <c r="A18" s="6" t="s">
        <v>49</v>
      </c>
      <c r="B18" s="7" t="s">
        <v>54</v>
      </c>
      <c r="C18" s="6" t="s">
        <v>55</v>
      </c>
      <c r="D18" s="8">
        <v>4</v>
      </c>
      <c r="E18" s="8" t="s">
        <v>18</v>
      </c>
      <c r="F18" s="9">
        <v>4.416666666666667</v>
      </c>
      <c r="G18" s="10">
        <v>0.01</v>
      </c>
      <c r="H18" s="11">
        <v>108.69</v>
      </c>
      <c r="I18" s="12">
        <v>-9.1115661863112058E-3</v>
      </c>
      <c r="J18" s="17">
        <f>(F18-(F18-F17))/(F$22-(F18-F$22))</f>
        <v>0.49504950495049499</v>
      </c>
      <c r="K18" s="18">
        <f>(1-J18)*K17+J18*$K$22</f>
        <v>-8.7333187594675656E-3</v>
      </c>
      <c r="L18" s="19"/>
    </row>
    <row r="19" spans="1:12" x14ac:dyDescent="0.3">
      <c r="A19" s="6" t="s">
        <v>56</v>
      </c>
      <c r="B19" s="7" t="s">
        <v>57</v>
      </c>
      <c r="C19" s="6" t="s">
        <v>58</v>
      </c>
      <c r="D19" s="8">
        <v>4</v>
      </c>
      <c r="E19" s="8" t="s">
        <v>38</v>
      </c>
      <c r="F19" s="9">
        <v>4.916666666666667</v>
      </c>
      <c r="G19" s="10">
        <v>5.0000000000000001E-3</v>
      </c>
      <c r="H19" s="11">
        <v>107.11</v>
      </c>
      <c r="I19" s="12">
        <v>-9.0175207163335248E-3</v>
      </c>
      <c r="J19" s="17">
        <f>(F19-(F19-F18))/(F$22-(F19-F$22))</f>
        <v>0.55789473684210533</v>
      </c>
      <c r="K19" s="18">
        <f>(1-J19)*K18+J19*$K$22</f>
        <v>-8.736252477808933E-3</v>
      </c>
      <c r="L19" s="19"/>
    </row>
    <row r="20" spans="1:12" x14ac:dyDescent="0.3">
      <c r="A20" s="6" t="s">
        <v>56</v>
      </c>
      <c r="B20" s="7" t="s">
        <v>59</v>
      </c>
      <c r="C20" s="6" t="s">
        <v>60</v>
      </c>
      <c r="D20" s="8">
        <v>5</v>
      </c>
      <c r="E20" s="8" t="s">
        <v>18</v>
      </c>
      <c r="F20" s="9">
        <v>5.416666666666667</v>
      </c>
      <c r="G20" s="10">
        <v>0.01</v>
      </c>
      <c r="H20" s="11">
        <v>110.61</v>
      </c>
      <c r="I20" s="12">
        <v>-8.9624983284636271E-3</v>
      </c>
      <c r="J20" s="17">
        <f>(F20-(F20-F19))/(F$22-(F20-F$22))</f>
        <v>0.66292134831460681</v>
      </c>
      <c r="K20" s="18">
        <f>(1-J20)*K19+J20*$K$22</f>
        <v>-8.7377936595027864E-3</v>
      </c>
      <c r="L20" s="19"/>
    </row>
    <row r="21" spans="1:12" x14ac:dyDescent="0.3">
      <c r="A21" s="6" t="s">
        <v>61</v>
      </c>
      <c r="B21" s="7" t="s">
        <v>62</v>
      </c>
      <c r="C21" s="6" t="s">
        <v>63</v>
      </c>
      <c r="D21" s="8">
        <v>5</v>
      </c>
      <c r="E21" s="8" t="s">
        <v>38</v>
      </c>
      <c r="F21" s="9">
        <v>5.916666666666667</v>
      </c>
      <c r="G21" s="10">
        <v>5.0000000000000001E-3</v>
      </c>
      <c r="H21" s="11">
        <v>108.49</v>
      </c>
      <c r="I21" s="12">
        <v>-8.8631639693606268E-3</v>
      </c>
      <c r="J21" s="17">
        <f>(F21-(F21-F20))/(F$22-(F21-F$22))</f>
        <v>0.7831325301204819</v>
      </c>
      <c r="K21" s="18">
        <f>(1-J21)*K20+J21*$K$22</f>
        <v>-8.7384073626481842E-3</v>
      </c>
      <c r="L21" s="19"/>
    </row>
    <row r="22" spans="1:12" x14ac:dyDescent="0.3">
      <c r="A22" s="6" t="s">
        <v>61</v>
      </c>
      <c r="B22" s="7" t="s">
        <v>64</v>
      </c>
      <c r="C22" s="6" t="s">
        <v>65</v>
      </c>
      <c r="D22" s="8">
        <v>6</v>
      </c>
      <c r="E22" s="8" t="s">
        <v>18</v>
      </c>
      <c r="F22" s="9">
        <v>6.416666666666667</v>
      </c>
      <c r="G22" s="10">
        <v>0</v>
      </c>
      <c r="H22" s="11">
        <v>105.81</v>
      </c>
      <c r="I22" s="12">
        <v>-8.7385773112115261E-3</v>
      </c>
      <c r="J22" s="12"/>
      <c r="K22" s="13">
        <f>I22</f>
        <v>-8.7385773112115261E-3</v>
      </c>
      <c r="L22" s="21" t="s">
        <v>66</v>
      </c>
    </row>
    <row r="23" spans="1:12" x14ac:dyDescent="0.3">
      <c r="A23" s="6" t="s">
        <v>67</v>
      </c>
      <c r="B23" s="7" t="s">
        <v>68</v>
      </c>
      <c r="C23" s="6" t="s">
        <v>69</v>
      </c>
      <c r="D23" s="8">
        <v>6</v>
      </c>
      <c r="E23" s="8" t="s">
        <v>38</v>
      </c>
      <c r="F23" s="9">
        <v>6.916666666666667</v>
      </c>
      <c r="G23" s="10">
        <v>2.5000000000000001E-3</v>
      </c>
      <c r="H23" s="11">
        <v>107.99</v>
      </c>
      <c r="I23" s="12">
        <v>-8.6266609009712919E-3</v>
      </c>
      <c r="J23" s="17">
        <f>(F23-(F23-F22))/(F$31-(F23-F$31))</f>
        <v>0.53846153846153855</v>
      </c>
      <c r="K23" s="18">
        <f>(1-J23)*K22+J23*$K$31</f>
        <v>-8.1134254527062046E-3</v>
      </c>
      <c r="L23" s="19"/>
    </row>
    <row r="24" spans="1:12" x14ac:dyDescent="0.3">
      <c r="A24" s="6" t="s">
        <v>70</v>
      </c>
      <c r="B24" s="7" t="s">
        <v>71</v>
      </c>
      <c r="C24" s="6" t="s">
        <v>72</v>
      </c>
      <c r="D24" s="8">
        <v>7</v>
      </c>
      <c r="E24" s="8" t="s">
        <v>14</v>
      </c>
      <c r="F24" s="9">
        <v>7.25</v>
      </c>
      <c r="G24" s="10">
        <v>6.5000000000000002E-2</v>
      </c>
      <c r="H24" s="11">
        <v>155.58000000000001</v>
      </c>
      <c r="I24" s="12">
        <v>-8.3197666126282582E-3</v>
      </c>
      <c r="J24" s="17">
        <f>(F24-(F24-F23))/(F$31-(F24-F$31))</f>
        <v>0.59712230215827344</v>
      </c>
      <c r="K24" s="18">
        <f>(1-J24)*K23+J24*$K$31</f>
        <v>-7.793460781035445E-3</v>
      </c>
      <c r="L24" s="19"/>
    </row>
    <row r="25" spans="1:12" x14ac:dyDescent="0.3">
      <c r="A25" s="6" t="s">
        <v>67</v>
      </c>
      <c r="B25" s="7" t="s">
        <v>73</v>
      </c>
      <c r="C25" s="6" t="s">
        <v>74</v>
      </c>
      <c r="D25" s="8">
        <v>7</v>
      </c>
      <c r="E25" s="8" t="s">
        <v>18</v>
      </c>
      <c r="F25" s="9">
        <v>7.416666666666667</v>
      </c>
      <c r="G25" s="10">
        <v>5.0000000000000001E-3</v>
      </c>
      <c r="H25" s="11">
        <v>110.34</v>
      </c>
      <c r="I25" s="12">
        <v>-8.4183031685550712E-3</v>
      </c>
      <c r="J25" s="17">
        <f>(F25-(F25-F24))/(F$31-(F25-F$31))</f>
        <v>0.63503649635036508</v>
      </c>
      <c r="K25" s="18">
        <f>(1-J25)*K24+J25*$K$31</f>
        <v>-7.6563692428787342E-3</v>
      </c>
      <c r="L25" s="19"/>
    </row>
    <row r="26" spans="1:12" x14ac:dyDescent="0.3">
      <c r="A26" s="6" t="s">
        <v>75</v>
      </c>
      <c r="B26" s="7" t="s">
        <v>76</v>
      </c>
      <c r="C26" s="6" t="s">
        <v>77</v>
      </c>
      <c r="D26" s="8">
        <v>7</v>
      </c>
      <c r="E26" s="8" t="s">
        <v>22</v>
      </c>
      <c r="F26" s="9">
        <v>7.75</v>
      </c>
      <c r="G26" s="10">
        <v>5.6250000000000001E-2</v>
      </c>
      <c r="H26" s="11">
        <v>152.30000000000001</v>
      </c>
      <c r="I26" s="12">
        <v>-8.2071973108793234E-3</v>
      </c>
      <c r="J26" s="17">
        <f>(F26-(F26-F25))/(F$31-(F26-F$31))</f>
        <v>0.6691729323308272</v>
      </c>
      <c r="K26" s="18">
        <f>(1-J26)*K25+J26*$K$31</f>
        <v>-7.6036462850706497E-3</v>
      </c>
      <c r="L26" s="19"/>
    </row>
    <row r="27" spans="1:12" x14ac:dyDescent="0.3">
      <c r="A27" s="6" t="s">
        <v>78</v>
      </c>
      <c r="B27" s="7" t="s">
        <v>79</v>
      </c>
      <c r="C27" s="6" t="s">
        <v>80</v>
      </c>
      <c r="D27" s="8">
        <v>7</v>
      </c>
      <c r="E27" s="8" t="s">
        <v>38</v>
      </c>
      <c r="F27" s="9">
        <v>7.916666666666667</v>
      </c>
      <c r="G27" s="10">
        <v>5.0000000000000001E-3</v>
      </c>
      <c r="H27" s="11">
        <v>110.92</v>
      </c>
      <c r="I27" s="12">
        <v>-8.2552623079612929E-3</v>
      </c>
      <c r="J27" s="17">
        <f>(F27-(F27-F26))/(F$31-(F27-F$31))</f>
        <v>0.70992366412213759</v>
      </c>
      <c r="K27" s="18">
        <f>(1-J27)*K26+J27*$K$31</f>
        <v>-7.5851419242034483E-3</v>
      </c>
      <c r="L27" s="19"/>
    </row>
    <row r="28" spans="1:12" x14ac:dyDescent="0.3">
      <c r="A28" s="6" t="s">
        <v>81</v>
      </c>
      <c r="B28" s="7" t="s">
        <v>82</v>
      </c>
      <c r="C28" s="6" t="s">
        <v>83</v>
      </c>
      <c r="D28" s="8">
        <v>8</v>
      </c>
      <c r="E28" s="8" t="s">
        <v>14</v>
      </c>
      <c r="F28" s="9">
        <v>8.25</v>
      </c>
      <c r="G28" s="10">
        <v>4.7500000000000001E-2</v>
      </c>
      <c r="H28" s="11">
        <v>148.09</v>
      </c>
      <c r="I28" s="12">
        <v>-8.1298912179175366E-3</v>
      </c>
      <c r="J28" s="17">
        <f>(F28-(F28-F27))/(F$31-(F28-F$31))</f>
        <v>0.74803149606299224</v>
      </c>
      <c r="K28" s="18">
        <f>(1-J28)*K27+J28*$K$31</f>
        <v>-7.5794861166739768E-3</v>
      </c>
      <c r="L28" s="19"/>
    </row>
    <row r="29" spans="1:12" x14ac:dyDescent="0.3">
      <c r="A29" s="6" t="s">
        <v>78</v>
      </c>
      <c r="B29" s="7" t="s">
        <v>84</v>
      </c>
      <c r="C29" s="6" t="s">
        <v>85</v>
      </c>
      <c r="D29" s="8">
        <v>8</v>
      </c>
      <c r="E29" s="8" t="s">
        <v>18</v>
      </c>
      <c r="F29" s="9">
        <v>8.4166666666666661</v>
      </c>
      <c r="G29" s="10">
        <v>2.5000000000000001E-3</v>
      </c>
      <c r="H29" s="11">
        <v>109.3</v>
      </c>
      <c r="I29" s="12">
        <v>-8.1084616987965787E-3</v>
      </c>
      <c r="J29" s="17">
        <f>(F29-(F29-F28))/(F$31-(F29-F$31))</f>
        <v>0.79200000000000004</v>
      </c>
      <c r="K29" s="18">
        <f>(1-J29)*K28+J29*$K$31</f>
        <v>-7.5779772662947454E-3</v>
      </c>
      <c r="L29" s="19"/>
    </row>
    <row r="30" spans="1:12" x14ac:dyDescent="0.3">
      <c r="A30" s="6" t="s">
        <v>86</v>
      </c>
      <c r="B30" s="7" t="s">
        <v>87</v>
      </c>
      <c r="C30" s="6" t="s">
        <v>88</v>
      </c>
      <c r="D30" s="8">
        <v>8</v>
      </c>
      <c r="E30" s="8" t="s">
        <v>38</v>
      </c>
      <c r="F30" s="9">
        <v>8.9166666666666661</v>
      </c>
      <c r="G30" s="10">
        <v>2.5000000000000001E-3</v>
      </c>
      <c r="H30" s="11">
        <v>109.64</v>
      </c>
      <c r="I30" s="12">
        <v>-7.8690432522112372E-3</v>
      </c>
      <c r="J30" s="17">
        <f>(F30-(F30-F29))/(F$31-(F30-F$31))</f>
        <v>0.84873949579831931</v>
      </c>
      <c r="K30" s="18">
        <f>(1-J30)*K29+J30*$K$31</f>
        <v>-7.5776409416112838E-3</v>
      </c>
      <c r="L30" s="19"/>
    </row>
    <row r="31" spans="1:12" x14ac:dyDescent="0.3">
      <c r="A31" s="6" t="s">
        <v>86</v>
      </c>
      <c r="B31" s="7" t="s">
        <v>89</v>
      </c>
      <c r="C31" s="6" t="s">
        <v>90</v>
      </c>
      <c r="D31" s="8">
        <v>9</v>
      </c>
      <c r="E31" s="8" t="s">
        <v>18</v>
      </c>
      <c r="F31" s="9">
        <v>9.4166666666666661</v>
      </c>
      <c r="G31" s="10">
        <v>0</v>
      </c>
      <c r="H31" s="11">
        <v>107.44</v>
      </c>
      <c r="I31" s="12">
        <v>-7.5775810025587864E-3</v>
      </c>
      <c r="J31" s="12"/>
      <c r="K31" s="13">
        <f>I31</f>
        <v>-7.5775810025587864E-3</v>
      </c>
      <c r="L31" s="21" t="s">
        <v>66</v>
      </c>
    </row>
    <row r="32" spans="1:12" x14ac:dyDescent="0.3">
      <c r="A32" s="6" t="s">
        <v>91</v>
      </c>
      <c r="B32" s="7" t="s">
        <v>92</v>
      </c>
      <c r="C32" s="6" t="s">
        <v>93</v>
      </c>
      <c r="D32" s="8">
        <v>9</v>
      </c>
      <c r="E32" s="8" t="s">
        <v>22</v>
      </c>
      <c r="F32" s="9">
        <v>9.75</v>
      </c>
      <c r="G32" s="10">
        <v>6.25E-2</v>
      </c>
      <c r="H32" s="11">
        <v>171.74</v>
      </c>
      <c r="I32" s="12">
        <v>-7.5738484645513403E-3</v>
      </c>
      <c r="J32" s="17">
        <f>(F32-(F32-F31))/(F$33-(F32-F$33))</f>
        <v>0.93388429752066116</v>
      </c>
      <c r="K32" s="18">
        <f>(1-J32)*K31+J32*$K$33</f>
        <v>-7.3423510919963233E-3</v>
      </c>
      <c r="L32" s="19"/>
    </row>
    <row r="33" spans="1:12" x14ac:dyDescent="0.3">
      <c r="A33" s="6" t="s">
        <v>94</v>
      </c>
      <c r="B33" s="7" t="s">
        <v>95</v>
      </c>
      <c r="C33" s="6" t="s">
        <v>96</v>
      </c>
      <c r="D33" s="8">
        <v>9</v>
      </c>
      <c r="E33" s="8" t="s">
        <v>38</v>
      </c>
      <c r="F33" s="9">
        <v>9.9166666666666661</v>
      </c>
      <c r="G33" s="10">
        <v>0</v>
      </c>
      <c r="H33" s="11">
        <v>107.58</v>
      </c>
      <c r="I33" s="12">
        <v>-7.3256976470007507E-3</v>
      </c>
      <c r="J33" s="12"/>
      <c r="K33" s="13">
        <f>I33</f>
        <v>-7.3256976470007507E-3</v>
      </c>
      <c r="L33" s="21" t="s">
        <v>66</v>
      </c>
    </row>
    <row r="34" spans="1:12" x14ac:dyDescent="0.3">
      <c r="A34" s="6" t="s">
        <v>91</v>
      </c>
      <c r="B34" s="7" t="s">
        <v>97</v>
      </c>
      <c r="C34" s="6" t="s">
        <v>98</v>
      </c>
      <c r="D34" s="8">
        <v>10</v>
      </c>
      <c r="E34" s="8" t="s">
        <v>22</v>
      </c>
      <c r="F34" s="9">
        <v>10.75</v>
      </c>
      <c r="G34" s="10">
        <v>5.5E-2</v>
      </c>
      <c r="H34" s="11">
        <v>170.37</v>
      </c>
      <c r="I34" s="12">
        <v>-7.2619975581719853E-3</v>
      </c>
      <c r="J34" s="17">
        <f>(F34-(F34-F33))/(F$43-(F34-F$43))</f>
        <v>0.19800332778702162</v>
      </c>
      <c r="K34" s="18">
        <f>(1-J34)*K33+J34*$K$43</f>
        <v>-6.4374358415982364E-3</v>
      </c>
      <c r="L34" s="19"/>
    </row>
    <row r="35" spans="1:12" x14ac:dyDescent="0.3">
      <c r="A35" s="6" t="s">
        <v>99</v>
      </c>
      <c r="B35" s="7" t="s">
        <v>100</v>
      </c>
      <c r="C35" s="6" t="s">
        <v>101</v>
      </c>
      <c r="D35" s="8">
        <v>14</v>
      </c>
      <c r="E35" s="8" t="s">
        <v>14</v>
      </c>
      <c r="F35" s="9">
        <v>14.25</v>
      </c>
      <c r="G35" s="10">
        <v>4.7500000000000001E-2</v>
      </c>
      <c r="H35" s="11">
        <v>181.04</v>
      </c>
      <c r="I35" s="12">
        <v>-6.3693493740212721E-3</v>
      </c>
      <c r="J35" s="17">
        <f>(F35-(F35-F34))/(F$43-(F35-F$43))</f>
        <v>0.23076923076923075</v>
      </c>
      <c r="K35" s="18">
        <f>(1-J35)*K34+J35*$K$43</f>
        <v>-5.6071665651845105E-3</v>
      </c>
      <c r="L35" s="19"/>
    </row>
    <row r="36" spans="1:12" x14ac:dyDescent="0.3">
      <c r="A36" s="6" t="s">
        <v>102</v>
      </c>
      <c r="B36" s="7" t="s">
        <v>103</v>
      </c>
      <c r="C36" s="6" t="s">
        <v>104</v>
      </c>
      <c r="D36" s="8">
        <v>16</v>
      </c>
      <c r="E36" s="8" t="s">
        <v>22</v>
      </c>
      <c r="F36" s="9">
        <v>16.75</v>
      </c>
      <c r="G36" s="10">
        <v>0.04</v>
      </c>
      <c r="H36" s="11">
        <v>180.46</v>
      </c>
      <c r="I36" s="12">
        <v>-5.5127793388248534E-3</v>
      </c>
      <c r="J36" s="17">
        <f>(F36-(F36-F35))/(F$43-(F36-F$43))</f>
        <v>0.32325141776937616</v>
      </c>
      <c r="K36" s="18">
        <f>(1-J36)*K35+J36*$K$43</f>
        <v>-4.7125474960808735E-3</v>
      </c>
      <c r="L36" s="19"/>
    </row>
    <row r="37" spans="1:12" x14ac:dyDescent="0.3">
      <c r="A37" s="6" t="s">
        <v>105</v>
      </c>
      <c r="B37" s="7" t="s">
        <v>106</v>
      </c>
      <c r="C37" s="6" t="s">
        <v>107</v>
      </c>
      <c r="D37" s="8">
        <v>19</v>
      </c>
      <c r="E37" s="8" t="s">
        <v>14</v>
      </c>
      <c r="F37" s="9">
        <v>19.25</v>
      </c>
      <c r="G37" s="10">
        <v>4.2500000000000003E-2</v>
      </c>
      <c r="H37" s="11">
        <v>196.45</v>
      </c>
      <c r="I37" s="12">
        <v>-4.9496089319940803E-3</v>
      </c>
      <c r="J37" s="17">
        <f>(F37-(F37-F36))/(F$43-(F37-F$43))</f>
        <v>0.40280561122244485</v>
      </c>
      <c r="K37" s="18">
        <f>(1-J37)*K36+J37*$K$43</f>
        <v>-3.9581146658055916E-3</v>
      </c>
      <c r="L37" s="19"/>
    </row>
    <row r="38" spans="1:12" x14ac:dyDescent="0.3">
      <c r="A38" s="6" t="s">
        <v>108</v>
      </c>
      <c r="B38" s="7" t="s">
        <v>109</v>
      </c>
      <c r="C38" s="6" t="s">
        <v>110</v>
      </c>
      <c r="D38" s="8">
        <v>20</v>
      </c>
      <c r="E38" s="8" t="s">
        <v>14</v>
      </c>
      <c r="F38" s="9">
        <v>20.25</v>
      </c>
      <c r="G38" s="10">
        <v>4.7500000000000001E-2</v>
      </c>
      <c r="H38" s="11">
        <v>211.81</v>
      </c>
      <c r="I38" s="12">
        <v>-4.7696844799836949E-3</v>
      </c>
      <c r="J38" s="17">
        <f>(F38-(F38-F37))/(F$43-(F38-F$43))</f>
        <v>0.47433264887063653</v>
      </c>
      <c r="K38" s="18">
        <f>(1-J38)*K37+J38*$K$43</f>
        <v>-3.4275677375057165E-3</v>
      </c>
      <c r="L38" s="19"/>
    </row>
    <row r="39" spans="1:12" x14ac:dyDescent="0.3">
      <c r="A39" s="6" t="s">
        <v>12</v>
      </c>
      <c r="B39" s="7" t="s">
        <v>111</v>
      </c>
      <c r="C39" s="6" t="s">
        <v>112</v>
      </c>
      <c r="D39" s="8">
        <v>22</v>
      </c>
      <c r="E39" s="8" t="s">
        <v>14</v>
      </c>
      <c r="F39" s="9">
        <v>22.25</v>
      </c>
      <c r="G39" s="10">
        <v>3.2500000000000001E-2</v>
      </c>
      <c r="H39" s="11">
        <v>186.25</v>
      </c>
      <c r="I39" s="12">
        <v>-4.2544854991931448E-3</v>
      </c>
      <c r="J39" s="17">
        <f>(F39-(F39-F38))/(F$43-(F39-F$43))</f>
        <v>0.52483801295896326</v>
      </c>
      <c r="K39" s="18">
        <f>(1-J39)*K38+J39*$K$43</f>
        <v>-3.1189811310928192E-3</v>
      </c>
      <c r="L39" s="19"/>
    </row>
    <row r="40" spans="1:12" x14ac:dyDescent="0.3">
      <c r="A40" s="6" t="s">
        <v>30</v>
      </c>
      <c r="B40" s="7" t="s">
        <v>113</v>
      </c>
      <c r="C40" s="6" t="s">
        <v>114</v>
      </c>
      <c r="D40" s="8">
        <v>24</v>
      </c>
      <c r="E40" s="8" t="s">
        <v>14</v>
      </c>
      <c r="F40" s="9">
        <v>24.25</v>
      </c>
      <c r="G40" s="10">
        <v>2.5000000000000001E-2</v>
      </c>
      <c r="H40" s="11">
        <v>173.57</v>
      </c>
      <c r="I40" s="12">
        <v>-3.8124289609184504E-3</v>
      </c>
      <c r="J40" s="17">
        <f>(F40-(F40-F39))/(F$43-(F40-F$43))</f>
        <v>0.60820045558086555</v>
      </c>
      <c r="K40" s="18">
        <f>(1-J40)*K39+J40*$K$43</f>
        <v>-2.9490628051116463E-3</v>
      </c>
      <c r="L40" s="19"/>
    </row>
    <row r="41" spans="1:12" x14ac:dyDescent="0.3">
      <c r="A41" s="6" t="s">
        <v>49</v>
      </c>
      <c r="B41" s="7" t="s">
        <v>115</v>
      </c>
      <c r="C41" s="6" t="s">
        <v>116</v>
      </c>
      <c r="D41" s="8">
        <v>26</v>
      </c>
      <c r="E41" s="8" t="s">
        <v>18</v>
      </c>
      <c r="F41" s="9">
        <v>26.416666666666668</v>
      </c>
      <c r="G41" s="10">
        <v>2.5000000000000001E-2</v>
      </c>
      <c r="H41" s="11">
        <v>178.81</v>
      </c>
      <c r="I41" s="12">
        <v>-3.4305160917467515E-3</v>
      </c>
      <c r="J41" s="17">
        <f>(F41-(F41-F40))/(F$43-(F41-F$43))</f>
        <v>0.70460048426150113</v>
      </c>
      <c r="K41" s="18">
        <f>(1-J41)*K40+J41*$K$43</f>
        <v>-2.8719368875811109E-3</v>
      </c>
      <c r="L41" s="19"/>
    </row>
    <row r="42" spans="1:12" x14ac:dyDescent="0.3">
      <c r="A42" s="6" t="s">
        <v>67</v>
      </c>
      <c r="B42" s="7" t="s">
        <v>117</v>
      </c>
      <c r="C42" s="6" t="s">
        <v>118</v>
      </c>
      <c r="D42" s="8">
        <v>28</v>
      </c>
      <c r="E42" s="8" t="s">
        <v>18</v>
      </c>
      <c r="F42" s="9">
        <v>28.416666666666668</v>
      </c>
      <c r="G42" s="10">
        <v>1.2500000000000001E-2</v>
      </c>
      <c r="H42" s="11">
        <v>146.5</v>
      </c>
      <c r="I42" s="12">
        <v>-3.1143844830890206E-3</v>
      </c>
      <c r="J42" s="17">
        <f>(F42-(F42-F41))/(F$43-(F42-F$43))</f>
        <v>0.81491002570694082</v>
      </c>
      <c r="K42" s="18">
        <f>(1-J42)*K41+J42*$K$43</f>
        <v>-2.8455871165179751E-3</v>
      </c>
      <c r="L42" s="19"/>
    </row>
    <row r="43" spans="1:12" x14ac:dyDescent="0.3">
      <c r="A43" s="6" t="s">
        <v>119</v>
      </c>
      <c r="B43" s="7" t="s">
        <v>120</v>
      </c>
      <c r="C43" s="6" t="s">
        <v>121</v>
      </c>
      <c r="D43" s="8">
        <v>30</v>
      </c>
      <c r="E43" s="8" t="s">
        <v>18</v>
      </c>
      <c r="F43" s="9">
        <v>30.416666666666668</v>
      </c>
      <c r="G43" s="10">
        <v>0</v>
      </c>
      <c r="H43" s="11">
        <v>109.04</v>
      </c>
      <c r="I43" s="12">
        <v>-2.8396023104720891E-3</v>
      </c>
      <c r="J43" s="12"/>
      <c r="K43" s="13">
        <f>I43</f>
        <v>-2.8396023104720891E-3</v>
      </c>
      <c r="L43" s="21" t="s">
        <v>66</v>
      </c>
    </row>
    <row r="44" spans="1:12" x14ac:dyDescent="0.3">
      <c r="L44" s="19"/>
    </row>
  </sheetData>
  <mergeCells count="2">
    <mergeCell ref="L4:L6"/>
    <mergeCell ref="J2:K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Modellierung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Haid</dc:creator>
  <cp:lastModifiedBy>Jasmin Haid</cp:lastModifiedBy>
  <dcterms:created xsi:type="dcterms:W3CDTF">2020-03-24T10:19:07Z</dcterms:created>
  <dcterms:modified xsi:type="dcterms:W3CDTF">2020-03-24T10:28:17Z</dcterms:modified>
</cp:coreProperties>
</file>