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LukasPC\Google Drive\Wichtige Dokumente\Finanzen\Steuern Sparen etc\"/>
    </mc:Choice>
  </mc:AlternateContent>
  <xr:revisionPtr revIDLastSave="0" documentId="13_ncr:1_{CE25EB35-41A1-4CA0-88D8-A0FB7BD8465D}" xr6:coauthVersionLast="45" xr6:coauthVersionMax="45" xr10:uidLastSave="{00000000-0000-0000-0000-000000000000}"/>
  <bookViews>
    <workbookView xWindow="28680" yWindow="-5340" windowWidth="38640" windowHeight="21240" xr2:uid="{00000000-000D-0000-FFFF-FFFF00000000}"/>
  </bookViews>
  <sheets>
    <sheet name="Rürup-Rieste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29" i="4" l="1"/>
  <c r="AA28" i="4"/>
  <c r="AA27" i="4"/>
  <c r="AA26" i="4"/>
  <c r="AA25" i="4"/>
  <c r="X29" i="4"/>
  <c r="X28" i="4"/>
  <c r="X27" i="4"/>
  <c r="X26" i="4"/>
  <c r="X25" i="4"/>
  <c r="U29" i="4"/>
  <c r="U28" i="4"/>
  <c r="U27" i="4"/>
  <c r="U26" i="4"/>
  <c r="U25" i="4"/>
  <c r="R29" i="4"/>
  <c r="R28" i="4"/>
  <c r="R27" i="4"/>
  <c r="R26" i="4"/>
  <c r="R25" i="4"/>
  <c r="O29" i="4"/>
  <c r="O28" i="4"/>
  <c r="O27" i="4"/>
  <c r="O26" i="4"/>
  <c r="O25" i="4"/>
  <c r="L29" i="4"/>
  <c r="L28" i="4"/>
  <c r="L27" i="4"/>
  <c r="L26" i="4"/>
  <c r="L25" i="4"/>
  <c r="I29" i="4"/>
  <c r="I28" i="4"/>
  <c r="I27" i="4"/>
  <c r="I26" i="4"/>
  <c r="I25" i="4"/>
  <c r="F29" i="4"/>
  <c r="F28" i="4"/>
  <c r="F27" i="4"/>
  <c r="F26" i="4"/>
  <c r="F25" i="4"/>
  <c r="AA37" i="4" l="1"/>
  <c r="AA38" i="4" s="1"/>
  <c r="AA39" i="4" s="1"/>
  <c r="AA40" i="4" s="1"/>
  <c r="AA41" i="4" s="1"/>
  <c r="AA42" i="4" s="1"/>
  <c r="AA43" i="4" s="1"/>
  <c r="AA44" i="4" s="1"/>
  <c r="AA45" i="4" s="1"/>
  <c r="AA46" i="4" s="1"/>
  <c r="AA47" i="4" s="1"/>
  <c r="AA48" i="4" s="1"/>
  <c r="AA49" i="4" s="1"/>
  <c r="AA50" i="4" s="1"/>
  <c r="AA51" i="4" s="1"/>
  <c r="AA52" i="4" s="1"/>
  <c r="AA53" i="4" s="1"/>
  <c r="AA54" i="4" s="1"/>
  <c r="AA55" i="4" s="1"/>
  <c r="AA56" i="4" s="1"/>
  <c r="AA57" i="4" s="1"/>
  <c r="AA58" i="4" s="1"/>
  <c r="AA59" i="4" s="1"/>
  <c r="AA60" i="4" s="1"/>
  <c r="AA61" i="4" s="1"/>
  <c r="AA62" i="4" s="1"/>
  <c r="AA63" i="4" s="1"/>
  <c r="AA64" i="4" s="1"/>
  <c r="AA65" i="4" s="1"/>
  <c r="AA66" i="4" s="1"/>
  <c r="AA67" i="4" s="1"/>
  <c r="AA68" i="4" s="1"/>
  <c r="AA69" i="4" s="1"/>
  <c r="AA70" i="4" s="1"/>
  <c r="AA71" i="4" s="1"/>
  <c r="AA72" i="4" s="1"/>
  <c r="AA73" i="4" s="1"/>
  <c r="AA74" i="4" s="1"/>
  <c r="AA75" i="4" s="1"/>
  <c r="AA76" i="4" s="1"/>
  <c r="AA5" i="4" s="1"/>
  <c r="AA7" i="4" s="1"/>
  <c r="AA10" i="4"/>
  <c r="AA4" i="4"/>
  <c r="AA15" i="4" l="1"/>
  <c r="AA16" i="4" s="1"/>
  <c r="AA8" i="4" l="1"/>
  <c r="AA9" i="4" s="1"/>
  <c r="F10" i="4" l="1"/>
  <c r="L10" i="4"/>
  <c r="U10" i="4"/>
  <c r="X37" i="4" l="1"/>
  <c r="X38" i="4" s="1"/>
  <c r="X39" i="4" s="1"/>
  <c r="X40" i="4" s="1"/>
  <c r="X41" i="4" s="1"/>
  <c r="X42" i="4" s="1"/>
  <c r="X43" i="4" s="1"/>
  <c r="X44" i="4" s="1"/>
  <c r="X45" i="4" s="1"/>
  <c r="X46" i="4" s="1"/>
  <c r="X47" i="4" s="1"/>
  <c r="X48" i="4" s="1"/>
  <c r="X49" i="4" s="1"/>
  <c r="X50" i="4" s="1"/>
  <c r="X51" i="4" s="1"/>
  <c r="X52" i="4" s="1"/>
  <c r="X53" i="4" s="1"/>
  <c r="X54" i="4" s="1"/>
  <c r="X55" i="4" s="1"/>
  <c r="X56" i="4" s="1"/>
  <c r="X57" i="4" s="1"/>
  <c r="X58" i="4" s="1"/>
  <c r="X59" i="4" s="1"/>
  <c r="X60" i="4" s="1"/>
  <c r="X61" i="4" s="1"/>
  <c r="X62" i="4" s="1"/>
  <c r="X63" i="4" s="1"/>
  <c r="X64" i="4" s="1"/>
  <c r="X65" i="4" s="1"/>
  <c r="X66" i="4" s="1"/>
  <c r="X67" i="4" s="1"/>
  <c r="X68" i="4" s="1"/>
  <c r="X69" i="4" s="1"/>
  <c r="X70" i="4" s="1"/>
  <c r="X71" i="4" s="1"/>
  <c r="X72" i="4" s="1"/>
  <c r="X73" i="4" s="1"/>
  <c r="X74" i="4" s="1"/>
  <c r="X75" i="4" s="1"/>
  <c r="X76" i="4" s="1"/>
  <c r="X5" i="4" s="1"/>
  <c r="X7" i="4" s="1"/>
  <c r="X4" i="4"/>
  <c r="U37" i="4"/>
  <c r="U38" i="4" s="1"/>
  <c r="U39" i="4" s="1"/>
  <c r="U40" i="4" s="1"/>
  <c r="U41" i="4" s="1"/>
  <c r="U42" i="4" s="1"/>
  <c r="U43" i="4" s="1"/>
  <c r="U44" i="4" s="1"/>
  <c r="U45" i="4" s="1"/>
  <c r="U46" i="4" s="1"/>
  <c r="U47" i="4" s="1"/>
  <c r="U48" i="4" s="1"/>
  <c r="U49" i="4" s="1"/>
  <c r="U50" i="4" s="1"/>
  <c r="U51" i="4" s="1"/>
  <c r="U52" i="4" s="1"/>
  <c r="U53" i="4" s="1"/>
  <c r="U54" i="4" s="1"/>
  <c r="U55" i="4" s="1"/>
  <c r="U56" i="4" s="1"/>
  <c r="U57" i="4" s="1"/>
  <c r="U58" i="4" s="1"/>
  <c r="U59" i="4" s="1"/>
  <c r="U60" i="4" s="1"/>
  <c r="U61" i="4" s="1"/>
  <c r="U62" i="4" s="1"/>
  <c r="U63" i="4" s="1"/>
  <c r="U64" i="4" s="1"/>
  <c r="U65" i="4" s="1"/>
  <c r="U66" i="4" s="1"/>
  <c r="U67" i="4" s="1"/>
  <c r="U68" i="4" s="1"/>
  <c r="U69" i="4" s="1"/>
  <c r="U70" i="4" s="1"/>
  <c r="U71" i="4" s="1"/>
  <c r="U72" i="4" s="1"/>
  <c r="U73" i="4" s="1"/>
  <c r="U74" i="4" s="1"/>
  <c r="U75" i="4" s="1"/>
  <c r="U76" i="4" s="1"/>
  <c r="U4" i="4"/>
  <c r="R37" i="4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53" i="4" s="1"/>
  <c r="R54" i="4" s="1"/>
  <c r="R55" i="4" s="1"/>
  <c r="R56" i="4" s="1"/>
  <c r="R57" i="4" s="1"/>
  <c r="R58" i="4" s="1"/>
  <c r="R59" i="4" s="1"/>
  <c r="R60" i="4" s="1"/>
  <c r="R61" i="4" s="1"/>
  <c r="R62" i="4" s="1"/>
  <c r="R63" i="4" s="1"/>
  <c r="R64" i="4" s="1"/>
  <c r="R65" i="4" s="1"/>
  <c r="R66" i="4" s="1"/>
  <c r="R67" i="4" s="1"/>
  <c r="R68" i="4" s="1"/>
  <c r="R69" i="4" s="1"/>
  <c r="R70" i="4" s="1"/>
  <c r="R71" i="4" s="1"/>
  <c r="R72" i="4" s="1"/>
  <c r="R73" i="4" s="1"/>
  <c r="R74" i="4" s="1"/>
  <c r="R75" i="4" s="1"/>
  <c r="R76" i="4" s="1"/>
  <c r="R5" i="4" s="1"/>
  <c r="R7" i="4" s="1"/>
  <c r="R4" i="4"/>
  <c r="U5" i="4" l="1"/>
  <c r="U7" i="4" s="1"/>
  <c r="U15" i="4"/>
  <c r="U16" i="4" l="1"/>
  <c r="U8" i="4"/>
  <c r="U9" i="4" s="1"/>
  <c r="O37" i="4" l="1"/>
  <c r="O38" i="4" s="1"/>
  <c r="O39" i="4" s="1"/>
  <c r="O40" i="4" s="1"/>
  <c r="O41" i="4" s="1"/>
  <c r="O42" i="4" s="1"/>
  <c r="O43" i="4" s="1"/>
  <c r="O44" i="4" s="1"/>
  <c r="O45" i="4" s="1"/>
  <c r="O46" i="4" s="1"/>
  <c r="O47" i="4" s="1"/>
  <c r="O48" i="4" s="1"/>
  <c r="O49" i="4" s="1"/>
  <c r="O50" i="4" s="1"/>
  <c r="O51" i="4" s="1"/>
  <c r="O52" i="4" s="1"/>
  <c r="O53" i="4" s="1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1" i="4" s="1"/>
  <c r="O72" i="4" s="1"/>
  <c r="O73" i="4" s="1"/>
  <c r="O74" i="4" s="1"/>
  <c r="O75" i="4" s="1"/>
  <c r="O76" i="4" s="1"/>
  <c r="O5" i="4" s="1"/>
  <c r="O7" i="4" s="1"/>
  <c r="O15" i="4" s="1"/>
  <c r="O4" i="4"/>
  <c r="O16" i="4" l="1"/>
  <c r="O8" i="4"/>
  <c r="O9" i="4" s="1"/>
  <c r="C25" i="4"/>
  <c r="L37" i="4" l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5" i="4" s="1"/>
  <c r="L4" i="4"/>
  <c r="C29" i="4"/>
  <c r="C28" i="4"/>
  <c r="C27" i="4"/>
  <c r="C26" i="4"/>
  <c r="I37" i="4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5" i="4" s="1"/>
  <c r="I4" i="4"/>
  <c r="F37" i="4"/>
  <c r="F4" i="4"/>
  <c r="C37" i="4"/>
  <c r="C38" i="4" s="1"/>
  <c r="C4" i="4"/>
  <c r="L7" i="4" l="1"/>
  <c r="L15" i="4" s="1"/>
  <c r="I7" i="4"/>
  <c r="C39" i="4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5" i="4" s="1"/>
  <c r="F38" i="4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5" i="4" s="1"/>
  <c r="L16" i="4" l="1"/>
  <c r="L8" i="4"/>
  <c r="L9" i="4" s="1"/>
  <c r="C7" i="4"/>
  <c r="C15" i="4" s="1"/>
  <c r="F7" i="4"/>
  <c r="F15" i="4" l="1"/>
  <c r="F8" i="4" s="1"/>
  <c r="F9" i="4" s="1"/>
  <c r="C8" i="4"/>
  <c r="C9" i="4" s="1"/>
  <c r="C16" i="4"/>
  <c r="F16" i="4" l="1"/>
  <c r="R10" i="4" l="1"/>
  <c r="R15" i="4" s="1"/>
  <c r="R8" i="4" l="1"/>
  <c r="R9" i="4" s="1"/>
  <c r="R16" i="4"/>
  <c r="I10" i="4"/>
  <c r="I15" i="4" s="1"/>
  <c r="I16" i="4" l="1"/>
  <c r="I8" i="4"/>
  <c r="I9" i="4" s="1"/>
  <c r="X10" i="4"/>
  <c r="X15" i="4" s="1"/>
  <c r="X16" i="4" l="1"/>
  <c r="X8" i="4"/>
  <c r="X9" i="4" s="1"/>
</calcChain>
</file>

<file path=xl/sharedStrings.xml><?xml version="1.0" encoding="utf-8"?>
<sst xmlns="http://schemas.openxmlformats.org/spreadsheetml/2006/main" count="245" uniqueCount="37">
  <si>
    <t>Einlage</t>
  </si>
  <si>
    <t>Ertrag</t>
  </si>
  <si>
    <t>mtl Beitrag</t>
  </si>
  <si>
    <t>Kosten Jahr 1</t>
  </si>
  <si>
    <t>Verwaltung p.a.</t>
  </si>
  <si>
    <t>ETF Kosten p.a.</t>
  </si>
  <si>
    <t>Kosten Jahr 2</t>
  </si>
  <si>
    <t>Kosten Jahr 3</t>
  </si>
  <si>
    <t>Kosten Jahr 4</t>
  </si>
  <si>
    <t>Kosten Jahr 5</t>
  </si>
  <si>
    <t>Kosten Jahr 6</t>
  </si>
  <si>
    <t>Kosten Jahr 7</t>
  </si>
  <si>
    <t>Kosten Jahr 8</t>
  </si>
  <si>
    <t>Kosten Jahr 9</t>
  </si>
  <si>
    <t>Kosten Jahr 10</t>
  </si>
  <si>
    <t>Rebalancing-Bonus</t>
  </si>
  <si>
    <t>Rendite</t>
  </si>
  <si>
    <t>fairrürup</t>
  </si>
  <si>
    <t>Summe</t>
  </si>
  <si>
    <t>Rentenfaktor</t>
  </si>
  <si>
    <t>Rente</t>
  </si>
  <si>
    <t>fairriester</t>
  </si>
  <si>
    <t>Nettorente</t>
  </si>
  <si>
    <t xml:space="preserve">Ausgabeaufschlag </t>
  </si>
  <si>
    <t>Ausgabeaufschlag</t>
  </si>
  <si>
    <t>?</t>
  </si>
  <si>
    <t>Kosten fix p.a.</t>
  </si>
  <si>
    <t>Rentengebühr p.a.</t>
  </si>
  <si>
    <t>Rentenkosten p.a.</t>
  </si>
  <si>
    <t>Endabschlag einmal</t>
  </si>
  <si>
    <t>myLife Riester</t>
  </si>
  <si>
    <t>SwissLife Investo</t>
  </si>
  <si>
    <t xml:space="preserve">Congenial Basis C79 </t>
  </si>
  <si>
    <t>Nürnberger</t>
  </si>
  <si>
    <t>Volkwohlbund</t>
  </si>
  <si>
    <t>myLife Basis</t>
  </si>
  <si>
    <t>Alte Leipziger HFR70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</si>
</sst>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07]_-;\-* #,##0.00\ [$€-407]_-;_-* &quot;-&quot;??\ [$€-407]_-;_-@_-"/>
    <numFmt numFmtId="165" formatCode="&quot;(garantierte J.) &quot;0"/>
    <numFmt numFmtId="166" formatCode="&quot;Garantiezeit: &quot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0" fontId="0" fillId="2" borderId="2" xfId="0" applyNumberFormat="1" applyFill="1" applyBorder="1"/>
    <xf numFmtId="164" fontId="0" fillId="2" borderId="2" xfId="0" applyNumberFormat="1" applyFill="1" applyBorder="1"/>
    <xf numFmtId="165" fontId="0" fillId="0" borderId="1" xfId="0" applyNumberFormat="1" applyBorder="1" applyAlignment="1">
      <alignment horizontal="left"/>
    </xf>
    <xf numFmtId="0" fontId="0" fillId="3" borderId="2" xfId="0" applyFill="1" applyBorder="1"/>
    <xf numFmtId="10" fontId="0" fillId="3" borderId="2" xfId="1" applyNumberFormat="1" applyFont="1" applyFill="1" applyBorder="1"/>
    <xf numFmtId="164" fontId="0" fillId="3" borderId="2" xfId="0" applyNumberFormat="1" applyFill="1" applyBorder="1"/>
    <xf numFmtId="164" fontId="0" fillId="0" borderId="0" xfId="0" applyNumberFormat="1"/>
    <xf numFmtId="9" fontId="0" fillId="0" borderId="3" xfId="1" applyFont="1" applyBorder="1"/>
    <xf numFmtId="0" fontId="0" fillId="0" borderId="0" xfId="0" applyFill="1" applyBorder="1"/>
    <xf numFmtId="0" fontId="0" fillId="4" borderId="0" xfId="0" applyFill="1"/>
    <xf numFmtId="10" fontId="0" fillId="2" borderId="2" xfId="1" applyNumberFormat="1" applyFont="1" applyFill="1" applyBorder="1"/>
    <xf numFmtId="1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66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92A8-1FF3-4105-BDFE-FEB1973AECBC}">
  <dimension ref="B1:AC76"/>
  <sheetViews>
    <sheetView tabSelected="1" topLeftCell="G1" workbookViewId="0">
      <selection activeCell="P19" sqref="P19"/>
    </sheetView>
  </sheetViews>
  <sheetFormatPr baseColWidth="10" defaultRowHeight="15" x14ac:dyDescent="0.25"/>
  <cols>
    <col min="1" max="1" width="2.85546875" customWidth="1"/>
    <col min="2" max="2" width="18" bestFit="1" customWidth="1"/>
    <col min="3" max="3" width="13" bestFit="1" customWidth="1"/>
    <col min="5" max="5" width="18" bestFit="1" customWidth="1"/>
    <col min="6" max="6" width="13" bestFit="1" customWidth="1"/>
    <col min="8" max="8" width="18" bestFit="1" customWidth="1"/>
    <col min="9" max="9" width="13" bestFit="1" customWidth="1"/>
    <col min="11" max="11" width="18" bestFit="1" customWidth="1"/>
    <col min="12" max="12" width="13" bestFit="1" customWidth="1"/>
    <col min="14" max="14" width="18" customWidth="1"/>
    <col min="15" max="15" width="13" customWidth="1"/>
    <col min="16" max="16" width="11.42578125" customWidth="1"/>
    <col min="17" max="17" width="18" bestFit="1" customWidth="1"/>
    <col min="18" max="18" width="13" bestFit="1" customWidth="1"/>
    <col min="20" max="20" width="18" bestFit="1" customWidth="1"/>
    <col min="21" max="21" width="13" bestFit="1" customWidth="1"/>
    <col min="23" max="23" width="18" bestFit="1" customWidth="1"/>
    <col min="24" max="24" width="13" bestFit="1" customWidth="1"/>
    <col min="26" max="26" width="18" bestFit="1" customWidth="1"/>
    <col min="27" max="27" width="13" bestFit="1" customWidth="1"/>
    <col min="29" max="29" width="0" hidden="1" customWidth="1"/>
  </cols>
  <sheetData>
    <row r="1" spans="2:29" x14ac:dyDescent="0.25">
      <c r="B1" s="3"/>
      <c r="C1" s="4"/>
      <c r="E1" s="3"/>
      <c r="F1" s="4"/>
      <c r="G1">
        <v>10</v>
      </c>
      <c r="H1" s="3"/>
      <c r="I1" s="4"/>
      <c r="J1">
        <v>10</v>
      </c>
      <c r="K1" s="3"/>
      <c r="L1" s="4"/>
      <c r="M1">
        <v>5</v>
      </c>
      <c r="N1" s="3"/>
      <c r="O1" s="4"/>
      <c r="Q1" s="3"/>
      <c r="R1" s="4"/>
      <c r="S1" s="17">
        <v>5</v>
      </c>
      <c r="T1" s="3"/>
      <c r="U1" s="4"/>
      <c r="V1">
        <v>5</v>
      </c>
      <c r="W1" s="3"/>
      <c r="X1" s="4"/>
      <c r="Y1">
        <v>5</v>
      </c>
      <c r="Z1" s="3"/>
      <c r="AA1" s="4"/>
      <c r="AB1">
        <v>5</v>
      </c>
    </row>
    <row r="2" spans="2:29" s="2" customFormat="1" x14ac:dyDescent="0.25">
      <c r="B2" s="21" t="s">
        <v>31</v>
      </c>
      <c r="C2" s="22"/>
      <c r="E2" s="21" t="s">
        <v>17</v>
      </c>
      <c r="F2" s="22"/>
      <c r="G2" s="19">
        <v>34.606866002214836</v>
      </c>
      <c r="H2" s="21" t="s">
        <v>21</v>
      </c>
      <c r="I2" s="22"/>
      <c r="J2" s="19">
        <v>34.606866002214836</v>
      </c>
      <c r="K2" s="21" t="s">
        <v>32</v>
      </c>
      <c r="L2" s="22"/>
      <c r="M2" s="2">
        <v>18</v>
      </c>
      <c r="N2" s="21" t="s">
        <v>33</v>
      </c>
      <c r="O2" s="22"/>
      <c r="Q2" s="21" t="s">
        <v>34</v>
      </c>
      <c r="R2" s="22"/>
      <c r="S2" s="18">
        <v>18</v>
      </c>
      <c r="T2" s="21" t="s">
        <v>36</v>
      </c>
      <c r="U2" s="22"/>
      <c r="V2" s="2">
        <v>18</v>
      </c>
      <c r="W2" s="21" t="s">
        <v>35</v>
      </c>
      <c r="X2" s="22"/>
      <c r="Y2" s="2">
        <v>18</v>
      </c>
      <c r="Z2" s="21" t="s">
        <v>30</v>
      </c>
      <c r="AA2" s="22"/>
    </row>
    <row r="3" spans="2:29" x14ac:dyDescent="0.25">
      <c r="B3" s="3"/>
      <c r="C3" s="4"/>
      <c r="E3" s="3"/>
      <c r="F3" s="4"/>
      <c r="H3" s="3"/>
      <c r="I3" s="4"/>
      <c r="K3" s="3"/>
      <c r="L3" s="4"/>
      <c r="M3" s="1">
        <v>40.729879439556861</v>
      </c>
      <c r="N3" s="3"/>
      <c r="O3" s="4"/>
      <c r="Q3" s="3"/>
      <c r="R3" s="4"/>
      <c r="S3" s="1">
        <v>38.651824366110084</v>
      </c>
      <c r="T3" s="3"/>
      <c r="U3" s="4"/>
      <c r="W3" s="3"/>
      <c r="X3" s="4"/>
      <c r="Y3" s="1">
        <v>32.718230598089256</v>
      </c>
      <c r="Z3" s="3"/>
      <c r="AA3" s="4"/>
      <c r="AB3" s="1"/>
    </row>
    <row r="4" spans="2:29" x14ac:dyDescent="0.25">
      <c r="B4" s="3" t="s">
        <v>0</v>
      </c>
      <c r="C4" s="5">
        <f>C20*12*40</f>
        <v>48000</v>
      </c>
      <c r="E4" s="3" t="s">
        <v>0</v>
      </c>
      <c r="F4" s="5">
        <f>F20*12*40</f>
        <v>48000</v>
      </c>
      <c r="H4" s="3" t="s">
        <v>0</v>
      </c>
      <c r="I4" s="5">
        <f>I20*12*40</f>
        <v>48000</v>
      </c>
      <c r="K4" s="3" t="s">
        <v>0</v>
      </c>
      <c r="L4" s="5">
        <f>L20*12*40</f>
        <v>48000</v>
      </c>
      <c r="N4" s="3" t="s">
        <v>0</v>
      </c>
      <c r="O4" s="5">
        <f>O20*12*40</f>
        <v>48000</v>
      </c>
      <c r="Q4" s="3" t="s">
        <v>0</v>
      </c>
      <c r="R4" s="5">
        <f>R20*12*40</f>
        <v>48000</v>
      </c>
      <c r="T4" s="3" t="s">
        <v>0</v>
      </c>
      <c r="U4" s="5">
        <f>U20*12*40</f>
        <v>48000</v>
      </c>
      <c r="W4" s="3" t="s">
        <v>0</v>
      </c>
      <c r="X4" s="5">
        <f>X20*12*40</f>
        <v>48000</v>
      </c>
      <c r="Z4" s="3" t="s">
        <v>0</v>
      </c>
      <c r="AA4" s="5">
        <f>AA20*12*40</f>
        <v>48000</v>
      </c>
    </row>
    <row r="5" spans="2:29" x14ac:dyDescent="0.25">
      <c r="B5" s="3" t="s">
        <v>1</v>
      </c>
      <c r="C5" s="5">
        <f>C76-C4</f>
        <v>67125.042706853186</v>
      </c>
      <c r="E5" s="3" t="s">
        <v>1</v>
      </c>
      <c r="F5" s="5">
        <f>F76-F4</f>
        <v>106621.36168807559</v>
      </c>
      <c r="G5">
        <v>26.95</v>
      </c>
      <c r="H5" s="3" t="s">
        <v>1</v>
      </c>
      <c r="I5" s="5">
        <f>I76-I4</f>
        <v>99086.674243753456</v>
      </c>
      <c r="J5">
        <v>26.95</v>
      </c>
      <c r="K5" s="3" t="s">
        <v>1</v>
      </c>
      <c r="L5" s="5">
        <f>L76-L4</f>
        <v>116472.41818872225</v>
      </c>
      <c r="M5">
        <v>26.31</v>
      </c>
      <c r="N5" s="3" t="s">
        <v>1</v>
      </c>
      <c r="O5" s="5">
        <f>O76-O4</f>
        <v>104093.01793174332</v>
      </c>
      <c r="Q5" s="3" t="s">
        <v>1</v>
      </c>
      <c r="R5" s="5">
        <f>R76-R4</f>
        <v>109461.283304285</v>
      </c>
      <c r="S5">
        <v>25.32</v>
      </c>
      <c r="T5" s="3" t="s">
        <v>1</v>
      </c>
      <c r="U5" s="5">
        <f>U76-U4</f>
        <v>119278.30140501811</v>
      </c>
      <c r="V5">
        <v>23.15</v>
      </c>
      <c r="W5" s="3" t="s">
        <v>1</v>
      </c>
      <c r="X5" s="5">
        <f>X76-X4</f>
        <v>116363.69609257561</v>
      </c>
      <c r="Y5">
        <v>28.57</v>
      </c>
      <c r="Z5" s="3" t="s">
        <v>1</v>
      </c>
      <c r="AA5" s="5">
        <f>AA76-AA4</f>
        <v>108034.53100911065</v>
      </c>
      <c r="AB5">
        <v>28.62</v>
      </c>
    </row>
    <row r="6" spans="2:29" x14ac:dyDescent="0.25">
      <c r="B6" s="3"/>
      <c r="C6" s="4"/>
      <c r="E6" s="3"/>
      <c r="F6" s="4"/>
      <c r="G6">
        <v>24.08</v>
      </c>
      <c r="H6" s="3"/>
      <c r="I6" s="4"/>
      <c r="J6">
        <v>24.08</v>
      </c>
      <c r="K6" s="3"/>
      <c r="L6" s="4"/>
      <c r="M6">
        <v>25.95</v>
      </c>
      <c r="N6" s="3"/>
      <c r="O6" s="4"/>
      <c r="Q6" s="3"/>
      <c r="R6" s="4"/>
      <c r="S6">
        <v>25.07</v>
      </c>
      <c r="T6" s="3"/>
      <c r="U6" s="4"/>
      <c r="V6">
        <v>22.84</v>
      </c>
      <c r="W6" s="3"/>
      <c r="X6" s="4"/>
      <c r="Y6">
        <v>28.13</v>
      </c>
      <c r="Z6" s="3"/>
      <c r="AA6" s="4"/>
    </row>
    <row r="7" spans="2:29" x14ac:dyDescent="0.25">
      <c r="B7" s="3" t="s">
        <v>18</v>
      </c>
      <c r="C7" s="5">
        <f>(C5+C4)*(1-C13)</f>
        <v>115125.04270685319</v>
      </c>
      <c r="E7" s="3" t="s">
        <v>18</v>
      </c>
      <c r="F7" s="5">
        <f>(F5+F4)*(1-F13)</f>
        <v>153848.25487963521</v>
      </c>
      <c r="H7" s="3" t="s">
        <v>18</v>
      </c>
      <c r="I7" s="5">
        <f>(I5+I4)*(1-I13)</f>
        <v>146351.24087253469</v>
      </c>
      <c r="K7" s="3" t="s">
        <v>18</v>
      </c>
      <c r="L7" s="5">
        <f>(L5+L4)*(1-L13)</f>
        <v>164472.41818872225</v>
      </c>
      <c r="M7">
        <v>20.46</v>
      </c>
      <c r="N7" s="3" t="s">
        <v>18</v>
      </c>
      <c r="O7" s="5">
        <f>(O5+O4)*(1-O13)</f>
        <v>152093.01793174332</v>
      </c>
      <c r="Q7" s="3" t="s">
        <v>18</v>
      </c>
      <c r="R7" s="5">
        <f>(R5+R4)*(1-R13)</f>
        <v>157461.283304285</v>
      </c>
      <c r="S7">
        <v>21.56</v>
      </c>
      <c r="T7" s="3" t="s">
        <v>18</v>
      </c>
      <c r="U7" s="5">
        <f>(U5+U4)*(1-U13)</f>
        <v>167278.30140501811</v>
      </c>
      <c r="W7" s="3" t="s">
        <v>18</v>
      </c>
      <c r="X7" s="5">
        <f>(X5+X4)*(1-X13)</f>
        <v>164363.69609257561</v>
      </c>
      <c r="Y7">
        <v>25.47</v>
      </c>
      <c r="Z7" s="3" t="s">
        <v>18</v>
      </c>
      <c r="AA7" s="5">
        <f>(AA5+AA4)*(1-AA13)</f>
        <v>156034.53100911065</v>
      </c>
    </row>
    <row r="8" spans="2:29" ht="15.75" thickBot="1" x14ac:dyDescent="0.3">
      <c r="B8" s="20">
        <v>18</v>
      </c>
      <c r="C8" s="5">
        <f>C15*12*B8</f>
        <v>53588.404879186019</v>
      </c>
      <c r="E8" s="20">
        <v>10</v>
      </c>
      <c r="F8" s="5">
        <f>F15*12*E8</f>
        <v>49754.525628074029</v>
      </c>
      <c r="H8" s="20">
        <v>10</v>
      </c>
      <c r="I8" s="5">
        <f>I15*12*H8</f>
        <v>47329.991298177716</v>
      </c>
      <c r="K8" s="20">
        <v>18</v>
      </c>
      <c r="L8" s="5">
        <f>L15*12*K8</f>
        <v>92190.079843142594</v>
      </c>
      <c r="N8" s="20">
        <v>18</v>
      </c>
      <c r="O8" s="5">
        <f>O15*12*N8</f>
        <v>80651.885548844846</v>
      </c>
      <c r="Q8" s="20">
        <v>18</v>
      </c>
      <c r="R8" s="5">
        <f>R15*12*Q8</f>
        <v>85267.174444669974</v>
      </c>
      <c r="T8" s="20">
        <v>18</v>
      </c>
      <c r="U8" s="5">
        <f>U15*12*T8</f>
        <v>82525.746328357243</v>
      </c>
      <c r="W8" s="20">
        <v>18</v>
      </c>
      <c r="X8" s="5">
        <f>X15*12*W8</f>
        <v>99868.696655417705</v>
      </c>
      <c r="Z8" s="20">
        <v>5</v>
      </c>
      <c r="AA8" s="5">
        <f>AA15*12*Z8</f>
        <v>26794.249664884479</v>
      </c>
    </row>
    <row r="9" spans="2:29" ht="15.75" thickTop="1" x14ac:dyDescent="0.25">
      <c r="B9" s="8"/>
      <c r="C9" s="13">
        <f>C8/C7</f>
        <v>0.46548</v>
      </c>
      <c r="E9" s="8"/>
      <c r="F9" s="13">
        <f>F8/F7</f>
        <v>0.32340000000000002</v>
      </c>
      <c r="H9" s="8"/>
      <c r="I9" s="13">
        <f>I8/I7</f>
        <v>0.32339999999999997</v>
      </c>
      <c r="K9" s="8"/>
      <c r="L9" s="13">
        <f>L8/L7</f>
        <v>0.56052000000000002</v>
      </c>
      <c r="N9" s="8"/>
      <c r="O9" s="13">
        <f>O8/O7</f>
        <v>0.53027999999999997</v>
      </c>
      <c r="Q9" s="8"/>
      <c r="R9" s="13">
        <f>R8/R7</f>
        <v>0.54151199999999999</v>
      </c>
      <c r="T9" s="8"/>
      <c r="U9" s="13">
        <f>U8/U7</f>
        <v>0.49334399999999995</v>
      </c>
      <c r="W9" s="8"/>
      <c r="X9" s="13">
        <f>X8/X7</f>
        <v>0.60760800000000015</v>
      </c>
      <c r="Z9" s="8"/>
      <c r="AA9" s="13">
        <f>AA8/AA7</f>
        <v>0.17171999999999998</v>
      </c>
      <c r="AC9">
        <v>1</v>
      </c>
    </row>
    <row r="10" spans="2:29" x14ac:dyDescent="0.25">
      <c r="B10" s="3" t="s">
        <v>19</v>
      </c>
      <c r="C10" s="9">
        <v>21.55</v>
      </c>
      <c r="E10" s="3" t="s">
        <v>19</v>
      </c>
      <c r="F10" s="9">
        <f>IF(E8=G1,G5,IF(E8=G2,G6,IF(E8=G3,G7,IF(E8=G4,G8))))</f>
        <v>26.95</v>
      </c>
      <c r="H10" s="3" t="s">
        <v>19</v>
      </c>
      <c r="I10" s="9">
        <f>IF(H8=J1,J5,IF(H8=J2,J6,IF(H8=J3,J7,IF(H8=J4,J8))))</f>
        <v>26.95</v>
      </c>
      <c r="K10" s="3" t="s">
        <v>19</v>
      </c>
      <c r="L10" s="9">
        <f>IF(K8=M1,M5,IF(K8=M2,M6,IF(K8=M3,M7,IF(K8=M4,M8))))</f>
        <v>25.95</v>
      </c>
      <c r="M10" s="14"/>
      <c r="N10" s="3" t="s">
        <v>19</v>
      </c>
      <c r="O10" s="9">
        <v>24.55</v>
      </c>
      <c r="Q10" s="3" t="s">
        <v>19</v>
      </c>
      <c r="R10" s="9">
        <f>IF(Q8=S1,S5,IF(Q8=S2,S6,IF(Q8=S3,S7,IF(Q8=S4,S8))))</f>
        <v>25.07</v>
      </c>
      <c r="T10" s="3" t="s">
        <v>19</v>
      </c>
      <c r="U10" s="9">
        <f>IF(T8=V1,V5,IF(T8=V2,V6,IF(T8=V3,V7,IF(T8=V4,V8))))</f>
        <v>22.84</v>
      </c>
      <c r="W10" s="3" t="s">
        <v>19</v>
      </c>
      <c r="X10" s="9">
        <f>IF(W8=Y1,Y5,IF(W8=Y2,Y6,IF(W8=Y3,Y7,IF(W8=Y4,Y8))))</f>
        <v>28.13</v>
      </c>
      <c r="Z10" s="3" t="s">
        <v>19</v>
      </c>
      <c r="AA10" s="9">
        <f>IF(Z8=AB1,AB5,IF(Z8=AB2,AB6,IF(Z8=AB3,AB7,IF(Z8=AB4,AB8))))</f>
        <v>28.62</v>
      </c>
    </row>
    <row r="11" spans="2:29" x14ac:dyDescent="0.25">
      <c r="B11" s="3" t="s">
        <v>27</v>
      </c>
      <c r="C11" s="10">
        <v>1.4999999999999999E-2</v>
      </c>
      <c r="E11" s="3" t="s">
        <v>27</v>
      </c>
      <c r="F11" s="10">
        <v>1.4999999999999999E-2</v>
      </c>
      <c r="H11" s="3" t="s">
        <v>27</v>
      </c>
      <c r="I11" s="10">
        <v>1.4999999999999999E-2</v>
      </c>
      <c r="K11" s="3" t="s">
        <v>27</v>
      </c>
      <c r="L11" s="10">
        <v>1.4999999999999999E-2</v>
      </c>
      <c r="N11" s="3" t="s">
        <v>27</v>
      </c>
      <c r="O11" s="10">
        <v>1.4999999999999999E-2</v>
      </c>
      <c r="Q11" s="3" t="s">
        <v>27</v>
      </c>
      <c r="R11" s="10">
        <v>1.4999999999999999E-2</v>
      </c>
      <c r="T11" s="3" t="s">
        <v>27</v>
      </c>
      <c r="U11" s="10">
        <v>1.4999999999999999E-2</v>
      </c>
      <c r="W11" s="3" t="s">
        <v>27</v>
      </c>
      <c r="X11" s="10">
        <v>0</v>
      </c>
      <c r="Z11" s="3" t="s">
        <v>27</v>
      </c>
      <c r="AA11" s="10">
        <v>0</v>
      </c>
    </row>
    <row r="12" spans="2:29" x14ac:dyDescent="0.25">
      <c r="B12" s="3" t="s">
        <v>28</v>
      </c>
      <c r="C12" s="11">
        <v>36</v>
      </c>
      <c r="E12" s="3" t="s">
        <v>28</v>
      </c>
      <c r="F12" s="11">
        <v>0</v>
      </c>
      <c r="H12" s="3" t="s">
        <v>28</v>
      </c>
      <c r="I12" s="11">
        <v>0</v>
      </c>
      <c r="K12" s="3" t="s">
        <v>28</v>
      </c>
      <c r="L12" s="11">
        <v>0</v>
      </c>
      <c r="N12" s="3" t="s">
        <v>28</v>
      </c>
      <c r="O12" s="11">
        <v>0</v>
      </c>
      <c r="Q12" s="3" t="s">
        <v>28</v>
      </c>
      <c r="R12" s="11">
        <v>0</v>
      </c>
      <c r="T12" s="3" t="s">
        <v>28</v>
      </c>
      <c r="U12" s="11">
        <v>0</v>
      </c>
      <c r="W12" s="3" t="s">
        <v>28</v>
      </c>
      <c r="X12" s="11">
        <v>0</v>
      </c>
      <c r="Z12" s="3" t="s">
        <v>28</v>
      </c>
      <c r="AA12" s="11">
        <v>0</v>
      </c>
    </row>
    <row r="13" spans="2:29" x14ac:dyDescent="0.25">
      <c r="B13" s="3" t="s">
        <v>29</v>
      </c>
      <c r="C13" s="10">
        <v>0</v>
      </c>
      <c r="E13" s="3" t="s">
        <v>29</v>
      </c>
      <c r="F13" s="10">
        <v>5.0000000000000001E-3</v>
      </c>
      <c r="H13" s="3" t="s">
        <v>29</v>
      </c>
      <c r="I13" s="10">
        <v>5.0000000000000001E-3</v>
      </c>
      <c r="K13" s="3" t="s">
        <v>29</v>
      </c>
      <c r="L13" s="10">
        <v>0</v>
      </c>
      <c r="N13" s="3" t="s">
        <v>29</v>
      </c>
      <c r="O13" s="10">
        <v>0</v>
      </c>
      <c r="Q13" s="3" t="s">
        <v>29</v>
      </c>
      <c r="R13" s="10">
        <v>0</v>
      </c>
      <c r="T13" s="3" t="s">
        <v>29</v>
      </c>
      <c r="U13" s="10">
        <v>0</v>
      </c>
      <c r="W13" s="3" t="s">
        <v>29</v>
      </c>
      <c r="X13" s="10">
        <v>0</v>
      </c>
      <c r="Z13" s="3" t="s">
        <v>29</v>
      </c>
      <c r="AA13" s="10">
        <v>0</v>
      </c>
    </row>
    <row r="14" spans="2:29" x14ac:dyDescent="0.25">
      <c r="B14" s="3"/>
      <c r="C14" s="5"/>
      <c r="E14" s="3"/>
      <c r="F14" s="5"/>
      <c r="H14" s="3"/>
      <c r="I14" s="5"/>
      <c r="K14" s="3"/>
      <c r="L14" s="5"/>
      <c r="N14" s="3"/>
      <c r="O14" s="5"/>
      <c r="Q14" s="3"/>
      <c r="R14" s="5"/>
      <c r="T14" s="3"/>
      <c r="U14" s="5"/>
      <c r="W14" s="3"/>
      <c r="X14" s="5"/>
      <c r="Z14" s="3"/>
      <c r="AA14" s="5"/>
    </row>
    <row r="15" spans="2:29" x14ac:dyDescent="0.25">
      <c r="B15" s="3" t="s">
        <v>20</v>
      </c>
      <c r="C15" s="5">
        <f>C7*C10/10000</f>
        <v>248.09446703326861</v>
      </c>
      <c r="E15" s="3" t="s">
        <v>20</v>
      </c>
      <c r="F15" s="5">
        <f>F7*F10/10000</f>
        <v>414.62104690061688</v>
      </c>
      <c r="H15" s="3" t="s">
        <v>20</v>
      </c>
      <c r="I15" s="5">
        <f>I7*I10/10000</f>
        <v>394.41659415148098</v>
      </c>
      <c r="K15" s="3" t="s">
        <v>20</v>
      </c>
      <c r="L15" s="5">
        <f>L7*L10/10000</f>
        <v>426.80592519973425</v>
      </c>
      <c r="N15" s="3" t="s">
        <v>20</v>
      </c>
      <c r="O15" s="5">
        <f>O7*O10/10000</f>
        <v>373.38835902242988</v>
      </c>
      <c r="Q15" s="3" t="s">
        <v>20</v>
      </c>
      <c r="R15" s="5">
        <f>R7*R10/10000</f>
        <v>394.75543724384249</v>
      </c>
      <c r="T15" s="3" t="s">
        <v>20</v>
      </c>
      <c r="U15" s="5">
        <f>U7*U10/10000</f>
        <v>382.06364040906135</v>
      </c>
      <c r="W15" s="3" t="s">
        <v>20</v>
      </c>
      <c r="X15" s="5">
        <f>X7*X10/10000</f>
        <v>462.35507710841523</v>
      </c>
      <c r="Z15" s="3" t="s">
        <v>20</v>
      </c>
      <c r="AA15" s="5">
        <f>AA7*AA10/10000</f>
        <v>446.57082774807463</v>
      </c>
    </row>
    <row r="16" spans="2:29" x14ac:dyDescent="0.25">
      <c r="B16" s="3" t="s">
        <v>22</v>
      </c>
      <c r="C16" s="5">
        <f>C15*(1-C11)-C12/12</f>
        <v>241.37305002776958</v>
      </c>
      <c r="E16" s="3" t="s">
        <v>22</v>
      </c>
      <c r="F16" s="5">
        <f>F15*(1-F11)-F12/12</f>
        <v>408.40173119710761</v>
      </c>
      <c r="H16" s="3" t="s">
        <v>22</v>
      </c>
      <c r="I16" s="5">
        <f>I15*(1-I11)-I12/12</f>
        <v>388.50034523920874</v>
      </c>
      <c r="K16" s="3" t="s">
        <v>22</v>
      </c>
      <c r="L16" s="5">
        <f>L15*(1-L11)-L12/12</f>
        <v>420.40383632173825</v>
      </c>
      <c r="N16" s="3" t="s">
        <v>22</v>
      </c>
      <c r="O16" s="5">
        <f>O15*(1-O11)-O12/12</f>
        <v>367.78753363709342</v>
      </c>
      <c r="Q16" s="3" t="s">
        <v>22</v>
      </c>
      <c r="R16" s="5">
        <f>R15*(1-R11)-R12/12</f>
        <v>388.83410568518485</v>
      </c>
      <c r="T16" s="3" t="s">
        <v>22</v>
      </c>
      <c r="U16" s="5">
        <f>U15*(1-U11)-U12/12</f>
        <v>376.33268580292543</v>
      </c>
      <c r="W16" s="3" t="s">
        <v>22</v>
      </c>
      <c r="X16" s="5">
        <f>X15*(1-X11)-X12/12</f>
        <v>462.35507710841523</v>
      </c>
      <c r="Z16" s="3" t="s">
        <v>22</v>
      </c>
      <c r="AA16" s="5">
        <f>AA15*(1-AA11)-AA12/12</f>
        <v>446.57082774807463</v>
      </c>
    </row>
    <row r="17" spans="2:27" x14ac:dyDescent="0.25">
      <c r="B17" s="3"/>
      <c r="C17" s="4"/>
      <c r="E17" s="3"/>
      <c r="F17" s="4"/>
      <c r="H17" s="3"/>
      <c r="I17" s="4"/>
      <c r="K17" s="3"/>
      <c r="L17" s="4"/>
      <c r="N17" s="3"/>
      <c r="O17" s="4"/>
      <c r="Q17" s="3"/>
      <c r="R17" s="4"/>
      <c r="T17" s="3"/>
      <c r="U17" s="4"/>
      <c r="W17" s="3"/>
      <c r="X17" s="4"/>
      <c r="Z17" s="3"/>
      <c r="AA17" s="4"/>
    </row>
    <row r="18" spans="2:27" x14ac:dyDescent="0.25">
      <c r="B18" s="3" t="s">
        <v>16</v>
      </c>
      <c r="C18" s="6">
        <v>0.06</v>
      </c>
      <c r="E18" s="3" t="s">
        <v>16</v>
      </c>
      <c r="F18" s="6">
        <v>0.06</v>
      </c>
      <c r="H18" s="3" t="s">
        <v>16</v>
      </c>
      <c r="I18" s="6">
        <v>0.06</v>
      </c>
      <c r="K18" s="3" t="s">
        <v>16</v>
      </c>
      <c r="L18" s="6">
        <v>0.06</v>
      </c>
      <c r="N18" s="3" t="s">
        <v>16</v>
      </c>
      <c r="O18" s="6">
        <v>0.06</v>
      </c>
      <c r="Q18" s="3" t="s">
        <v>16</v>
      </c>
      <c r="R18" s="6">
        <v>0.06</v>
      </c>
      <c r="T18" s="3" t="s">
        <v>16</v>
      </c>
      <c r="U18" s="6">
        <v>0.06</v>
      </c>
      <c r="W18" s="3" t="s">
        <v>16</v>
      </c>
      <c r="X18" s="6">
        <v>0.06</v>
      </c>
      <c r="Z18" s="3" t="s">
        <v>16</v>
      </c>
      <c r="AA18" s="6">
        <v>0.06</v>
      </c>
    </row>
    <row r="19" spans="2:27" x14ac:dyDescent="0.25">
      <c r="B19" s="3" t="s">
        <v>15</v>
      </c>
      <c r="C19" s="6">
        <v>0</v>
      </c>
      <c r="E19" s="3" t="s">
        <v>15</v>
      </c>
      <c r="F19" s="6">
        <v>0</v>
      </c>
      <c r="H19" s="3" t="s">
        <v>15</v>
      </c>
      <c r="I19" s="6">
        <v>0</v>
      </c>
      <c r="K19" s="3" t="s">
        <v>15</v>
      </c>
      <c r="L19" s="6">
        <v>0</v>
      </c>
      <c r="N19" s="3" t="s">
        <v>15</v>
      </c>
      <c r="O19" s="6">
        <v>0</v>
      </c>
      <c r="Q19" s="3" t="s">
        <v>15</v>
      </c>
      <c r="R19" s="6">
        <v>0</v>
      </c>
      <c r="T19" s="3" t="s">
        <v>15</v>
      </c>
      <c r="U19" s="6">
        <v>0</v>
      </c>
      <c r="W19" s="3" t="s">
        <v>15</v>
      </c>
      <c r="X19" s="6">
        <v>0</v>
      </c>
      <c r="Z19" s="3" t="s">
        <v>15</v>
      </c>
      <c r="AA19" s="6">
        <v>0</v>
      </c>
    </row>
    <row r="20" spans="2:27" x14ac:dyDescent="0.25">
      <c r="B20" s="3" t="s">
        <v>2</v>
      </c>
      <c r="C20" s="7">
        <v>100</v>
      </c>
      <c r="E20" s="3" t="s">
        <v>2</v>
      </c>
      <c r="F20" s="7">
        <v>100</v>
      </c>
      <c r="H20" s="3" t="s">
        <v>2</v>
      </c>
      <c r="I20" s="7">
        <v>100</v>
      </c>
      <c r="K20" s="3" t="s">
        <v>2</v>
      </c>
      <c r="L20" s="7">
        <v>100</v>
      </c>
      <c r="N20" s="3" t="s">
        <v>2</v>
      </c>
      <c r="O20" s="7">
        <v>100</v>
      </c>
      <c r="Q20" s="3" t="s">
        <v>2</v>
      </c>
      <c r="R20" s="7">
        <v>100</v>
      </c>
      <c r="T20" s="3" t="s">
        <v>2</v>
      </c>
      <c r="U20" s="7">
        <v>100</v>
      </c>
      <c r="W20" s="3" t="s">
        <v>2</v>
      </c>
      <c r="X20" s="7">
        <v>100</v>
      </c>
      <c r="Z20" s="3" t="s">
        <v>2</v>
      </c>
      <c r="AA20" s="7">
        <v>100</v>
      </c>
    </row>
    <row r="21" spans="2:27" x14ac:dyDescent="0.25">
      <c r="B21" s="3" t="s">
        <v>4</v>
      </c>
      <c r="C21" s="10">
        <v>1.15E-2</v>
      </c>
      <c r="E21" s="3" t="s">
        <v>4</v>
      </c>
      <c r="F21" s="10">
        <v>4.0000000000000001E-3</v>
      </c>
      <c r="H21" s="3" t="s">
        <v>4</v>
      </c>
      <c r="I21" s="10">
        <v>6.0000000000000001E-3</v>
      </c>
      <c r="K21" s="3" t="s">
        <v>4</v>
      </c>
      <c r="L21" s="10">
        <v>2.3999999999999998E-3</v>
      </c>
      <c r="N21" s="3" t="s">
        <v>4</v>
      </c>
      <c r="O21" s="10">
        <v>4.0000000000000001E-3</v>
      </c>
      <c r="P21" s="15" t="s">
        <v>25</v>
      </c>
      <c r="Q21" s="3" t="s">
        <v>4</v>
      </c>
      <c r="R21" s="10">
        <v>1.5E-3</v>
      </c>
      <c r="T21" s="3" t="s">
        <v>4</v>
      </c>
      <c r="U21" s="10">
        <v>0</v>
      </c>
      <c r="V21" s="15" t="s">
        <v>25</v>
      </c>
      <c r="W21" s="3" t="s">
        <v>4</v>
      </c>
      <c r="X21" s="10">
        <v>2E-3</v>
      </c>
      <c r="Z21" s="3" t="s">
        <v>4</v>
      </c>
      <c r="AA21" s="10">
        <v>3.2000000000000002E-3</v>
      </c>
    </row>
    <row r="22" spans="2:27" x14ac:dyDescent="0.25">
      <c r="B22" s="3" t="s">
        <v>5</v>
      </c>
      <c r="C22" s="16">
        <v>2E-3</v>
      </c>
      <c r="E22" s="3" t="s">
        <v>5</v>
      </c>
      <c r="F22" s="16">
        <v>2E-3</v>
      </c>
      <c r="H22" s="3" t="s">
        <v>5</v>
      </c>
      <c r="I22" s="16">
        <v>2E-3</v>
      </c>
      <c r="K22" s="3" t="s">
        <v>5</v>
      </c>
      <c r="L22" s="16">
        <v>2E-3</v>
      </c>
      <c r="N22" s="3" t="s">
        <v>5</v>
      </c>
      <c r="O22" s="16">
        <v>2E-3</v>
      </c>
      <c r="Q22" s="3" t="s">
        <v>5</v>
      </c>
      <c r="R22" s="16">
        <v>2E-3</v>
      </c>
      <c r="T22" s="3" t="s">
        <v>5</v>
      </c>
      <c r="U22" s="16">
        <v>2E-3</v>
      </c>
      <c r="W22" s="3" t="s">
        <v>5</v>
      </c>
      <c r="X22" s="16">
        <v>2E-3</v>
      </c>
      <c r="Z22" s="3" t="s">
        <v>5</v>
      </c>
      <c r="AA22" s="16">
        <v>2E-3</v>
      </c>
    </row>
    <row r="23" spans="2:27" x14ac:dyDescent="0.25">
      <c r="B23" s="3" t="s">
        <v>24</v>
      </c>
      <c r="C23" s="10">
        <v>0.12529999999999999</v>
      </c>
      <c r="E23" s="3" t="s">
        <v>24</v>
      </c>
      <c r="F23" s="10">
        <v>0</v>
      </c>
      <c r="H23" s="3" t="s">
        <v>24</v>
      </c>
      <c r="I23" s="10">
        <v>0</v>
      </c>
      <c r="K23" s="3" t="s">
        <v>24</v>
      </c>
      <c r="L23" s="10">
        <v>0.01</v>
      </c>
      <c r="N23" s="3" t="s">
        <v>23</v>
      </c>
      <c r="O23" s="10">
        <v>4.4999999999999998E-2</v>
      </c>
      <c r="Q23" s="3" t="s">
        <v>23</v>
      </c>
      <c r="R23" s="10">
        <v>7.0000000000000007E-2</v>
      </c>
      <c r="T23" s="3" t="s">
        <v>23</v>
      </c>
      <c r="U23" s="10">
        <v>0.02</v>
      </c>
      <c r="W23" s="3" t="s">
        <v>23</v>
      </c>
      <c r="X23" s="10">
        <v>0</v>
      </c>
      <c r="Z23" s="3" t="s">
        <v>23</v>
      </c>
      <c r="AA23" s="10">
        <v>0.02</v>
      </c>
    </row>
    <row r="24" spans="2:27" x14ac:dyDescent="0.25">
      <c r="B24" s="3" t="s">
        <v>26</v>
      </c>
      <c r="C24" s="11">
        <v>0</v>
      </c>
      <c r="E24" s="3" t="s">
        <v>26</v>
      </c>
      <c r="F24" s="11">
        <v>36</v>
      </c>
      <c r="H24" s="3" t="s">
        <v>26</v>
      </c>
      <c r="I24" s="11">
        <v>36</v>
      </c>
      <c r="K24" s="3" t="s">
        <v>26</v>
      </c>
      <c r="L24" s="11">
        <v>0</v>
      </c>
      <c r="N24" s="3" t="s">
        <v>26</v>
      </c>
      <c r="O24" s="11">
        <v>0</v>
      </c>
      <c r="Q24" s="3" t="s">
        <v>26</v>
      </c>
      <c r="R24" s="11">
        <v>0</v>
      </c>
      <c r="T24" s="3" t="s">
        <v>26</v>
      </c>
      <c r="U24" s="11">
        <v>36</v>
      </c>
      <c r="W24" s="3" t="s">
        <v>26</v>
      </c>
      <c r="X24" s="11">
        <v>24</v>
      </c>
      <c r="Z24" s="3" t="s">
        <v>26</v>
      </c>
      <c r="AA24" s="11">
        <v>24</v>
      </c>
    </row>
    <row r="25" spans="2:27" x14ac:dyDescent="0.25">
      <c r="B25" s="3" t="s">
        <v>3</v>
      </c>
      <c r="C25" s="11">
        <f>$C$20*12/5</f>
        <v>240</v>
      </c>
      <c r="E25" s="3" t="s">
        <v>3</v>
      </c>
      <c r="F25" s="11">
        <f>$C$20*12/5</f>
        <v>240</v>
      </c>
      <c r="H25" s="3" t="s">
        <v>3</v>
      </c>
      <c r="I25" s="11">
        <f>$C$20*12/5</f>
        <v>240</v>
      </c>
      <c r="K25" s="3" t="s">
        <v>3</v>
      </c>
      <c r="L25" s="11">
        <f>$C$20*12/5</f>
        <v>240</v>
      </c>
      <c r="N25" s="3" t="s">
        <v>3</v>
      </c>
      <c r="O25" s="11">
        <f>$C$20*12/5</f>
        <v>240</v>
      </c>
      <c r="Q25" s="3" t="s">
        <v>3</v>
      </c>
      <c r="R25" s="11">
        <f>$C$20*12/5</f>
        <v>240</v>
      </c>
      <c r="T25" s="3" t="s">
        <v>3</v>
      </c>
      <c r="U25" s="11">
        <f>$C$20*12/5</f>
        <v>240</v>
      </c>
      <c r="W25" s="3" t="s">
        <v>3</v>
      </c>
      <c r="X25" s="11">
        <f>$C$20*12/5</f>
        <v>240</v>
      </c>
      <c r="Z25" s="3" t="s">
        <v>3</v>
      </c>
      <c r="AA25" s="11">
        <f>$C$20*12/5</f>
        <v>240</v>
      </c>
    </row>
    <row r="26" spans="2:27" x14ac:dyDescent="0.25">
      <c r="B26" s="3" t="s">
        <v>6</v>
      </c>
      <c r="C26" s="11">
        <f t="shared" ref="C26:C29" si="0">$C$20*12/5</f>
        <v>240</v>
      </c>
      <c r="E26" s="3" t="s">
        <v>6</v>
      </c>
      <c r="F26" s="11">
        <f t="shared" ref="F26:F29" si="1">$C$20*12/5</f>
        <v>240</v>
      </c>
      <c r="H26" s="3" t="s">
        <v>6</v>
      </c>
      <c r="I26" s="11">
        <f t="shared" ref="I26:I29" si="2">$C$20*12/5</f>
        <v>240</v>
      </c>
      <c r="K26" s="3" t="s">
        <v>6</v>
      </c>
      <c r="L26" s="11">
        <f t="shared" ref="L26:L29" si="3">$C$20*12/5</f>
        <v>240</v>
      </c>
      <c r="N26" s="3" t="s">
        <v>6</v>
      </c>
      <c r="O26" s="11">
        <f t="shared" ref="O26:O29" si="4">$C$20*12/5</f>
        <v>240</v>
      </c>
      <c r="Q26" s="3" t="s">
        <v>6</v>
      </c>
      <c r="R26" s="11">
        <f t="shared" ref="R26:R29" si="5">$C$20*12/5</f>
        <v>240</v>
      </c>
      <c r="T26" s="3" t="s">
        <v>6</v>
      </c>
      <c r="U26" s="11">
        <f t="shared" ref="U26:U29" si="6">$C$20*12/5</f>
        <v>240</v>
      </c>
      <c r="W26" s="3" t="s">
        <v>6</v>
      </c>
      <c r="X26" s="11">
        <f t="shared" ref="X26:X29" si="7">$C$20*12/5</f>
        <v>240</v>
      </c>
      <c r="Z26" s="3" t="s">
        <v>6</v>
      </c>
      <c r="AA26" s="11">
        <f t="shared" ref="AA26:AA29" si="8">$C$20*12/5</f>
        <v>240</v>
      </c>
    </row>
    <row r="27" spans="2:27" x14ac:dyDescent="0.25">
      <c r="B27" s="3" t="s">
        <v>7</v>
      </c>
      <c r="C27" s="11">
        <f t="shared" si="0"/>
        <v>240</v>
      </c>
      <c r="E27" s="3" t="s">
        <v>7</v>
      </c>
      <c r="F27" s="11">
        <f t="shared" si="1"/>
        <v>240</v>
      </c>
      <c r="H27" s="3" t="s">
        <v>7</v>
      </c>
      <c r="I27" s="11">
        <f t="shared" si="2"/>
        <v>240</v>
      </c>
      <c r="K27" s="3" t="s">
        <v>7</v>
      </c>
      <c r="L27" s="11">
        <f t="shared" si="3"/>
        <v>240</v>
      </c>
      <c r="N27" s="3" t="s">
        <v>7</v>
      </c>
      <c r="O27" s="11">
        <f t="shared" si="4"/>
        <v>240</v>
      </c>
      <c r="Q27" s="3" t="s">
        <v>7</v>
      </c>
      <c r="R27" s="11">
        <f t="shared" si="5"/>
        <v>240</v>
      </c>
      <c r="T27" s="3" t="s">
        <v>7</v>
      </c>
      <c r="U27" s="11">
        <f t="shared" si="6"/>
        <v>240</v>
      </c>
      <c r="W27" s="3" t="s">
        <v>7</v>
      </c>
      <c r="X27" s="11">
        <f t="shared" si="7"/>
        <v>240</v>
      </c>
      <c r="Z27" s="3" t="s">
        <v>7</v>
      </c>
      <c r="AA27" s="11">
        <f t="shared" si="8"/>
        <v>240</v>
      </c>
    </row>
    <row r="28" spans="2:27" x14ac:dyDescent="0.25">
      <c r="B28" s="3" t="s">
        <v>8</v>
      </c>
      <c r="C28" s="11">
        <f t="shared" si="0"/>
        <v>240</v>
      </c>
      <c r="E28" s="3" t="s">
        <v>8</v>
      </c>
      <c r="F28" s="11">
        <f t="shared" si="1"/>
        <v>240</v>
      </c>
      <c r="H28" s="3" t="s">
        <v>8</v>
      </c>
      <c r="I28" s="11">
        <f t="shared" si="2"/>
        <v>240</v>
      </c>
      <c r="K28" s="3" t="s">
        <v>8</v>
      </c>
      <c r="L28" s="11">
        <f t="shared" si="3"/>
        <v>240</v>
      </c>
      <c r="N28" s="3" t="s">
        <v>8</v>
      </c>
      <c r="O28" s="11">
        <f t="shared" si="4"/>
        <v>240</v>
      </c>
      <c r="Q28" s="3" t="s">
        <v>8</v>
      </c>
      <c r="R28" s="11">
        <f t="shared" si="5"/>
        <v>240</v>
      </c>
      <c r="T28" s="3" t="s">
        <v>8</v>
      </c>
      <c r="U28" s="11">
        <f t="shared" si="6"/>
        <v>240</v>
      </c>
      <c r="W28" s="3" t="s">
        <v>8</v>
      </c>
      <c r="X28" s="11">
        <f t="shared" si="7"/>
        <v>240</v>
      </c>
      <c r="Z28" s="3" t="s">
        <v>8</v>
      </c>
      <c r="AA28" s="11">
        <f t="shared" si="8"/>
        <v>240</v>
      </c>
    </row>
    <row r="29" spans="2:27" x14ac:dyDescent="0.25">
      <c r="B29" s="3" t="s">
        <v>9</v>
      </c>
      <c r="C29" s="11">
        <f t="shared" si="0"/>
        <v>240</v>
      </c>
      <c r="E29" s="3" t="s">
        <v>9</v>
      </c>
      <c r="F29" s="11">
        <f t="shared" si="1"/>
        <v>240</v>
      </c>
      <c r="H29" s="3" t="s">
        <v>9</v>
      </c>
      <c r="I29" s="11">
        <f t="shared" si="2"/>
        <v>240</v>
      </c>
      <c r="K29" s="3" t="s">
        <v>9</v>
      </c>
      <c r="L29" s="11">
        <f t="shared" si="3"/>
        <v>240</v>
      </c>
      <c r="N29" s="3" t="s">
        <v>9</v>
      </c>
      <c r="O29" s="11">
        <f t="shared" si="4"/>
        <v>240</v>
      </c>
      <c r="Q29" s="3" t="s">
        <v>9</v>
      </c>
      <c r="R29" s="11">
        <f t="shared" si="5"/>
        <v>240</v>
      </c>
      <c r="T29" s="3" t="s">
        <v>9</v>
      </c>
      <c r="U29" s="11">
        <f t="shared" si="6"/>
        <v>240</v>
      </c>
      <c r="W29" s="3" t="s">
        <v>9</v>
      </c>
      <c r="X29" s="11">
        <f t="shared" si="7"/>
        <v>240</v>
      </c>
      <c r="Z29" s="3" t="s">
        <v>9</v>
      </c>
      <c r="AA29" s="11">
        <f t="shared" si="8"/>
        <v>240</v>
      </c>
    </row>
    <row r="30" spans="2:27" x14ac:dyDescent="0.25">
      <c r="B30" s="3" t="s">
        <v>10</v>
      </c>
      <c r="C30" s="11">
        <v>0</v>
      </c>
      <c r="E30" s="3" t="s">
        <v>10</v>
      </c>
      <c r="F30" s="11">
        <v>0</v>
      </c>
      <c r="H30" s="3" t="s">
        <v>10</v>
      </c>
      <c r="I30" s="11">
        <v>0</v>
      </c>
      <c r="K30" s="3" t="s">
        <v>10</v>
      </c>
      <c r="L30" s="11">
        <v>0</v>
      </c>
      <c r="N30" s="3" t="s">
        <v>10</v>
      </c>
      <c r="O30" s="11">
        <v>0</v>
      </c>
      <c r="Q30" s="3" t="s">
        <v>10</v>
      </c>
      <c r="R30" s="11">
        <v>0</v>
      </c>
      <c r="T30" s="3" t="s">
        <v>10</v>
      </c>
      <c r="U30" s="11">
        <v>0</v>
      </c>
      <c r="W30" s="3" t="s">
        <v>10</v>
      </c>
      <c r="X30" s="11">
        <v>0</v>
      </c>
      <c r="Z30" s="3" t="s">
        <v>10</v>
      </c>
      <c r="AA30" s="11">
        <v>0</v>
      </c>
    </row>
    <row r="31" spans="2:27" x14ac:dyDescent="0.25">
      <c r="B31" s="3" t="s">
        <v>11</v>
      </c>
      <c r="C31" s="11">
        <v>0</v>
      </c>
      <c r="E31" s="3" t="s">
        <v>11</v>
      </c>
      <c r="F31" s="11">
        <v>0</v>
      </c>
      <c r="H31" s="3" t="s">
        <v>11</v>
      </c>
      <c r="I31" s="11">
        <v>0</v>
      </c>
      <c r="K31" s="3" t="s">
        <v>11</v>
      </c>
      <c r="L31" s="11">
        <v>0</v>
      </c>
      <c r="N31" s="3" t="s">
        <v>11</v>
      </c>
      <c r="O31" s="11">
        <v>0</v>
      </c>
      <c r="Q31" s="3" t="s">
        <v>11</v>
      </c>
      <c r="R31" s="11">
        <v>0</v>
      </c>
      <c r="T31" s="3" t="s">
        <v>11</v>
      </c>
      <c r="U31" s="11">
        <v>0</v>
      </c>
      <c r="W31" s="3" t="s">
        <v>11</v>
      </c>
      <c r="X31" s="11">
        <v>0</v>
      </c>
      <c r="Z31" s="3" t="s">
        <v>11</v>
      </c>
      <c r="AA31" s="11">
        <v>0</v>
      </c>
    </row>
    <row r="32" spans="2:27" x14ac:dyDescent="0.25">
      <c r="B32" s="3" t="s">
        <v>12</v>
      </c>
      <c r="C32" s="11">
        <v>0</v>
      </c>
      <c r="E32" s="3" t="s">
        <v>12</v>
      </c>
      <c r="F32" s="11">
        <v>0</v>
      </c>
      <c r="H32" s="3" t="s">
        <v>12</v>
      </c>
      <c r="I32" s="11">
        <v>0</v>
      </c>
      <c r="K32" s="3" t="s">
        <v>12</v>
      </c>
      <c r="L32" s="11">
        <v>0</v>
      </c>
      <c r="N32" s="3" t="s">
        <v>12</v>
      </c>
      <c r="O32" s="11">
        <v>0</v>
      </c>
      <c r="Q32" s="3" t="s">
        <v>12</v>
      </c>
      <c r="R32" s="11">
        <v>0</v>
      </c>
      <c r="T32" s="3" t="s">
        <v>12</v>
      </c>
      <c r="U32" s="11">
        <v>0</v>
      </c>
      <c r="W32" s="3" t="s">
        <v>12</v>
      </c>
      <c r="X32" s="11">
        <v>0</v>
      </c>
      <c r="Z32" s="3" t="s">
        <v>12</v>
      </c>
      <c r="AA32" s="11">
        <v>0</v>
      </c>
    </row>
    <row r="33" spans="2:27" x14ac:dyDescent="0.25">
      <c r="B33" s="3" t="s">
        <v>13</v>
      </c>
      <c r="C33" s="11">
        <v>0</v>
      </c>
      <c r="E33" s="3" t="s">
        <v>13</v>
      </c>
      <c r="F33" s="11">
        <v>0</v>
      </c>
      <c r="H33" s="3" t="s">
        <v>13</v>
      </c>
      <c r="I33" s="11">
        <v>0</v>
      </c>
      <c r="K33" s="3" t="s">
        <v>13</v>
      </c>
      <c r="L33" s="11">
        <v>0</v>
      </c>
      <c r="N33" s="3" t="s">
        <v>13</v>
      </c>
      <c r="O33" s="11">
        <v>0</v>
      </c>
      <c r="Q33" s="3" t="s">
        <v>13</v>
      </c>
      <c r="R33" s="11">
        <v>0</v>
      </c>
      <c r="T33" s="3" t="s">
        <v>13</v>
      </c>
      <c r="U33" s="11">
        <v>0</v>
      </c>
      <c r="W33" s="3" t="s">
        <v>13</v>
      </c>
      <c r="X33" s="11">
        <v>0</v>
      </c>
      <c r="Z33" s="3" t="s">
        <v>13</v>
      </c>
      <c r="AA33" s="11">
        <v>0</v>
      </c>
    </row>
    <row r="34" spans="2:27" x14ac:dyDescent="0.25">
      <c r="B34" s="3" t="s">
        <v>14</v>
      </c>
      <c r="C34" s="11">
        <v>0</v>
      </c>
      <c r="E34" s="3" t="s">
        <v>14</v>
      </c>
      <c r="F34" s="11">
        <v>0</v>
      </c>
      <c r="H34" s="3" t="s">
        <v>14</v>
      </c>
      <c r="I34" s="11">
        <v>0</v>
      </c>
      <c r="K34" s="3" t="s">
        <v>14</v>
      </c>
      <c r="L34" s="11">
        <v>0</v>
      </c>
      <c r="N34" s="3" t="s">
        <v>14</v>
      </c>
      <c r="O34" s="11">
        <v>0</v>
      </c>
      <c r="Q34" s="3" t="s">
        <v>14</v>
      </c>
      <c r="R34" s="11">
        <v>0</v>
      </c>
      <c r="T34" s="3" t="s">
        <v>14</v>
      </c>
      <c r="U34" s="11">
        <v>0</v>
      </c>
      <c r="W34" s="3" t="s">
        <v>14</v>
      </c>
      <c r="X34" s="11">
        <v>0</v>
      </c>
      <c r="Z34" s="3" t="s">
        <v>14</v>
      </c>
      <c r="AA34" s="11">
        <v>0</v>
      </c>
    </row>
    <row r="35" spans="2:27" x14ac:dyDescent="0.25">
      <c r="B35" s="3"/>
      <c r="C35" s="4"/>
      <c r="E35" s="3"/>
      <c r="F35" s="4"/>
      <c r="H35" s="3"/>
      <c r="I35" s="4"/>
      <c r="K35" s="3"/>
      <c r="L35" s="4"/>
      <c r="N35" s="3"/>
      <c r="O35" s="4"/>
      <c r="Q35" s="3"/>
      <c r="R35" s="4"/>
      <c r="T35" s="3"/>
      <c r="U35" s="4"/>
      <c r="W35" s="3"/>
      <c r="X35" s="4"/>
      <c r="Z35" s="3"/>
      <c r="AA35" s="4"/>
    </row>
    <row r="36" spans="2:27" x14ac:dyDescent="0.25">
      <c r="B36" s="3"/>
      <c r="C36" s="4"/>
      <c r="E36" s="3"/>
      <c r="F36" s="4"/>
      <c r="H36" s="3"/>
      <c r="I36" s="4"/>
      <c r="K36" s="3"/>
      <c r="L36" s="4"/>
      <c r="N36" s="3"/>
      <c r="O36" s="4"/>
      <c r="Q36" s="3"/>
      <c r="R36" s="4"/>
      <c r="T36" s="3"/>
      <c r="U36" s="4"/>
      <c r="W36" s="3"/>
      <c r="X36" s="4"/>
      <c r="Z36" s="3"/>
      <c r="AA36" s="4"/>
    </row>
    <row r="37" spans="2:27" x14ac:dyDescent="0.25">
      <c r="B37" s="3">
        <v>1</v>
      </c>
      <c r="C37" s="5">
        <f t="shared" ref="C37:C76" si="9">(C36+(C$20*12*(1-C$23))-IF(B37&lt;11,C25,0)-C$24)*(1+C$18+C$19-C$21-C$22)</f>
        <v>847.28826000000004</v>
      </c>
      <c r="E37" s="3">
        <v>1</v>
      </c>
      <c r="F37" s="5">
        <f t="shared" ref="F37:F76" si="10">(F36+(F$20*12*(1-F$23))-IF(E37&lt;11,F25,0)-F$24)*(1+F$18+F$19-F$21-F$22)</f>
        <v>973.89600000000007</v>
      </c>
      <c r="H37" s="3">
        <v>1</v>
      </c>
      <c r="I37" s="5">
        <f t="shared" ref="I37:I76" si="11">(I36+(I$20*12*(1-I$23))-IF(H37&lt;11,I25,0)-I$24)*(1+I$18+I$19-I$21-I$22)</f>
        <v>972.048</v>
      </c>
      <c r="K37" s="3">
        <v>1</v>
      </c>
      <c r="L37" s="5">
        <f t="shared" ref="L37:L76" si="12">(L36+(L$20*12*(1-L$23))-IF(K37&lt;11,L25,0)-L$24)*(1+L$18+L$19-L$21-L$22)</f>
        <v>1000.7088000000001</v>
      </c>
      <c r="N37" s="3">
        <v>1</v>
      </c>
      <c r="O37" s="5">
        <f t="shared" ref="O37:O76" si="13">(O36+(O$20*12*(1-O$23))-IF(N37&lt;11,O25,0)-O$24)*(1+O$18+O$19-O$21-O$22)</f>
        <v>954.92400000000009</v>
      </c>
      <c r="Q37" s="3">
        <v>1</v>
      </c>
      <c r="R37" s="5">
        <f t="shared" ref="R37:R76" si="14">(R36+(R$20*12*(1-R$23))-IF(Q37&lt;11,R25,0)-R$24)*(1+R$18+R$19-R$21-R$22)</f>
        <v>925.49400000000003</v>
      </c>
      <c r="T37" s="3">
        <v>1</v>
      </c>
      <c r="U37" s="5">
        <f t="shared" ref="U37:U76" si="15">(U36+(U$20*12*(1-U$23))-IF(T37&lt;11,U25,0)-U$24)*(1+U$18+U$19-U$21-U$22)</f>
        <v>952.2</v>
      </c>
      <c r="W37" s="3">
        <v>1</v>
      </c>
      <c r="X37" s="5">
        <f t="shared" ref="X37:X76" si="16">(X36+(X$20*12*(1-X$23))-IF(W37&lt;11,X25,0)-X$24)*(1+X$18+X$19-X$21-X$22)</f>
        <v>988.41600000000005</v>
      </c>
      <c r="Z37" s="3">
        <v>1</v>
      </c>
      <c r="AA37" s="5">
        <f t="shared" ref="AA37:AA76" si="17">(AA36+(AA$20*12*(1-AA$23))-IF(Z37&lt;11,AA25,0)-AA$24)*(1+AA$18+AA$19-AA$21-AA$22)</f>
        <v>961.97759999999994</v>
      </c>
    </row>
    <row r="38" spans="2:27" x14ac:dyDescent="0.25">
      <c r="B38" s="3">
        <v>2</v>
      </c>
      <c r="C38" s="5">
        <f t="shared" si="9"/>
        <v>1733.9754240900002</v>
      </c>
      <c r="E38" s="3">
        <v>2</v>
      </c>
      <c r="F38" s="5">
        <f t="shared" si="10"/>
        <v>2000.3823840000002</v>
      </c>
      <c r="H38" s="3">
        <v>2</v>
      </c>
      <c r="I38" s="5">
        <f t="shared" si="11"/>
        <v>1994.6424959999999</v>
      </c>
      <c r="K38" s="3">
        <v>2</v>
      </c>
      <c r="L38" s="5">
        <f t="shared" si="12"/>
        <v>2057.0570092800003</v>
      </c>
      <c r="N38" s="3">
        <v>2</v>
      </c>
      <c r="O38" s="5">
        <f t="shared" si="13"/>
        <v>1961.413896</v>
      </c>
      <c r="Q38" s="3">
        <v>2</v>
      </c>
      <c r="R38" s="5">
        <f t="shared" si="14"/>
        <v>1903.2784110000002</v>
      </c>
      <c r="T38" s="3">
        <v>2</v>
      </c>
      <c r="U38" s="5">
        <f t="shared" si="15"/>
        <v>1959.6275999999998</v>
      </c>
      <c r="W38" s="3">
        <v>2</v>
      </c>
      <c r="X38" s="5">
        <f t="shared" si="16"/>
        <v>2032.1832960000004</v>
      </c>
      <c r="Z38" s="3">
        <v>2</v>
      </c>
      <c r="AA38" s="5">
        <f t="shared" si="17"/>
        <v>1976.6715724800001</v>
      </c>
    </row>
    <row r="39" spans="2:27" x14ac:dyDescent="0.25">
      <c r="B39" s="3">
        <v>3</v>
      </c>
      <c r="C39" s="5">
        <f t="shared" si="9"/>
        <v>2661.8935413101854</v>
      </c>
      <c r="E39" s="3">
        <v>3</v>
      </c>
      <c r="F39" s="5">
        <f t="shared" si="10"/>
        <v>3082.2990327360008</v>
      </c>
      <c r="H39" s="3">
        <v>3</v>
      </c>
      <c r="I39" s="5">
        <f t="shared" si="11"/>
        <v>3070.4119057920002</v>
      </c>
      <c r="K39" s="3">
        <v>3</v>
      </c>
      <c r="L39" s="5">
        <f t="shared" si="12"/>
        <v>3172.1381789959687</v>
      </c>
      <c r="N39" s="3">
        <v>3</v>
      </c>
      <c r="O39" s="5">
        <f t="shared" si="13"/>
        <v>3022.254246384</v>
      </c>
      <c r="Q39" s="3">
        <v>3</v>
      </c>
      <c r="R39" s="5">
        <f t="shared" si="14"/>
        <v>2936.3076412215</v>
      </c>
      <c r="T39" s="3">
        <v>3</v>
      </c>
      <c r="U39" s="5">
        <f t="shared" si="15"/>
        <v>3025.4860008000001</v>
      </c>
      <c r="W39" s="3">
        <v>3</v>
      </c>
      <c r="X39" s="5">
        <f t="shared" si="16"/>
        <v>3134.4015605760005</v>
      </c>
      <c r="Z39" s="3">
        <v>3</v>
      </c>
      <c r="AA39" s="5">
        <f t="shared" si="17"/>
        <v>3046.9707746519039</v>
      </c>
    </row>
    <row r="40" spans="2:27" x14ac:dyDescent="0.25">
      <c r="B40" s="3">
        <v>4</v>
      </c>
      <c r="C40" s="5">
        <f t="shared" si="9"/>
        <v>3632.9598509811094</v>
      </c>
      <c r="E40" s="3">
        <v>4</v>
      </c>
      <c r="F40" s="5">
        <f t="shared" si="10"/>
        <v>4222.6391805037447</v>
      </c>
      <c r="H40" s="3">
        <v>4</v>
      </c>
      <c r="I40" s="5">
        <f t="shared" si="11"/>
        <v>4202.1213248931836</v>
      </c>
      <c r="K40" s="3">
        <v>4</v>
      </c>
      <c r="L40" s="5">
        <f t="shared" si="12"/>
        <v>4349.217861748145</v>
      </c>
      <c r="N40" s="3">
        <v>4</v>
      </c>
      <c r="O40" s="5">
        <f t="shared" si="13"/>
        <v>4140.3799756887365</v>
      </c>
      <c r="Q40" s="3">
        <v>4</v>
      </c>
      <c r="R40" s="5">
        <f t="shared" si="14"/>
        <v>4027.7030229505149</v>
      </c>
      <c r="T40" s="3">
        <v>4</v>
      </c>
      <c r="U40" s="5">
        <f t="shared" si="15"/>
        <v>4153.1641888464001</v>
      </c>
      <c r="W40" s="3">
        <v>4</v>
      </c>
      <c r="X40" s="5">
        <f t="shared" si="16"/>
        <v>4298.3440479682567</v>
      </c>
      <c r="Z40" s="3">
        <v>4</v>
      </c>
      <c r="AA40" s="5">
        <f t="shared" si="17"/>
        <v>4175.9223731028278</v>
      </c>
    </row>
    <row r="41" spans="2:27" x14ac:dyDescent="0.25">
      <c r="B41" s="3">
        <v>5</v>
      </c>
      <c r="C41" s="5">
        <f t="shared" si="9"/>
        <v>4649.1807440517314</v>
      </c>
      <c r="E41" s="3">
        <v>5</v>
      </c>
      <c r="F41" s="5">
        <f t="shared" si="10"/>
        <v>5424.5576962509467</v>
      </c>
      <c r="H41" s="3">
        <v>5</v>
      </c>
      <c r="I41" s="5">
        <f t="shared" si="11"/>
        <v>5392.6796337876294</v>
      </c>
      <c r="K41" s="3">
        <v>5</v>
      </c>
      <c r="L41" s="5">
        <f t="shared" si="12"/>
        <v>5591.7431748613426</v>
      </c>
      <c r="N41" s="3">
        <v>5</v>
      </c>
      <c r="O41" s="5">
        <f t="shared" si="13"/>
        <v>5318.8844943759286</v>
      </c>
      <c r="Q41" s="3">
        <v>5</v>
      </c>
      <c r="R41" s="5">
        <f t="shared" si="14"/>
        <v>5180.7622437472182</v>
      </c>
      <c r="T41" s="3">
        <v>5</v>
      </c>
      <c r="U41" s="5">
        <f t="shared" si="15"/>
        <v>5346.2477117994913</v>
      </c>
      <c r="W41" s="3">
        <v>5</v>
      </c>
      <c r="X41" s="5">
        <f t="shared" si="16"/>
        <v>5527.4673146544792</v>
      </c>
      <c r="Z41" s="3">
        <v>5</v>
      </c>
      <c r="AA41" s="5">
        <f t="shared" si="17"/>
        <v>5366.7405191488624</v>
      </c>
    </row>
    <row r="42" spans="2:27" x14ac:dyDescent="0.25">
      <c r="B42" s="3">
        <v>6</v>
      </c>
      <c r="C42" s="5">
        <f t="shared" si="9"/>
        <v>5963.8159086501373</v>
      </c>
      <c r="E42" s="3">
        <v>6</v>
      </c>
      <c r="F42" s="5">
        <f t="shared" si="10"/>
        <v>6944.3398118484984</v>
      </c>
      <c r="H42" s="3">
        <v>6</v>
      </c>
      <c r="I42" s="5">
        <f t="shared" si="11"/>
        <v>6897.6269747445867</v>
      </c>
      <c r="K42" s="3">
        <v>6</v>
      </c>
      <c r="L42" s="5">
        <f t="shared" si="12"/>
        <v>7156.696895383634</v>
      </c>
      <c r="N42" s="3">
        <v>6</v>
      </c>
      <c r="O42" s="5">
        <f t="shared" si="13"/>
        <v>6813.9882570722293</v>
      </c>
      <c r="Q42" s="3">
        <v>6</v>
      </c>
      <c r="R42" s="5">
        <f t="shared" si="14"/>
        <v>6652.5293105189357</v>
      </c>
      <c r="T42" s="3">
        <v>6</v>
      </c>
      <c r="U42" s="5">
        <f t="shared" si="15"/>
        <v>6862.450079083862</v>
      </c>
      <c r="W42" s="3">
        <v>6</v>
      </c>
      <c r="X42" s="5">
        <f t="shared" si="16"/>
        <v>7078.8614842751304</v>
      </c>
      <c r="Z42" s="3">
        <v>6</v>
      </c>
      <c r="AA42" s="5">
        <f t="shared" si="17"/>
        <v>6875.9674995982195</v>
      </c>
    </row>
    <row r="43" spans="2:27" x14ac:dyDescent="0.25">
      <c r="B43" s="3">
        <v>7</v>
      </c>
      <c r="C43" s="5">
        <f t="shared" si="9"/>
        <v>7339.5816084023691</v>
      </c>
      <c r="E43" s="3">
        <v>7</v>
      </c>
      <c r="F43" s="5">
        <f t="shared" si="10"/>
        <v>8546.1901616883169</v>
      </c>
      <c r="H43" s="3">
        <v>7</v>
      </c>
      <c r="I43" s="5">
        <f t="shared" si="11"/>
        <v>8480.831577431305</v>
      </c>
      <c r="K43" s="3">
        <v>7</v>
      </c>
      <c r="L43" s="5">
        <f t="shared" si="12"/>
        <v>8808.6620427669641</v>
      </c>
      <c r="N43" s="3">
        <v>7</v>
      </c>
      <c r="O43" s="5">
        <f t="shared" si="13"/>
        <v>8389.8276229541298</v>
      </c>
      <c r="Q43" s="3">
        <v>7</v>
      </c>
      <c r="R43" s="5">
        <f t="shared" si="14"/>
        <v>8207.451216563255</v>
      </c>
      <c r="T43" s="3">
        <v>7</v>
      </c>
      <c r="U43" s="5">
        <f t="shared" si="15"/>
        <v>8466.5921836707257</v>
      </c>
      <c r="W43" s="3">
        <v>7</v>
      </c>
      <c r="X43" s="5">
        <f t="shared" si="16"/>
        <v>8717.1337273945373</v>
      </c>
      <c r="Z43" s="3">
        <v>7</v>
      </c>
      <c r="AA43" s="5">
        <f t="shared" si="17"/>
        <v>8467.9001185762008</v>
      </c>
    </row>
    <row r="44" spans="2:27" x14ac:dyDescent="0.25">
      <c r="B44" s="3">
        <v>8</v>
      </c>
      <c r="C44" s="5">
        <f t="shared" si="9"/>
        <v>8779.3204131930797</v>
      </c>
      <c r="E44" s="3">
        <v>8</v>
      </c>
      <c r="F44" s="5">
        <f t="shared" si="10"/>
        <v>10234.540430419487</v>
      </c>
      <c r="H44" s="3">
        <v>8</v>
      </c>
      <c r="I44" s="5">
        <f t="shared" si="11"/>
        <v>10146.362819457734</v>
      </c>
      <c r="K44" s="3">
        <v>8</v>
      </c>
      <c r="L44" s="5">
        <f t="shared" si="12"/>
        <v>10552.476452344808</v>
      </c>
      <c r="N44" s="3">
        <v>8</v>
      </c>
      <c r="O44" s="5">
        <f t="shared" si="13"/>
        <v>10050.762314593654</v>
      </c>
      <c r="Q44" s="3">
        <v>8</v>
      </c>
      <c r="R44" s="5">
        <f t="shared" si="14"/>
        <v>9850.226210299079</v>
      </c>
      <c r="T44" s="3">
        <v>8</v>
      </c>
      <c r="U44" s="5">
        <f t="shared" si="15"/>
        <v>10163.774530323628</v>
      </c>
      <c r="W44" s="3">
        <v>8</v>
      </c>
      <c r="X44" s="5">
        <f t="shared" si="16"/>
        <v>10447.149216128631</v>
      </c>
      <c r="Z44" s="3">
        <v>8</v>
      </c>
      <c r="AA44" s="5">
        <f t="shared" si="17"/>
        <v>10147.070645074176</v>
      </c>
    </row>
    <row r="45" spans="2:27" x14ac:dyDescent="0.25">
      <c r="B45" s="3">
        <v>9</v>
      </c>
      <c r="C45" s="5">
        <f t="shared" si="9"/>
        <v>10286.007072406557</v>
      </c>
      <c r="E45" s="3">
        <v>9</v>
      </c>
      <c r="F45" s="5">
        <f t="shared" si="10"/>
        <v>12014.061613662139</v>
      </c>
      <c r="H45" s="3">
        <v>9</v>
      </c>
      <c r="I45" s="5">
        <f t="shared" si="11"/>
        <v>11898.501686069536</v>
      </c>
      <c r="K45" s="3">
        <v>9</v>
      </c>
      <c r="L45" s="5">
        <f t="shared" si="12"/>
        <v>12393.246943095181</v>
      </c>
      <c r="N45" s="3">
        <v>9</v>
      </c>
      <c r="O45" s="5">
        <f t="shared" si="13"/>
        <v>11801.387479581712</v>
      </c>
      <c r="Q45" s="3">
        <v>9</v>
      </c>
      <c r="R45" s="5">
        <f t="shared" si="14"/>
        <v>11585.817991180977</v>
      </c>
      <c r="T45" s="3">
        <v>9</v>
      </c>
      <c r="U45" s="5">
        <f t="shared" si="15"/>
        <v>11959.393453082399</v>
      </c>
      <c r="W45" s="3">
        <v>9</v>
      </c>
      <c r="X45" s="5">
        <f t="shared" si="16"/>
        <v>12274.045572231835</v>
      </c>
      <c r="Z45" s="3">
        <v>9</v>
      </c>
      <c r="AA45" s="5">
        <f t="shared" si="17"/>
        <v>11918.259716424242</v>
      </c>
    </row>
    <row r="46" spans="2:27" x14ac:dyDescent="0.25">
      <c r="B46" s="3">
        <v>10</v>
      </c>
      <c r="C46" s="5">
        <f t="shared" si="9"/>
        <v>11862.75466127346</v>
      </c>
      <c r="E46" s="3">
        <v>10</v>
      </c>
      <c r="F46" s="5">
        <f t="shared" si="10"/>
        <v>13889.676940799896</v>
      </c>
      <c r="H46" s="3">
        <v>10</v>
      </c>
      <c r="I46" s="5">
        <f t="shared" si="11"/>
        <v>13741.751773745153</v>
      </c>
      <c r="K46" s="3">
        <v>10</v>
      </c>
      <c r="L46" s="5">
        <f t="shared" si="12"/>
        <v>14336.364273131274</v>
      </c>
      <c r="N46" s="3">
        <v>10</v>
      </c>
      <c r="O46" s="5">
        <f t="shared" si="13"/>
        <v>13646.546403479126</v>
      </c>
      <c r="Q46" s="3">
        <v>10</v>
      </c>
      <c r="R46" s="5">
        <f t="shared" si="14"/>
        <v>13419.470707682702</v>
      </c>
      <c r="T46" s="3">
        <v>10</v>
      </c>
      <c r="U46" s="5">
        <f t="shared" si="15"/>
        <v>13859.158273361179</v>
      </c>
      <c r="W46" s="3">
        <v>10</v>
      </c>
      <c r="X46" s="5">
        <f t="shared" si="16"/>
        <v>14203.248124276819</v>
      </c>
      <c r="Z46" s="3">
        <v>10</v>
      </c>
      <c r="AA46" s="5">
        <f t="shared" si="17"/>
        <v>13786.50994888429</v>
      </c>
    </row>
    <row r="47" spans="2:27" x14ac:dyDescent="0.25">
      <c r="B47" s="3">
        <v>11</v>
      </c>
      <c r="C47" s="5">
        <f t="shared" si="9"/>
        <v>13512.821013022676</v>
      </c>
      <c r="E47" s="3">
        <v>11</v>
      </c>
      <c r="F47" s="5">
        <f t="shared" si="10"/>
        <v>15866.575495603092</v>
      </c>
      <c r="H47" s="3">
        <v>11</v>
      </c>
      <c r="I47" s="5">
        <f t="shared" si="11"/>
        <v>15680.850865979901</v>
      </c>
      <c r="K47" s="3">
        <v>11</v>
      </c>
      <c r="L47" s="5">
        <f t="shared" si="12"/>
        <v>16387.518926717374</v>
      </c>
      <c r="N47" s="3">
        <v>11</v>
      </c>
      <c r="O47" s="5">
        <f t="shared" si="13"/>
        <v>15591.343909267</v>
      </c>
      <c r="Q47" s="3">
        <v>11</v>
      </c>
      <c r="R47" s="5">
        <f t="shared" si="14"/>
        <v>15356.724802666775</v>
      </c>
      <c r="T47" s="3">
        <v>11</v>
      </c>
      <c r="U47" s="5">
        <f t="shared" si="15"/>
        <v>15869.109453216128</v>
      </c>
      <c r="W47" s="3">
        <v>11</v>
      </c>
      <c r="X47" s="5">
        <f t="shared" si="16"/>
        <v>16240.486019236321</v>
      </c>
      <c r="Z47" s="3">
        <v>11</v>
      </c>
      <c r="AA47" s="5">
        <f t="shared" si="17"/>
        <v>15757.140294083149</v>
      </c>
    </row>
    <row r="48" spans="2:27" x14ac:dyDescent="0.25">
      <c r="B48" s="3">
        <v>12</v>
      </c>
      <c r="C48" s="5">
        <f t="shared" si="9"/>
        <v>15239.615450128229</v>
      </c>
      <c r="E48" s="3">
        <v>12</v>
      </c>
      <c r="F48" s="5">
        <f t="shared" si="10"/>
        <v>17950.226572365664</v>
      </c>
      <c r="H48" s="3">
        <v>12</v>
      </c>
      <c r="I48" s="5">
        <f t="shared" si="11"/>
        <v>17720.783111010856</v>
      </c>
      <c r="K48" s="3">
        <v>12</v>
      </c>
      <c r="L48" s="5">
        <f t="shared" si="12"/>
        <v>18552.717779042861</v>
      </c>
      <c r="N48" s="3">
        <v>12</v>
      </c>
      <c r="O48" s="5">
        <f t="shared" si="13"/>
        <v>17641.16048036742</v>
      </c>
      <c r="Q48" s="3">
        <v>12</v>
      </c>
      <c r="R48" s="5">
        <f t="shared" si="14"/>
        <v>17403.433754017446</v>
      </c>
      <c r="T48" s="3">
        <v>12</v>
      </c>
      <c r="U48" s="5">
        <f t="shared" si="15"/>
        <v>17995.637801502668</v>
      </c>
      <c r="W48" s="3">
        <v>12</v>
      </c>
      <c r="X48" s="5">
        <f t="shared" si="16"/>
        <v>18391.809236313555</v>
      </c>
      <c r="Z48" s="3">
        <v>12</v>
      </c>
      <c r="AA48" s="5">
        <f t="shared" si="17"/>
        <v>17835.761182198901</v>
      </c>
    </row>
    <row r="49" spans="2:27" x14ac:dyDescent="0.25">
      <c r="B49" s="3">
        <v>13</v>
      </c>
      <c r="C49" s="5">
        <f t="shared" si="9"/>
        <v>17046.705828559192</v>
      </c>
      <c r="E49" s="3">
        <v>13</v>
      </c>
      <c r="F49" s="5">
        <f t="shared" si="10"/>
        <v>20146.394807273409</v>
      </c>
      <c r="H49" s="3">
        <v>13</v>
      </c>
      <c r="I49" s="5">
        <f t="shared" si="11"/>
        <v>19866.791832783423</v>
      </c>
      <c r="K49" s="3">
        <v>13</v>
      </c>
      <c r="L49" s="5">
        <f t="shared" si="12"/>
        <v>20838.301687557647</v>
      </c>
      <c r="N49" s="3">
        <v>13</v>
      </c>
      <c r="O49" s="5">
        <f t="shared" si="13"/>
        <v>19801.66714630726</v>
      </c>
      <c r="Q49" s="3">
        <v>13</v>
      </c>
      <c r="R49" s="5">
        <f t="shared" si="14"/>
        <v>19565.78176111943</v>
      </c>
      <c r="T49" s="3">
        <v>13</v>
      </c>
      <c r="U49" s="5">
        <f t="shared" si="15"/>
        <v>20245.504793989825</v>
      </c>
      <c r="W49" s="3">
        <v>13</v>
      </c>
      <c r="X49" s="5">
        <f t="shared" si="16"/>
        <v>20663.606553547113</v>
      </c>
      <c r="Z49" s="3">
        <v>13</v>
      </c>
      <c r="AA49" s="5">
        <f t="shared" si="17"/>
        <v>20028.290494983401</v>
      </c>
    </row>
    <row r="50" spans="2:27" x14ac:dyDescent="0.25">
      <c r="B50" s="3">
        <v>14</v>
      </c>
      <c r="C50" s="5">
        <f t="shared" si="9"/>
        <v>18937.825909587194</v>
      </c>
      <c r="E50" s="3">
        <v>14</v>
      </c>
      <c r="F50" s="5">
        <f t="shared" si="10"/>
        <v>22461.156126866175</v>
      </c>
      <c r="H50" s="3">
        <v>14</v>
      </c>
      <c r="I50" s="5">
        <f t="shared" si="11"/>
        <v>22124.393008088162</v>
      </c>
      <c r="K50" s="3">
        <v>14</v>
      </c>
      <c r="L50" s="5">
        <f t="shared" si="12"/>
        <v>23250.964061385854</v>
      </c>
      <c r="N50" s="3">
        <v>14</v>
      </c>
      <c r="O50" s="5">
        <f t="shared" si="13"/>
        <v>22078.841172207853</v>
      </c>
      <c r="Q50" s="3">
        <v>14</v>
      </c>
      <c r="R50" s="5">
        <f t="shared" si="14"/>
        <v>21850.302430622676</v>
      </c>
      <c r="T50" s="3">
        <v>14</v>
      </c>
      <c r="U50" s="5">
        <f t="shared" si="15"/>
        <v>22625.864072041237</v>
      </c>
      <c r="W50" s="3">
        <v>14</v>
      </c>
      <c r="X50" s="5">
        <f t="shared" si="16"/>
        <v>23062.624520545753</v>
      </c>
      <c r="Z50" s="3">
        <v>14</v>
      </c>
      <c r="AA50" s="5">
        <f t="shared" si="17"/>
        <v>22340.970414108491</v>
      </c>
    </row>
    <row r="51" spans="2:27" x14ac:dyDescent="0.25">
      <c r="B51" s="3">
        <v>15</v>
      </c>
      <c r="C51" s="5">
        <f t="shared" si="9"/>
        <v>20916.883074382997</v>
      </c>
      <c r="E51" s="3">
        <v>15</v>
      </c>
      <c r="F51" s="5">
        <f t="shared" si="10"/>
        <v>24900.914557716951</v>
      </c>
      <c r="H51" s="3">
        <v>15</v>
      </c>
      <c r="I51" s="5">
        <f t="shared" si="11"/>
        <v>24499.389444508746</v>
      </c>
      <c r="K51" s="3">
        <v>15</v>
      </c>
      <c r="L51" s="5">
        <f t="shared" si="12"/>
        <v>25797.770463198911</v>
      </c>
      <c r="N51" s="3">
        <v>15</v>
      </c>
      <c r="O51" s="5">
        <f t="shared" si="13"/>
        <v>24478.982595507077</v>
      </c>
      <c r="Q51" s="3">
        <v>15</v>
      </c>
      <c r="R51" s="5">
        <f t="shared" si="14"/>
        <v>24263.898517952857</v>
      </c>
      <c r="T51" s="3">
        <v>15</v>
      </c>
      <c r="U51" s="5">
        <f t="shared" si="15"/>
        <v>25144.28418821963</v>
      </c>
      <c r="W51" s="3">
        <v>15</v>
      </c>
      <c r="X51" s="5">
        <f t="shared" si="16"/>
        <v>25595.987493696317</v>
      </c>
      <c r="Z51" s="3">
        <v>15</v>
      </c>
      <c r="AA51" s="5">
        <f t="shared" si="17"/>
        <v>24780.385192801634</v>
      </c>
    </row>
    <row r="52" spans="2:27" x14ac:dyDescent="0.25">
      <c r="B52" s="3">
        <v>16</v>
      </c>
      <c r="C52" s="5">
        <f t="shared" si="9"/>
        <v>22987.966397341806</v>
      </c>
      <c r="E52" s="3">
        <v>16</v>
      </c>
      <c r="F52" s="5">
        <f t="shared" si="10"/>
        <v>27472.419943833669</v>
      </c>
      <c r="H52" s="3">
        <v>16</v>
      </c>
      <c r="I52" s="5">
        <f t="shared" si="11"/>
        <v>26997.885695623201</v>
      </c>
      <c r="K52" s="3">
        <v>16</v>
      </c>
      <c r="L52" s="5">
        <f t="shared" si="12"/>
        <v>28486.179300952772</v>
      </c>
      <c r="N52" s="3">
        <v>16</v>
      </c>
      <c r="O52" s="5">
        <f t="shared" si="13"/>
        <v>27008.731655664462</v>
      </c>
      <c r="Q52" s="3">
        <v>16</v>
      </c>
      <c r="R52" s="5">
        <f t="shared" si="14"/>
        <v>26813.862784217192</v>
      </c>
      <c r="T52" s="3">
        <v>16</v>
      </c>
      <c r="U52" s="5">
        <f t="shared" si="15"/>
        <v>27808.772671136368</v>
      </c>
      <c r="W52" s="3">
        <v>16</v>
      </c>
      <c r="X52" s="5">
        <f t="shared" si="16"/>
        <v>28271.218793343312</v>
      </c>
      <c r="Z52" s="3">
        <v>16</v>
      </c>
      <c r="AA52" s="5">
        <f t="shared" si="17"/>
        <v>27353.479901367162</v>
      </c>
    </row>
    <row r="53" spans="2:27" x14ac:dyDescent="0.25">
      <c r="B53" s="3">
        <v>17</v>
      </c>
      <c r="C53" s="5">
        <f t="shared" si="9"/>
        <v>25155.355094818198</v>
      </c>
      <c r="E53" s="3">
        <v>17</v>
      </c>
      <c r="F53" s="5">
        <f t="shared" si="10"/>
        <v>30182.786620800689</v>
      </c>
      <c r="H53" s="3">
        <v>17</v>
      </c>
      <c r="I53" s="5">
        <f t="shared" si="11"/>
        <v>29626.303751795607</v>
      </c>
      <c r="K53" s="3">
        <v>17</v>
      </c>
      <c r="L53" s="5">
        <f t="shared" si="12"/>
        <v>31324.06367008575</v>
      </c>
      <c r="N53" s="3">
        <v>17</v>
      </c>
      <c r="O53" s="5">
        <f t="shared" si="13"/>
        <v>29675.087165070345</v>
      </c>
      <c r="Q53" s="3">
        <v>17</v>
      </c>
      <c r="R53" s="5">
        <f t="shared" si="14"/>
        <v>29507.900031525463</v>
      </c>
      <c r="T53" s="3">
        <v>17</v>
      </c>
      <c r="U53" s="5">
        <f t="shared" si="15"/>
        <v>30627.801486062279</v>
      </c>
      <c r="W53" s="3">
        <v>17</v>
      </c>
      <c r="X53" s="5">
        <f t="shared" si="16"/>
        <v>31096.263045770538</v>
      </c>
      <c r="Z53" s="3">
        <v>17</v>
      </c>
      <c r="AA53" s="5">
        <f t="shared" si="17"/>
        <v>30067.580199962082</v>
      </c>
    </row>
    <row r="54" spans="2:27" x14ac:dyDescent="0.25">
      <c r="B54" s="3">
        <v>18</v>
      </c>
      <c r="C54" s="5">
        <f t="shared" si="9"/>
        <v>27423.527366727245</v>
      </c>
      <c r="E54" s="3">
        <v>18</v>
      </c>
      <c r="F54" s="5">
        <f t="shared" si="10"/>
        <v>33039.513098323929</v>
      </c>
      <c r="H54" s="3">
        <v>18</v>
      </c>
      <c r="I54" s="5">
        <f t="shared" si="11"/>
        <v>32391.399546888981</v>
      </c>
      <c r="K54" s="3">
        <v>18</v>
      </c>
      <c r="L54" s="5">
        <f t="shared" si="12"/>
        <v>34319.734410142519</v>
      </c>
      <c r="N54" s="3">
        <v>18</v>
      </c>
      <c r="O54" s="5">
        <f t="shared" si="13"/>
        <v>32485.425871984145</v>
      </c>
      <c r="Q54" s="3">
        <v>18</v>
      </c>
      <c r="R54" s="5">
        <f t="shared" si="14"/>
        <v>32354.150383306653</v>
      </c>
      <c r="T54" s="3">
        <v>18</v>
      </c>
      <c r="U54" s="5">
        <f t="shared" si="15"/>
        <v>33610.333972253895</v>
      </c>
      <c r="W54" s="3">
        <v>18</v>
      </c>
      <c r="X54" s="5">
        <f t="shared" si="16"/>
        <v>34079.509776333689</v>
      </c>
      <c r="Z54" s="3">
        <v>18</v>
      </c>
      <c r="AA54" s="5">
        <f t="shared" si="17"/>
        <v>32930.413194920002</v>
      </c>
    </row>
    <row r="55" spans="2:27" x14ac:dyDescent="0.25">
      <c r="B55" s="3">
        <v>19</v>
      </c>
      <c r="C55" s="5">
        <f t="shared" si="9"/>
        <v>29797.169649280062</v>
      </c>
      <c r="E55" s="3">
        <v>19</v>
      </c>
      <c r="F55" s="5">
        <f t="shared" si="10"/>
        <v>36050.502805633419</v>
      </c>
      <c r="H55" s="3">
        <v>19</v>
      </c>
      <c r="I55" s="5">
        <f t="shared" si="11"/>
        <v>35300.280323327206</v>
      </c>
      <c r="K55" s="3">
        <v>19</v>
      </c>
      <c r="L55" s="5">
        <f t="shared" si="12"/>
        <v>37481.964443346449</v>
      </c>
      <c r="N55" s="3">
        <v>19</v>
      </c>
      <c r="O55" s="5">
        <f t="shared" si="13"/>
        <v>35447.52286907129</v>
      </c>
      <c r="Q55" s="3">
        <v>19</v>
      </c>
      <c r="R55" s="5">
        <f t="shared" si="14"/>
        <v>35361.213879963478</v>
      </c>
      <c r="T55" s="3">
        <v>19</v>
      </c>
      <c r="U55" s="5">
        <f t="shared" si="15"/>
        <v>36765.853342644623</v>
      </c>
      <c r="W55" s="3">
        <v>19</v>
      </c>
      <c r="X55" s="5">
        <f t="shared" si="16"/>
        <v>37229.81832380838</v>
      </c>
      <c r="Z55" s="3">
        <v>19</v>
      </c>
      <c r="AA55" s="5">
        <f t="shared" si="17"/>
        <v>35950.129438001619</v>
      </c>
    </row>
    <row r="56" spans="2:27" x14ac:dyDescent="0.25">
      <c r="B56" s="3">
        <v>20</v>
      </c>
      <c r="C56" s="5">
        <f t="shared" si="9"/>
        <v>32281.186297971584</v>
      </c>
      <c r="E56" s="3">
        <v>20</v>
      </c>
      <c r="F56" s="5">
        <f t="shared" si="10"/>
        <v>39224.085957137628</v>
      </c>
      <c r="H56" s="3">
        <v>20</v>
      </c>
      <c r="I56" s="5">
        <f t="shared" si="11"/>
        <v>38360.42290014022</v>
      </c>
      <c r="K56" s="3">
        <v>20</v>
      </c>
      <c r="L56" s="5">
        <f t="shared" si="12"/>
        <v>40820.014466396518</v>
      </c>
      <c r="N56" s="3">
        <v>20</v>
      </c>
      <c r="O56" s="5">
        <f t="shared" si="13"/>
        <v>38569.573104001145</v>
      </c>
      <c r="Q56" s="3">
        <v>20</v>
      </c>
      <c r="R56" s="5">
        <f t="shared" si="14"/>
        <v>38538.176464181415</v>
      </c>
      <c r="T56" s="3">
        <v>20</v>
      </c>
      <c r="U56" s="5">
        <f t="shared" si="15"/>
        <v>40104.392836518011</v>
      </c>
      <c r="W56" s="3">
        <v>20</v>
      </c>
      <c r="X56" s="5">
        <f t="shared" si="16"/>
        <v>40556.544149941648</v>
      </c>
      <c r="Z56" s="3">
        <v>20</v>
      </c>
      <c r="AA56" s="5">
        <f t="shared" si="17"/>
        <v>39135.326131204107</v>
      </c>
    </row>
    <row r="57" spans="2:27" x14ac:dyDescent="0.25">
      <c r="B57" s="3">
        <v>21</v>
      </c>
      <c r="C57" s="5">
        <f t="shared" si="9"/>
        <v>34880.709720827268</v>
      </c>
      <c r="E57" s="3">
        <v>21</v>
      </c>
      <c r="F57" s="5">
        <f t="shared" si="10"/>
        <v>42569.042598823064</v>
      </c>
      <c r="H57" s="3">
        <v>21</v>
      </c>
      <c r="I57" s="5">
        <f t="shared" si="11"/>
        <v>41579.69289094751</v>
      </c>
      <c r="K57" s="3">
        <v>21</v>
      </c>
      <c r="L57" s="5">
        <f t="shared" si="12"/>
        <v>44343.660070728169</v>
      </c>
      <c r="N57" s="3">
        <v>21</v>
      </c>
      <c r="O57" s="5">
        <f t="shared" si="13"/>
        <v>41860.214051617208</v>
      </c>
      <c r="Q57" s="3">
        <v>21</v>
      </c>
      <c r="R57" s="5">
        <f t="shared" si="14"/>
        <v>41894.637434407668</v>
      </c>
      <c r="T57" s="3">
        <v>21</v>
      </c>
      <c r="U57" s="5">
        <f t="shared" si="15"/>
        <v>43636.567621036054</v>
      </c>
      <c r="W57" s="3">
        <v>21</v>
      </c>
      <c r="X57" s="5">
        <f t="shared" si="16"/>
        <v>44069.566622338381</v>
      </c>
      <c r="Z57" s="3">
        <v>21</v>
      </c>
      <c r="AA57" s="5">
        <f t="shared" si="17"/>
        <v>42495.07160319409</v>
      </c>
    </row>
    <row r="58" spans="2:27" x14ac:dyDescent="0.25">
      <c r="B58" s="3">
        <v>22</v>
      </c>
      <c r="C58" s="5">
        <f t="shared" si="9"/>
        <v>37601.110982845734</v>
      </c>
      <c r="E58" s="3">
        <v>22</v>
      </c>
      <c r="F58" s="5">
        <f t="shared" si="10"/>
        <v>46094.626899159513</v>
      </c>
      <c r="H58" s="3">
        <v>22</v>
      </c>
      <c r="I58" s="5">
        <f t="shared" si="11"/>
        <v>44966.364921276785</v>
      </c>
      <c r="K58" s="3">
        <v>22</v>
      </c>
      <c r="L58" s="5">
        <f t="shared" si="12"/>
        <v>48063.22037066066</v>
      </c>
      <c r="N58" s="3">
        <v>22</v>
      </c>
      <c r="O58" s="5">
        <f t="shared" si="13"/>
        <v>45328.549610404538</v>
      </c>
      <c r="Q58" s="3">
        <v>22</v>
      </c>
      <c r="R58" s="5">
        <f t="shared" si="14"/>
        <v>45440.738449451703</v>
      </c>
      <c r="T58" s="3">
        <v>22</v>
      </c>
      <c r="U58" s="5">
        <f t="shared" si="15"/>
        <v>47373.608543056151</v>
      </c>
      <c r="W58" s="3">
        <v>22</v>
      </c>
      <c r="X58" s="5">
        <f t="shared" si="16"/>
        <v>47779.31835318933</v>
      </c>
      <c r="Z58" s="3">
        <v>22</v>
      </c>
      <c r="AA58" s="5">
        <f t="shared" si="17"/>
        <v>46038.931127049123</v>
      </c>
    </row>
    <row r="59" spans="2:27" x14ac:dyDescent="0.25">
      <c r="B59" s="3">
        <v>23</v>
      </c>
      <c r="C59" s="5">
        <f t="shared" si="9"/>
        <v>40448.010903548056</v>
      </c>
      <c r="E59" s="3">
        <v>23</v>
      </c>
      <c r="F59" s="5">
        <f t="shared" si="10"/>
        <v>49810.592751714132</v>
      </c>
      <c r="H59" s="3">
        <v>23</v>
      </c>
      <c r="I59" s="5">
        <f t="shared" si="11"/>
        <v>48529.143897183181</v>
      </c>
      <c r="K59" s="3">
        <v>23</v>
      </c>
      <c r="L59" s="5">
        <f t="shared" si="12"/>
        <v>51989.588223269398</v>
      </c>
      <c r="N59" s="3">
        <v>23</v>
      </c>
      <c r="O59" s="5">
        <f t="shared" si="13"/>
        <v>48984.175289366387</v>
      </c>
      <c r="Q59" s="3">
        <v>23</v>
      </c>
      <c r="R59" s="5">
        <f t="shared" si="14"/>
        <v>49187.194171845724</v>
      </c>
      <c r="T59" s="3">
        <v>23</v>
      </c>
      <c r="U59" s="5">
        <f t="shared" si="15"/>
        <v>51327.397838553406</v>
      </c>
      <c r="W59" s="3">
        <v>23</v>
      </c>
      <c r="X59" s="5">
        <f t="shared" si="16"/>
        <v>51696.816180967937</v>
      </c>
      <c r="Z59" s="3">
        <v>23</v>
      </c>
      <c r="AA59" s="5">
        <f t="shared" si="17"/>
        <v>49776.994152811414</v>
      </c>
    </row>
    <row r="60" spans="2:27" x14ac:dyDescent="0.25">
      <c r="B60" s="3">
        <v>24</v>
      </c>
      <c r="C60" s="5">
        <f t="shared" si="9"/>
        <v>43427.291670563041</v>
      </c>
      <c r="E60" s="3">
        <v>24</v>
      </c>
      <c r="F60" s="5">
        <f t="shared" si="10"/>
        <v>53727.2207603067</v>
      </c>
      <c r="H60" s="3">
        <v>24</v>
      </c>
      <c r="I60" s="5">
        <f t="shared" si="11"/>
        <v>52277.187379836709</v>
      </c>
      <c r="K60" s="3">
        <v>24</v>
      </c>
      <c r="L60" s="5">
        <f t="shared" si="12"/>
        <v>56134.262128483184</v>
      </c>
      <c r="N60" s="3">
        <v>24</v>
      </c>
      <c r="O60" s="5">
        <f t="shared" si="13"/>
        <v>52837.204754992177</v>
      </c>
      <c r="Q60" s="3">
        <v>24</v>
      </c>
      <c r="R60" s="5">
        <f t="shared" si="14"/>
        <v>53145.32464255501</v>
      </c>
      <c r="T60" s="3">
        <v>24</v>
      </c>
      <c r="U60" s="5">
        <f t="shared" si="15"/>
        <v>55510.506913189507</v>
      </c>
      <c r="W60" s="3">
        <v>24</v>
      </c>
      <c r="X60" s="5">
        <f t="shared" si="16"/>
        <v>55833.693887102141</v>
      </c>
      <c r="Z60" s="3">
        <v>24</v>
      </c>
      <c r="AA60" s="5">
        <f t="shared" si="17"/>
        <v>53719.903032385475</v>
      </c>
    </row>
    <row r="61" spans="2:27" x14ac:dyDescent="0.25">
      <c r="B61" s="3">
        <v>25</v>
      </c>
      <c r="C61" s="5">
        <f t="shared" si="9"/>
        <v>46545.108993244219</v>
      </c>
      <c r="E61" s="3">
        <v>25</v>
      </c>
      <c r="F61" s="5">
        <f t="shared" si="10"/>
        <v>57855.346681363262</v>
      </c>
      <c r="H61" s="3">
        <v>25</v>
      </c>
      <c r="I61" s="5">
        <f t="shared" si="11"/>
        <v>56220.129123588224</v>
      </c>
      <c r="K61" s="3">
        <v>25</v>
      </c>
      <c r="L61" s="5">
        <f t="shared" si="12"/>
        <v>60509.379902826855</v>
      </c>
      <c r="N61" s="3">
        <v>25</v>
      </c>
      <c r="O61" s="5">
        <f t="shared" si="13"/>
        <v>56898.29781176176</v>
      </c>
      <c r="Q61" s="3">
        <v>25</v>
      </c>
      <c r="R61" s="5">
        <f t="shared" si="14"/>
        <v>57327.089484859367</v>
      </c>
      <c r="T61" s="3">
        <v>25</v>
      </c>
      <c r="U61" s="5">
        <f t="shared" si="15"/>
        <v>59936.236314154499</v>
      </c>
      <c r="W61" s="3">
        <v>25</v>
      </c>
      <c r="X61" s="5">
        <f t="shared" si="16"/>
        <v>60202.236744779861</v>
      </c>
      <c r="Z61" s="3">
        <v>25</v>
      </c>
      <c r="AA61" s="5">
        <f t="shared" si="17"/>
        <v>57878.883318560198</v>
      </c>
    </row>
    <row r="62" spans="2:27" x14ac:dyDescent="0.25">
      <c r="B62" s="3">
        <v>26</v>
      </c>
      <c r="C62" s="5">
        <f t="shared" si="9"/>
        <v>49807.904821430071</v>
      </c>
      <c r="E62" s="3">
        <v>26</v>
      </c>
      <c r="F62" s="5">
        <f t="shared" si="10"/>
        <v>62206.391402156878</v>
      </c>
      <c r="H62" s="3">
        <v>26</v>
      </c>
      <c r="I62" s="5">
        <f t="shared" si="11"/>
        <v>60368.103838014817</v>
      </c>
      <c r="K62" s="3">
        <v>26</v>
      </c>
      <c r="L62" s="5">
        <f t="shared" si="12"/>
        <v>65127.754225424032</v>
      </c>
      <c r="N62" s="3">
        <v>26</v>
      </c>
      <c r="O62" s="5">
        <f t="shared" si="13"/>
        <v>61178.6898935969</v>
      </c>
      <c r="Q62" s="3">
        <v>26</v>
      </c>
      <c r="R62" s="5">
        <f t="shared" si="14"/>
        <v>61745.124040753923</v>
      </c>
      <c r="T62" s="3">
        <v>26</v>
      </c>
      <c r="U62" s="5">
        <f t="shared" si="15"/>
        <v>64618.658020375464</v>
      </c>
      <c r="W62" s="3">
        <v>26</v>
      </c>
      <c r="X62" s="5">
        <f t="shared" si="16"/>
        <v>64815.418002487539</v>
      </c>
      <c r="Z62" s="3">
        <v>26</v>
      </c>
      <c r="AA62" s="5">
        <f t="shared" si="17"/>
        <v>62265.775724417297</v>
      </c>
    </row>
    <row r="63" spans="2:27" x14ac:dyDescent="0.25">
      <c r="B63" s="3">
        <v>27</v>
      </c>
      <c r="C63" s="5">
        <f t="shared" si="9"/>
        <v>53222.420655626571</v>
      </c>
      <c r="E63" s="3">
        <v>27</v>
      </c>
      <c r="F63" s="5">
        <f t="shared" si="10"/>
        <v>66792.392537873355</v>
      </c>
      <c r="H63" s="3">
        <v>27</v>
      </c>
      <c r="I63" s="5">
        <f t="shared" si="11"/>
        <v>64731.773237591588</v>
      </c>
      <c r="K63" s="3">
        <v>27</v>
      </c>
      <c r="L63" s="5">
        <f t="shared" si="12"/>
        <v>70002.910160357613</v>
      </c>
      <c r="N63" s="3">
        <v>27</v>
      </c>
      <c r="O63" s="5">
        <f t="shared" si="13"/>
        <v>65690.223147851138</v>
      </c>
      <c r="Q63" s="3">
        <v>27</v>
      </c>
      <c r="R63" s="5">
        <f t="shared" si="14"/>
        <v>66412.777549056525</v>
      </c>
      <c r="T63" s="3">
        <v>27</v>
      </c>
      <c r="U63" s="5">
        <f t="shared" si="15"/>
        <v>69572.660185557252</v>
      </c>
      <c r="W63" s="3">
        <v>27</v>
      </c>
      <c r="X63" s="5">
        <f t="shared" si="16"/>
        <v>69686.937410626837</v>
      </c>
      <c r="Z63" s="3">
        <v>27</v>
      </c>
      <c r="AA63" s="5">
        <f t="shared" si="17"/>
        <v>66893.069834115362</v>
      </c>
    </row>
    <row r="64" spans="2:27" x14ac:dyDescent="0.25">
      <c r="B64" s="3">
        <v>28</v>
      </c>
      <c r="C64" s="5">
        <f t="shared" si="9"/>
        <v>56795.711476113203</v>
      </c>
      <c r="E64" s="3">
        <v>28</v>
      </c>
      <c r="F64" s="5">
        <f t="shared" si="10"/>
        <v>71626.037734918515</v>
      </c>
      <c r="H64" s="3">
        <v>28</v>
      </c>
      <c r="I64" s="5">
        <f t="shared" si="11"/>
        <v>69322.353445946341</v>
      </c>
      <c r="K64" s="3">
        <v>28</v>
      </c>
      <c r="L64" s="5">
        <f t="shared" si="12"/>
        <v>75149.124765273504</v>
      </c>
      <c r="N64" s="3">
        <v>28</v>
      </c>
      <c r="O64" s="5">
        <f t="shared" si="13"/>
        <v>70445.379197835107</v>
      </c>
      <c r="Q64" s="3">
        <v>28</v>
      </c>
      <c r="R64" s="5">
        <f t="shared" si="14"/>
        <v>71344.153480578214</v>
      </c>
      <c r="T64" s="3">
        <v>28</v>
      </c>
      <c r="U64" s="5">
        <f t="shared" si="15"/>
        <v>74813.994476319582</v>
      </c>
      <c r="W64" s="3">
        <v>28</v>
      </c>
      <c r="X64" s="5">
        <f t="shared" si="16"/>
        <v>74831.261905621941</v>
      </c>
      <c r="Z64" s="3">
        <v>28</v>
      </c>
      <c r="AA64" s="5">
        <f t="shared" si="17"/>
        <v>71773.93966102488</v>
      </c>
    </row>
    <row r="65" spans="2:27" x14ac:dyDescent="0.25">
      <c r="B65" s="3">
        <v>29</v>
      </c>
      <c r="C65" s="5">
        <f t="shared" si="9"/>
        <v>60535.160319752467</v>
      </c>
      <c r="E65" s="3">
        <v>29</v>
      </c>
      <c r="F65" s="5">
        <f t="shared" si="10"/>
        <v>76720.699772604115</v>
      </c>
      <c r="H65" s="3">
        <v>29</v>
      </c>
      <c r="I65" s="5">
        <f t="shared" si="11"/>
        <v>74151.643825135558</v>
      </c>
      <c r="K65" s="3">
        <v>29</v>
      </c>
      <c r="L65" s="5">
        <f t="shared" si="12"/>
        <v>80581.468902222725</v>
      </c>
      <c r="N65" s="3">
        <v>29</v>
      </c>
      <c r="O65" s="5">
        <f t="shared" si="13"/>
        <v>75457.313674518213</v>
      </c>
      <c r="Q65" s="3">
        <v>29</v>
      </c>
      <c r="R65" s="5">
        <f t="shared" si="14"/>
        <v>76554.152152230876</v>
      </c>
      <c r="T65" s="3">
        <v>29</v>
      </c>
      <c r="U65" s="5">
        <f t="shared" si="15"/>
        <v>80359.326155946124</v>
      </c>
      <c r="W65" s="3">
        <v>29</v>
      </c>
      <c r="X65" s="5">
        <f t="shared" si="16"/>
        <v>80263.66857233677</v>
      </c>
      <c r="Z65" s="3">
        <v>29</v>
      </c>
      <c r="AA65" s="5">
        <f t="shared" si="17"/>
        <v>76922.28115444904</v>
      </c>
    </row>
    <row r="66" spans="2:27" x14ac:dyDescent="0.25">
      <c r="B66" s="3">
        <v>30</v>
      </c>
      <c r="C66" s="5">
        <f t="shared" si="9"/>
        <v>64448.493534620953</v>
      </c>
      <c r="E66" s="3">
        <v>30</v>
      </c>
      <c r="F66" s="5">
        <f t="shared" si="10"/>
        <v>82090.473560324739</v>
      </c>
      <c r="H66" s="3">
        <v>30</v>
      </c>
      <c r="I66" s="5">
        <f t="shared" si="11"/>
        <v>79232.05730404261</v>
      </c>
      <c r="K66" s="3">
        <v>30</v>
      </c>
      <c r="L66" s="5">
        <f t="shared" si="12"/>
        <v>86315.85137318632</v>
      </c>
      <c r="N66" s="3">
        <v>30</v>
      </c>
      <c r="O66" s="5">
        <f t="shared" si="13"/>
        <v>80739.892612942203</v>
      </c>
      <c r="Q66" s="3">
        <v>30</v>
      </c>
      <c r="R66" s="5">
        <f t="shared" si="14"/>
        <v>82058.515748831924</v>
      </c>
      <c r="T66" s="3">
        <v>30</v>
      </c>
      <c r="U66" s="5">
        <f t="shared" si="15"/>
        <v>86226.287072991006</v>
      </c>
      <c r="W66" s="3">
        <v>30</v>
      </c>
      <c r="X66" s="5">
        <f t="shared" si="16"/>
        <v>86000.290012387632</v>
      </c>
      <c r="Z66" s="3">
        <v>30</v>
      </c>
      <c r="AA66" s="5">
        <f t="shared" si="17"/>
        <v>82352.751761712847</v>
      </c>
    </row>
    <row r="67" spans="2:27" x14ac:dyDescent="0.25">
      <c r="B67" s="3">
        <v>31</v>
      </c>
      <c r="C67" s="5">
        <f t="shared" si="9"/>
        <v>68543.796743980827</v>
      </c>
      <c r="E67" s="3">
        <v>31</v>
      </c>
      <c r="F67" s="5">
        <f t="shared" si="10"/>
        <v>87750.215132582278</v>
      </c>
      <c r="H67" s="3">
        <v>31</v>
      </c>
      <c r="I67" s="5">
        <f t="shared" si="11"/>
        <v>84576.652283852833</v>
      </c>
      <c r="K67" s="3">
        <v>31</v>
      </c>
      <c r="L67" s="5">
        <f t="shared" si="12"/>
        <v>92369.065509535489</v>
      </c>
      <c r="N67" s="3">
        <v>31</v>
      </c>
      <c r="O67" s="5">
        <f t="shared" si="13"/>
        <v>86307.73081404109</v>
      </c>
      <c r="Q67" s="3">
        <v>31</v>
      </c>
      <c r="R67" s="5">
        <f t="shared" si="14"/>
        <v>87873.875888640934</v>
      </c>
      <c r="T67" s="3">
        <v>31</v>
      </c>
      <c r="U67" s="5">
        <f t="shared" si="15"/>
        <v>92433.531723224485</v>
      </c>
      <c r="W67" s="3">
        <v>31</v>
      </c>
      <c r="X67" s="5">
        <f t="shared" si="16"/>
        <v>92058.162253081347</v>
      </c>
      <c r="Z67" s="3">
        <v>31</v>
      </c>
      <c r="AA67" s="5">
        <f t="shared" si="17"/>
        <v>88080.812158254703</v>
      </c>
    </row>
    <row r="68" spans="2:27" x14ac:dyDescent="0.25">
      <c r="B68" s="3">
        <v>32</v>
      </c>
      <c r="C68" s="5">
        <f t="shared" si="9"/>
        <v>72829.531552575936</v>
      </c>
      <c r="E68" s="3">
        <v>32</v>
      </c>
      <c r="F68" s="5">
        <f t="shared" si="10"/>
        <v>93715.582749741719</v>
      </c>
      <c r="H68" s="3">
        <v>32</v>
      </c>
      <c r="I68" s="5">
        <f t="shared" si="11"/>
        <v>90199.166202613182</v>
      </c>
      <c r="K68" s="3">
        <v>32</v>
      </c>
      <c r="L68" s="5">
        <f t="shared" si="12"/>
        <v>98758.838351865677</v>
      </c>
      <c r="N68" s="3">
        <v>32</v>
      </c>
      <c r="O68" s="5">
        <f t="shared" si="13"/>
        <v>92176.232277999312</v>
      </c>
      <c r="Q68" s="3">
        <v>32</v>
      </c>
      <c r="R68" s="5">
        <f t="shared" si="14"/>
        <v>94017.80387634915</v>
      </c>
      <c r="T68" s="3">
        <v>32</v>
      </c>
      <c r="U68" s="5">
        <f t="shared" si="15"/>
        <v>99000.796563171505</v>
      </c>
      <c r="W68" s="3">
        <v>32</v>
      </c>
      <c r="X68" s="5">
        <f t="shared" si="16"/>
        <v>98455.275339253902</v>
      </c>
      <c r="Z68" s="3">
        <v>32</v>
      </c>
      <c r="AA68" s="5">
        <f t="shared" si="17"/>
        <v>94122.770264527062</v>
      </c>
    </row>
    <row r="69" spans="2:27" x14ac:dyDescent="0.25">
      <c r="B69" s="3">
        <v>33</v>
      </c>
      <c r="C69" s="5">
        <f t="shared" si="9"/>
        <v>77314.553029770716</v>
      </c>
      <c r="E69" s="3">
        <v>33</v>
      </c>
      <c r="F69" s="5">
        <f t="shared" si="10"/>
        <v>100003.08021822778</v>
      </c>
      <c r="H69" s="3">
        <v>33</v>
      </c>
      <c r="I69" s="5">
        <f t="shared" si="11"/>
        <v>96114.050845149075</v>
      </c>
      <c r="K69" s="3">
        <v>33</v>
      </c>
      <c r="L69" s="5">
        <f t="shared" si="12"/>
        <v>105503.88256422943</v>
      </c>
      <c r="N69" s="3">
        <v>33</v>
      </c>
      <c r="O69" s="5">
        <f t="shared" si="13"/>
        <v>98361.632821011284</v>
      </c>
      <c r="Q69" s="3">
        <v>33</v>
      </c>
      <c r="R69" s="5">
        <f t="shared" si="14"/>
        <v>100508.86379536288</v>
      </c>
      <c r="T69" s="3">
        <v>33</v>
      </c>
      <c r="U69" s="5">
        <f t="shared" si="15"/>
        <v>105948.96276383546</v>
      </c>
      <c r="W69" s="3">
        <v>33</v>
      </c>
      <c r="X69" s="5">
        <f t="shared" si="16"/>
        <v>105210.62675825213</v>
      </c>
      <c r="Z69" s="3">
        <v>33</v>
      </c>
      <c r="AA69" s="5">
        <f t="shared" si="17"/>
        <v>100495.82767502315</v>
      </c>
    </row>
    <row r="70" spans="2:27" x14ac:dyDescent="0.25">
      <c r="B70" s="3">
        <v>34</v>
      </c>
      <c r="C70" s="5">
        <f t="shared" si="9"/>
        <v>82008.128005655046</v>
      </c>
      <c r="E70" s="3">
        <v>34</v>
      </c>
      <c r="F70" s="5">
        <f t="shared" si="10"/>
        <v>106630.10255001209</v>
      </c>
      <c r="H70" s="3">
        <v>34</v>
      </c>
      <c r="I70" s="5">
        <f t="shared" si="11"/>
        <v>102336.50948909683</v>
      </c>
      <c r="K70" s="3">
        <v>34</v>
      </c>
      <c r="L70" s="5">
        <f t="shared" si="12"/>
        <v>112623.9512348006</v>
      </c>
      <c r="N70" s="3">
        <v>34</v>
      </c>
      <c r="O70" s="5">
        <f t="shared" si="13"/>
        <v>104881.0449933459</v>
      </c>
      <c r="Q70" s="3">
        <v>34</v>
      </c>
      <c r="R70" s="5">
        <f t="shared" si="14"/>
        <v>107366.66859980088</v>
      </c>
      <c r="T70" s="3">
        <v>34</v>
      </c>
      <c r="U70" s="5">
        <f t="shared" si="15"/>
        <v>113300.12260413793</v>
      </c>
      <c r="W70" s="3">
        <v>34</v>
      </c>
      <c r="X70" s="5">
        <f t="shared" si="16"/>
        <v>112344.27785671425</v>
      </c>
      <c r="Z70" s="3">
        <v>34</v>
      </c>
      <c r="AA70" s="5">
        <f t="shared" si="17"/>
        <v>107218.12863161441</v>
      </c>
    </row>
    <row r="71" spans="2:27" x14ac:dyDescent="0.25">
      <c r="B71" s="3">
        <v>35</v>
      </c>
      <c r="C71" s="5">
        <f t="shared" si="9"/>
        <v>86919.954217917999</v>
      </c>
      <c r="E71" s="3">
        <v>35</v>
      </c>
      <c r="F71" s="5">
        <f t="shared" si="10"/>
        <v>113614.98408771274</v>
      </c>
      <c r="H71" s="3">
        <v>35</v>
      </c>
      <c r="I71" s="5">
        <f t="shared" si="11"/>
        <v>108882.53598252987</v>
      </c>
      <c r="K71" s="3">
        <v>35</v>
      </c>
      <c r="L71" s="5">
        <f t="shared" si="12"/>
        <v>120139.89572345551</v>
      </c>
      <c r="N71" s="3">
        <v>35</v>
      </c>
      <c r="O71" s="5">
        <f t="shared" si="13"/>
        <v>111752.50542298659</v>
      </c>
      <c r="Q71" s="3">
        <v>35</v>
      </c>
      <c r="R71" s="5">
        <f t="shared" si="14"/>
        <v>114611.93937568963</v>
      </c>
      <c r="T71" s="3">
        <v>35</v>
      </c>
      <c r="U71" s="5">
        <f t="shared" si="15"/>
        <v>121077.64971517793</v>
      </c>
      <c r="W71" s="3">
        <v>35</v>
      </c>
      <c r="X71" s="5">
        <f t="shared" si="16"/>
        <v>119877.41341669025</v>
      </c>
      <c r="Z71" s="3">
        <v>35</v>
      </c>
      <c r="AA71" s="5">
        <f t="shared" si="17"/>
        <v>114308.81168062688</v>
      </c>
    </row>
    <row r="72" spans="2:27" x14ac:dyDescent="0.25">
      <c r="B72" s="3">
        <v>36</v>
      </c>
      <c r="C72" s="5">
        <f t="shared" si="9"/>
        <v>92060.180349051181</v>
      </c>
      <c r="E72" s="3">
        <v>36</v>
      </c>
      <c r="F72" s="5">
        <f t="shared" si="10"/>
        <v>120977.04922844924</v>
      </c>
      <c r="H72" s="3">
        <v>36</v>
      </c>
      <c r="I72" s="5">
        <f t="shared" si="11"/>
        <v>115768.95585362142</v>
      </c>
      <c r="K72" s="3">
        <v>36</v>
      </c>
      <c r="L72" s="5">
        <f t="shared" si="12"/>
        <v>128073.72672567965</v>
      </c>
      <c r="N72" s="3">
        <v>36</v>
      </c>
      <c r="O72" s="5">
        <f t="shared" si="13"/>
        <v>118995.02471582788</v>
      </c>
      <c r="Q72" s="3">
        <v>36</v>
      </c>
      <c r="R72" s="5">
        <f t="shared" si="14"/>
        <v>122266.56795041609</v>
      </c>
      <c r="T72" s="3">
        <v>36</v>
      </c>
      <c r="U72" s="5">
        <f t="shared" si="15"/>
        <v>129306.27339865826</v>
      </c>
      <c r="W72" s="3">
        <v>36</v>
      </c>
      <c r="X72" s="5">
        <f t="shared" si="16"/>
        <v>127832.40456802491</v>
      </c>
      <c r="Z72" s="3">
        <v>36</v>
      </c>
      <c r="AA72" s="5">
        <f t="shared" si="17"/>
        <v>121788.06416072523</v>
      </c>
    </row>
    <row r="73" spans="2:27" x14ac:dyDescent="0.25">
      <c r="B73" s="3">
        <v>37</v>
      </c>
      <c r="C73" s="5">
        <f t="shared" si="9"/>
        <v>97439.426995282061</v>
      </c>
      <c r="E73" s="3">
        <v>37</v>
      </c>
      <c r="F73" s="5">
        <f t="shared" si="10"/>
        <v>128736.6658867855</v>
      </c>
      <c r="H73" s="3">
        <v>37</v>
      </c>
      <c r="I73" s="5">
        <f t="shared" si="11"/>
        <v>123013.46955800973</v>
      </c>
      <c r="K73" s="3">
        <v>37</v>
      </c>
      <c r="L73" s="5">
        <f t="shared" si="12"/>
        <v>136448.67873162744</v>
      </c>
      <c r="N73" s="3">
        <v>37</v>
      </c>
      <c r="O73" s="5">
        <f t="shared" si="13"/>
        <v>126628.64005048259</v>
      </c>
      <c r="Q73" s="3">
        <v>37</v>
      </c>
      <c r="R73" s="5">
        <f t="shared" si="14"/>
        <v>130353.6830396146</v>
      </c>
      <c r="T73" s="3">
        <v>37</v>
      </c>
      <c r="U73" s="5">
        <f t="shared" si="15"/>
        <v>138012.15725578045</v>
      </c>
      <c r="W73" s="3">
        <v>37</v>
      </c>
      <c r="X73" s="5">
        <f t="shared" si="16"/>
        <v>136232.8752238343</v>
      </c>
      <c r="Z73" s="3">
        <v>37</v>
      </c>
      <c r="AA73" s="5">
        <f t="shared" si="17"/>
        <v>129677.17967673297</v>
      </c>
    </row>
    <row r="74" spans="2:27" x14ac:dyDescent="0.25">
      <c r="B74" s="3">
        <v>38</v>
      </c>
      <c r="C74" s="5">
        <f t="shared" si="9"/>
        <v>103068.80861056267</v>
      </c>
      <c r="E74" s="3">
        <v>38</v>
      </c>
      <c r="F74" s="5">
        <f t="shared" si="10"/>
        <v>136915.30184467192</v>
      </c>
      <c r="H74" s="3">
        <v>38</v>
      </c>
      <c r="I74" s="5">
        <f t="shared" si="11"/>
        <v>130634.69797502624</v>
      </c>
      <c r="K74" s="3">
        <v>38</v>
      </c>
      <c r="L74" s="5">
        <f t="shared" si="12"/>
        <v>145289.27806910593</v>
      </c>
      <c r="N74" s="3">
        <v>38</v>
      </c>
      <c r="O74" s="5">
        <f t="shared" si="13"/>
        <v>134674.47061320866</v>
      </c>
      <c r="Q74" s="3">
        <v>38</v>
      </c>
      <c r="R74" s="5">
        <f t="shared" si="14"/>
        <v>138897.72013135281</v>
      </c>
      <c r="T74" s="3">
        <v>38</v>
      </c>
      <c r="U74" s="5">
        <f t="shared" si="15"/>
        <v>147222.98237661572</v>
      </c>
      <c r="W74" s="3">
        <v>38</v>
      </c>
      <c r="X74" s="5">
        <f t="shared" si="16"/>
        <v>145103.77223636903</v>
      </c>
      <c r="Z74" s="3">
        <v>38</v>
      </c>
      <c r="AA74" s="5">
        <f t="shared" si="17"/>
        <v>137998.61872301792</v>
      </c>
    </row>
    <row r="75" spans="2:27" x14ac:dyDescent="0.25">
      <c r="B75" s="3">
        <v>39</v>
      </c>
      <c r="C75" s="5">
        <f t="shared" si="9"/>
        <v>108959.95647095384</v>
      </c>
      <c r="E75" s="3">
        <v>39</v>
      </c>
      <c r="F75" s="5">
        <f t="shared" si="10"/>
        <v>145535.58414428422</v>
      </c>
      <c r="H75" s="3">
        <v>39</v>
      </c>
      <c r="I75" s="5">
        <f t="shared" si="11"/>
        <v>138652.23026972762</v>
      </c>
      <c r="K75" s="3">
        <v>39</v>
      </c>
      <c r="L75" s="5">
        <f t="shared" si="12"/>
        <v>154621.41472974824</v>
      </c>
      <c r="N75" s="3">
        <v>39</v>
      </c>
      <c r="O75" s="5">
        <f t="shared" si="13"/>
        <v>143154.77602632192</v>
      </c>
      <c r="Q75" s="3">
        <v>39</v>
      </c>
      <c r="R75" s="5">
        <f t="shared" si="14"/>
        <v>147924.49531877425</v>
      </c>
      <c r="T75" s="3">
        <v>39</v>
      </c>
      <c r="U75" s="5">
        <f t="shared" si="15"/>
        <v>156968.03535445945</v>
      </c>
      <c r="W75" s="3">
        <v>39</v>
      </c>
      <c r="X75" s="5">
        <f t="shared" si="16"/>
        <v>154471.43948160569</v>
      </c>
      <c r="Z75" s="3">
        <v>39</v>
      </c>
      <c r="AA75" s="5">
        <f t="shared" si="17"/>
        <v>146776.07262903929</v>
      </c>
    </row>
    <row r="76" spans="2:27" x14ac:dyDescent="0.25">
      <c r="B76" s="3">
        <v>40</v>
      </c>
      <c r="C76" s="5">
        <f t="shared" si="9"/>
        <v>115125.04270685319</v>
      </c>
      <c r="D76" s="12"/>
      <c r="E76" s="3">
        <v>40</v>
      </c>
      <c r="F76" s="5">
        <f t="shared" si="10"/>
        <v>154621.36168807559</v>
      </c>
      <c r="H76" s="3">
        <v>40</v>
      </c>
      <c r="I76" s="5">
        <f t="shared" si="11"/>
        <v>147086.67424375346</v>
      </c>
      <c r="K76" s="3">
        <v>40</v>
      </c>
      <c r="L76" s="5">
        <f t="shared" si="12"/>
        <v>164472.41818872225</v>
      </c>
      <c r="N76" s="3">
        <v>40</v>
      </c>
      <c r="O76" s="5">
        <f t="shared" si="13"/>
        <v>152093.01793174332</v>
      </c>
      <c r="Q76" s="3">
        <v>40</v>
      </c>
      <c r="R76" s="5">
        <f t="shared" si="14"/>
        <v>157461.283304285</v>
      </c>
      <c r="T76" s="3">
        <v>40</v>
      </c>
      <c r="U76" s="5">
        <f t="shared" si="15"/>
        <v>167278.30140501811</v>
      </c>
      <c r="W76" s="3">
        <v>40</v>
      </c>
      <c r="X76" s="5">
        <f t="shared" si="16"/>
        <v>164363.69609257561</v>
      </c>
      <c r="Z76" s="3">
        <v>40</v>
      </c>
      <c r="AA76" s="5">
        <f t="shared" si="17"/>
        <v>156034.53100911065</v>
      </c>
    </row>
  </sheetData>
  <mergeCells count="9">
    <mergeCell ref="Z2:AA2"/>
    <mergeCell ref="Q2:R2"/>
    <mergeCell ref="T2:U2"/>
    <mergeCell ref="W2:X2"/>
    <mergeCell ref="N2:O2"/>
    <mergeCell ref="B2:C2"/>
    <mergeCell ref="E2:F2"/>
    <mergeCell ref="H2:I2"/>
    <mergeCell ref="K2:L2"/>
  </mergeCells>
  <conditionalFormatting sqref="A16:P16 S16 V16 Y16 AB16:XFD1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:R1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6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6:X1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6:XFD16 A16:Y1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9:XFD9 A9:Y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{5DDA2570-E0EC-43D3-BDB7-3D9C1AB2A8E3}</x14:id>
        </ext>
      </extLst>
    </cfRule>
  </conditionalFormatting>
  <conditionalFormatting sqref="Z16:AA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6:AA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9:AA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{B0E5E5DD-2FC3-40FA-B1BE-CDEA9A90F539}</x14:id>
        </ext>
      </extLst>
    </cfRule>
  </conditionalFormatting>
  <conditionalFormatting sqref="A9:XFD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{A6DBE7B8-DE2D-4271-BD58-F1D469586EDB}</x14:id>
        </ext>
      </extLst>
    </cfRule>
  </conditionalFormatting>
  <dataValidations count="7">
    <dataValidation type="list" allowBlank="1" showInputMessage="1" showErrorMessage="1" sqref="Q8" xr:uid="{1E018D50-8261-45A6-9AB2-B3D19893B7F6}">
      <formula1>$S$1:$S$3</formula1>
    </dataValidation>
    <dataValidation type="list" allowBlank="1" showInputMessage="1" showErrorMessage="1" sqref="T8" xr:uid="{997E3C70-9EC3-4225-82C5-2C580D8C19CB}">
      <formula1>$V$1:$V$4</formula1>
    </dataValidation>
    <dataValidation type="list" allowBlank="1" showInputMessage="1" showErrorMessage="1" sqref="K8" xr:uid="{306BD339-5307-4F30-AE3C-285F5DB55364}">
      <formula1>$M$1:$M$4</formula1>
    </dataValidation>
    <dataValidation type="list" allowBlank="1" showInputMessage="1" showErrorMessage="1" sqref="H8" xr:uid="{7816F996-B208-44D9-85D5-84017B942B3D}">
      <formula1>$J$1:$J$4</formula1>
    </dataValidation>
    <dataValidation type="list" allowBlank="1" showInputMessage="1" showErrorMessage="1" sqref="E8" xr:uid="{3711C178-FDBE-42E1-AE43-8CE0F6E9335F}">
      <formula1>$G$1:$G$4</formula1>
    </dataValidation>
    <dataValidation type="list" allowBlank="1" showInputMessage="1" showErrorMessage="1" sqref="W8" xr:uid="{04E63B9D-5CB9-4AD2-9376-2F541B62E8B9}">
      <formula1>$Y$1:$Y$4</formula1>
    </dataValidation>
    <dataValidation type="list" allowBlank="1" showInputMessage="1" showErrorMessage="1" sqref="Z8" xr:uid="{7E26F990-DC9B-4DA3-8B47-2924CA645C56}">
      <formula1>$AB$1:$AB$4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DA2570-E0EC-43D3-BDB7-3D9C1AB2A8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AB9:XFD9 A9:Y9</xm:sqref>
        </x14:conditionalFormatting>
        <x14:conditionalFormatting xmlns:xm="http://schemas.microsoft.com/office/excel/2006/main">
          <x14:cfRule type="dataBar" id="{B0E5E5DD-2FC3-40FA-B1BE-CDEA9A90F5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Z9:AA9</xm:sqref>
        </x14:conditionalFormatting>
        <x14:conditionalFormatting xmlns:xm="http://schemas.microsoft.com/office/excel/2006/main">
          <x14:cfRule type="dataBar" id="{A6DBE7B8-DE2D-4271-BD58-F1D469586E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A9:XFD9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Rürup-Riester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LukasPC</cp:lastModifiedBy>
  <dcterms:created xsi:type="dcterms:W3CDTF">2015-06-05T18:19:34Z</dcterms:created>
  <dcterms:modified xsi:type="dcterms:W3CDTF">2020-04-22T07:28:29Z</dcterms:modified>
</cp:coreProperties>
</file>