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l\OneDrive\Desktop\"/>
    </mc:Choice>
  </mc:AlternateContent>
  <xr:revisionPtr revIDLastSave="0" documentId="13_ncr:1_{58EE04EB-C0A8-465E-A1D9-E584EDA70531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World-Daten" sheetId="3" r:id="rId1"/>
    <sheet name="World-Auswertung" sheetId="4" r:id="rId2"/>
    <sheet name="World+EM-Daten" sheetId="1" r:id="rId3"/>
    <sheet name="World+EM-Auswertung" sheetId="5" r:id="rId4"/>
    <sheet name="World+Eur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5" l="1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B24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C20" i="5"/>
  <c r="T20" i="5"/>
  <c r="S20" i="5"/>
  <c r="R20" i="5"/>
  <c r="Q20" i="5"/>
  <c r="P20" i="5"/>
  <c r="O20" i="5"/>
  <c r="O21" i="5" s="1"/>
  <c r="N20" i="5"/>
  <c r="M20" i="5"/>
  <c r="L20" i="5"/>
  <c r="K20" i="5"/>
  <c r="J20" i="5"/>
  <c r="I20" i="5"/>
  <c r="H20" i="5"/>
  <c r="G20" i="5"/>
  <c r="F20" i="5"/>
  <c r="E20" i="5"/>
  <c r="D20" i="5"/>
  <c r="B20" i="5"/>
  <c r="C19" i="5"/>
  <c r="T19" i="5"/>
  <c r="S19" i="5"/>
  <c r="R19" i="5"/>
  <c r="R21" i="5" s="1"/>
  <c r="Q19" i="5"/>
  <c r="P19" i="5"/>
  <c r="O19" i="5"/>
  <c r="N19" i="5"/>
  <c r="M19" i="5"/>
  <c r="L19" i="5"/>
  <c r="K19" i="5"/>
  <c r="J19" i="5"/>
  <c r="I19" i="5"/>
  <c r="H19" i="5"/>
  <c r="G19" i="5"/>
  <c r="D19" i="5"/>
  <c r="D21" i="5" s="1"/>
  <c r="F19" i="5"/>
  <c r="F21" i="5" s="1"/>
  <c r="E19" i="5"/>
  <c r="B19" i="5"/>
  <c r="L21" i="5" l="1"/>
  <c r="J21" i="5"/>
  <c r="N21" i="5"/>
  <c r="B21" i="5"/>
  <c r="K21" i="5"/>
  <c r="M21" i="5"/>
  <c r="T21" i="5"/>
  <c r="G21" i="5"/>
  <c r="H21" i="5"/>
  <c r="E21" i="5"/>
  <c r="P21" i="5"/>
  <c r="I21" i="5"/>
  <c r="S21" i="5"/>
  <c r="Q21" i="5"/>
  <c r="C21" i="5"/>
  <c r="I7" i="5"/>
  <c r="E7" i="5"/>
  <c r="E16" i="5" l="1"/>
  <c r="E15" i="5"/>
  <c r="I14" i="5"/>
  <c r="I13" i="5"/>
  <c r="E14" i="5"/>
  <c r="E13" i="5"/>
  <c r="E11" i="5"/>
  <c r="E12" i="5"/>
  <c r="E10" i="5"/>
  <c r="E9" i="5"/>
  <c r="I12" i="5"/>
  <c r="I11" i="5"/>
  <c r="I10" i="5"/>
  <c r="I9" i="5"/>
  <c r="I6" i="5"/>
  <c r="E6" i="5"/>
  <c r="H14" i="5"/>
  <c r="G14" i="5"/>
  <c r="H13" i="5"/>
  <c r="G13" i="5"/>
  <c r="H12" i="5"/>
  <c r="G12" i="5"/>
  <c r="H11" i="5"/>
  <c r="G11" i="5"/>
  <c r="H10" i="5"/>
  <c r="G10" i="5"/>
  <c r="H9" i="5"/>
  <c r="G9" i="5"/>
  <c r="H7" i="5"/>
  <c r="G7" i="5"/>
  <c r="H6" i="5"/>
  <c r="G6" i="5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186" i="1"/>
  <c r="T187" i="1"/>
  <c r="U187" i="1"/>
  <c r="T188" i="1"/>
  <c r="U188" i="1"/>
  <c r="T189" i="1"/>
  <c r="U189" i="1"/>
  <c r="T190" i="1"/>
  <c r="U190" i="1"/>
  <c r="T191" i="1"/>
  <c r="U191" i="1"/>
  <c r="T192" i="1"/>
  <c r="U192" i="1"/>
  <c r="T193" i="1"/>
  <c r="U193" i="1"/>
  <c r="T194" i="1"/>
  <c r="U194" i="1"/>
  <c r="T195" i="1"/>
  <c r="U195" i="1"/>
  <c r="T196" i="1"/>
  <c r="U196" i="1"/>
  <c r="T197" i="1"/>
  <c r="U197" i="1"/>
  <c r="T198" i="1"/>
  <c r="U198" i="1"/>
  <c r="T199" i="1"/>
  <c r="U199" i="1"/>
  <c r="T200" i="1"/>
  <c r="U200" i="1"/>
  <c r="T201" i="1"/>
  <c r="U201" i="1"/>
  <c r="T202" i="1"/>
  <c r="U202" i="1"/>
  <c r="T203" i="1"/>
  <c r="U203" i="1"/>
  <c r="T204" i="1"/>
  <c r="U204" i="1"/>
  <c r="T205" i="1"/>
  <c r="U205" i="1"/>
  <c r="T206" i="1"/>
  <c r="U206" i="1"/>
  <c r="T207" i="1"/>
  <c r="U207" i="1"/>
  <c r="T208" i="1"/>
  <c r="U208" i="1"/>
  <c r="T209" i="1"/>
  <c r="U209" i="1"/>
  <c r="T210" i="1"/>
  <c r="U210" i="1"/>
  <c r="T211" i="1"/>
  <c r="U211" i="1"/>
  <c r="T212" i="1"/>
  <c r="U212" i="1"/>
  <c r="T213" i="1"/>
  <c r="U213" i="1"/>
  <c r="T214" i="1"/>
  <c r="U214" i="1"/>
  <c r="T215" i="1"/>
  <c r="U215" i="1"/>
  <c r="T216" i="1"/>
  <c r="U216" i="1"/>
  <c r="T217" i="1"/>
  <c r="U217" i="1"/>
  <c r="T218" i="1"/>
  <c r="U218" i="1"/>
  <c r="T219" i="1"/>
  <c r="U219" i="1"/>
  <c r="T220" i="1"/>
  <c r="U220" i="1"/>
  <c r="T221" i="1"/>
  <c r="U221" i="1"/>
  <c r="T222" i="1"/>
  <c r="U222" i="1"/>
  <c r="T223" i="1"/>
  <c r="U223" i="1"/>
  <c r="T224" i="1"/>
  <c r="U224" i="1"/>
  <c r="T225" i="1"/>
  <c r="U225" i="1"/>
  <c r="T226" i="1"/>
  <c r="U226" i="1"/>
  <c r="T227" i="1"/>
  <c r="U227" i="1"/>
  <c r="T228" i="1"/>
  <c r="U228" i="1"/>
  <c r="T229" i="1"/>
  <c r="U229" i="1"/>
  <c r="T230" i="1"/>
  <c r="U230" i="1"/>
  <c r="T231" i="1"/>
  <c r="U231" i="1"/>
  <c r="T232" i="1"/>
  <c r="U232" i="1"/>
  <c r="T233" i="1"/>
  <c r="U233" i="1"/>
  <c r="T234" i="1"/>
  <c r="U234" i="1"/>
  <c r="T235" i="1"/>
  <c r="U235" i="1"/>
  <c r="T236" i="1"/>
  <c r="U236" i="1"/>
  <c r="T237" i="1"/>
  <c r="U237" i="1"/>
  <c r="U186" i="1"/>
  <c r="T186" i="1"/>
  <c r="M5" i="5"/>
  <c r="P5" i="5"/>
  <c r="S5" i="5"/>
  <c r="V5" i="5"/>
  <c r="M6" i="5"/>
  <c r="P6" i="5"/>
  <c r="S6" i="5"/>
  <c r="V6" i="5"/>
  <c r="M7" i="5"/>
  <c r="P7" i="5"/>
  <c r="S7" i="5"/>
  <c r="V7" i="5"/>
  <c r="M8" i="5"/>
  <c r="P8" i="5"/>
  <c r="S8" i="5"/>
  <c r="V8" i="5"/>
  <c r="M9" i="5"/>
  <c r="P9" i="5"/>
  <c r="S9" i="5"/>
  <c r="V9" i="5"/>
  <c r="M10" i="5"/>
  <c r="P10" i="5"/>
  <c r="S10" i="5"/>
  <c r="V10" i="5"/>
  <c r="M11" i="5"/>
  <c r="P11" i="5"/>
  <c r="S11" i="5"/>
  <c r="V11" i="5"/>
  <c r="M12" i="5"/>
  <c r="P12" i="5"/>
  <c r="S12" i="5"/>
  <c r="V12" i="5"/>
  <c r="M13" i="5"/>
  <c r="P13" i="5"/>
  <c r="S13" i="5"/>
  <c r="V13" i="5"/>
  <c r="M14" i="5"/>
  <c r="S14" i="5"/>
  <c r="V16" i="5" l="1"/>
  <c r="V14" i="5"/>
  <c r="V15" i="5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Q127" i="1"/>
  <c r="S127" i="1" s="1"/>
  <c r="Q128" i="1"/>
  <c r="S128" i="1" s="1"/>
  <c r="Q129" i="1"/>
  <c r="S129" i="1" s="1"/>
  <c r="Q130" i="1"/>
  <c r="S130" i="1" s="1"/>
  <c r="Q131" i="1"/>
  <c r="S131" i="1" s="1"/>
  <c r="Q132" i="1"/>
  <c r="S132" i="1" s="1"/>
  <c r="Q133" i="1"/>
  <c r="Q134" i="1"/>
  <c r="S134" i="1" s="1"/>
  <c r="Q135" i="1"/>
  <c r="Q136" i="1"/>
  <c r="S136" i="1" s="1"/>
  <c r="Q137" i="1"/>
  <c r="S137" i="1" s="1"/>
  <c r="Q138" i="1"/>
  <c r="S138" i="1" s="1"/>
  <c r="Q139" i="1"/>
  <c r="S139" i="1" s="1"/>
  <c r="Q140" i="1"/>
  <c r="S140" i="1" s="1"/>
  <c r="Q141" i="1"/>
  <c r="S141" i="1" s="1"/>
  <c r="Q142" i="1"/>
  <c r="S142" i="1" s="1"/>
  <c r="Q143" i="1"/>
  <c r="S143" i="1" s="1"/>
  <c r="Q144" i="1"/>
  <c r="S144" i="1" s="1"/>
  <c r="Q145" i="1"/>
  <c r="Q146" i="1"/>
  <c r="S146" i="1" s="1"/>
  <c r="Q147" i="1"/>
  <c r="Q148" i="1"/>
  <c r="S148" i="1" s="1"/>
  <c r="Q149" i="1"/>
  <c r="S149" i="1" s="1"/>
  <c r="Q150" i="1"/>
  <c r="S150" i="1" s="1"/>
  <c r="Q151" i="1"/>
  <c r="S151" i="1" s="1"/>
  <c r="Q152" i="1"/>
  <c r="S152" i="1" s="1"/>
  <c r="Q153" i="1"/>
  <c r="S153" i="1" s="1"/>
  <c r="Q154" i="1"/>
  <c r="S154" i="1" s="1"/>
  <c r="Q155" i="1"/>
  <c r="S155" i="1" s="1"/>
  <c r="Q156" i="1"/>
  <c r="S156" i="1" s="1"/>
  <c r="Q157" i="1"/>
  <c r="Q158" i="1"/>
  <c r="S158" i="1" s="1"/>
  <c r="Q159" i="1"/>
  <c r="Q160" i="1"/>
  <c r="S160" i="1" s="1"/>
  <c r="Q161" i="1"/>
  <c r="S161" i="1" s="1"/>
  <c r="Q162" i="1"/>
  <c r="S162" i="1" s="1"/>
  <c r="Q163" i="1"/>
  <c r="S163" i="1" s="1"/>
  <c r="Q164" i="1"/>
  <c r="S164" i="1" s="1"/>
  <c r="Q165" i="1"/>
  <c r="S165" i="1" s="1"/>
  <c r="Q166" i="1"/>
  <c r="S166" i="1" s="1"/>
  <c r="Q167" i="1"/>
  <c r="S167" i="1" s="1"/>
  <c r="Q168" i="1"/>
  <c r="S168" i="1" s="1"/>
  <c r="Q169" i="1"/>
  <c r="Q170" i="1"/>
  <c r="S170" i="1" s="1"/>
  <c r="Q171" i="1"/>
  <c r="Q172" i="1"/>
  <c r="S172" i="1" s="1"/>
  <c r="Q173" i="1"/>
  <c r="S173" i="1" s="1"/>
  <c r="Q174" i="1"/>
  <c r="S174" i="1" s="1"/>
  <c r="Q175" i="1"/>
  <c r="S175" i="1" s="1"/>
  <c r="Q176" i="1"/>
  <c r="S176" i="1" s="1"/>
  <c r="Q177" i="1"/>
  <c r="S177" i="1" s="1"/>
  <c r="Q178" i="1"/>
  <c r="S178" i="1" s="1"/>
  <c r="Q179" i="1"/>
  <c r="S179" i="1" s="1"/>
  <c r="Q180" i="1"/>
  <c r="S180" i="1" s="1"/>
  <c r="Q181" i="1"/>
  <c r="Q182" i="1"/>
  <c r="S182" i="1" s="1"/>
  <c r="Q183" i="1"/>
  <c r="Q184" i="1"/>
  <c r="S184" i="1" s="1"/>
  <c r="Q185" i="1"/>
  <c r="S185" i="1" s="1"/>
  <c r="Q186" i="1"/>
  <c r="S186" i="1" s="1"/>
  <c r="Q187" i="1"/>
  <c r="S187" i="1" s="1"/>
  <c r="Q188" i="1"/>
  <c r="S188" i="1" s="1"/>
  <c r="Q189" i="1"/>
  <c r="S189" i="1" s="1"/>
  <c r="Q190" i="1"/>
  <c r="S190" i="1" s="1"/>
  <c r="Q191" i="1"/>
  <c r="S191" i="1" s="1"/>
  <c r="Q192" i="1"/>
  <c r="S192" i="1" s="1"/>
  <c r="Q193" i="1"/>
  <c r="Q194" i="1"/>
  <c r="S194" i="1" s="1"/>
  <c r="Q195" i="1"/>
  <c r="Q196" i="1"/>
  <c r="S196" i="1" s="1"/>
  <c r="Q197" i="1"/>
  <c r="S197" i="1" s="1"/>
  <c r="Q198" i="1"/>
  <c r="S198" i="1" s="1"/>
  <c r="Q199" i="1"/>
  <c r="S199" i="1" s="1"/>
  <c r="Q200" i="1"/>
  <c r="S200" i="1" s="1"/>
  <c r="Q201" i="1"/>
  <c r="S201" i="1" s="1"/>
  <c r="Q202" i="1"/>
  <c r="S202" i="1" s="1"/>
  <c r="Q203" i="1"/>
  <c r="S203" i="1" s="1"/>
  <c r="Q204" i="1"/>
  <c r="S204" i="1" s="1"/>
  <c r="Q205" i="1"/>
  <c r="Q206" i="1"/>
  <c r="S206" i="1" s="1"/>
  <c r="Q207" i="1"/>
  <c r="Q208" i="1"/>
  <c r="S208" i="1" s="1"/>
  <c r="Q209" i="1"/>
  <c r="S209" i="1" s="1"/>
  <c r="Q210" i="1"/>
  <c r="S210" i="1" s="1"/>
  <c r="Q211" i="1"/>
  <c r="S211" i="1" s="1"/>
  <c r="Q212" i="1"/>
  <c r="S212" i="1" s="1"/>
  <c r="Q213" i="1"/>
  <c r="S213" i="1" s="1"/>
  <c r="Q214" i="1"/>
  <c r="S214" i="1" s="1"/>
  <c r="Q215" i="1"/>
  <c r="S215" i="1" s="1"/>
  <c r="Q216" i="1"/>
  <c r="S216" i="1" s="1"/>
  <c r="Q217" i="1"/>
  <c r="Q218" i="1"/>
  <c r="S218" i="1" s="1"/>
  <c r="Q219" i="1"/>
  <c r="Q220" i="1"/>
  <c r="S220" i="1" s="1"/>
  <c r="Q221" i="1"/>
  <c r="S221" i="1" s="1"/>
  <c r="Q222" i="1"/>
  <c r="S222" i="1" s="1"/>
  <c r="Q223" i="1"/>
  <c r="S223" i="1" s="1"/>
  <c r="Q224" i="1"/>
  <c r="S224" i="1" s="1"/>
  <c r="Q225" i="1"/>
  <c r="S225" i="1" s="1"/>
  <c r="Q226" i="1"/>
  <c r="S226" i="1" s="1"/>
  <c r="Q227" i="1"/>
  <c r="S227" i="1" s="1"/>
  <c r="Q228" i="1"/>
  <c r="S228" i="1" s="1"/>
  <c r="Q229" i="1"/>
  <c r="Q230" i="1"/>
  <c r="S230" i="1" s="1"/>
  <c r="Q231" i="1"/>
  <c r="Q232" i="1"/>
  <c r="S232" i="1" s="1"/>
  <c r="Q233" i="1"/>
  <c r="S233" i="1" s="1"/>
  <c r="Q234" i="1"/>
  <c r="S234" i="1" s="1"/>
  <c r="Q235" i="1"/>
  <c r="S235" i="1" s="1"/>
  <c r="Q236" i="1"/>
  <c r="S236" i="1" s="1"/>
  <c r="Q237" i="1"/>
  <c r="S237" i="1" s="1"/>
  <c r="R126" i="1"/>
  <c r="Q126" i="1"/>
  <c r="K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K67" i="1"/>
  <c r="K68" i="1"/>
  <c r="K69" i="1"/>
  <c r="K70" i="1"/>
  <c r="M70" i="1" s="1"/>
  <c r="K71" i="1"/>
  <c r="K72" i="1"/>
  <c r="M72" i="1" s="1"/>
  <c r="K73" i="1"/>
  <c r="M73" i="1" s="1"/>
  <c r="K74" i="1"/>
  <c r="M74" i="1" s="1"/>
  <c r="K75" i="1"/>
  <c r="K76" i="1"/>
  <c r="K77" i="1"/>
  <c r="K78" i="1"/>
  <c r="K79" i="1"/>
  <c r="K80" i="1"/>
  <c r="K81" i="1"/>
  <c r="K82" i="1"/>
  <c r="M82" i="1" s="1"/>
  <c r="K83" i="1"/>
  <c r="K84" i="1"/>
  <c r="M84" i="1" s="1"/>
  <c r="K85" i="1"/>
  <c r="M85" i="1" s="1"/>
  <c r="K86" i="1"/>
  <c r="M86" i="1" s="1"/>
  <c r="K87" i="1"/>
  <c r="K88" i="1"/>
  <c r="K89" i="1"/>
  <c r="K90" i="1"/>
  <c r="K91" i="1"/>
  <c r="K92" i="1"/>
  <c r="K93" i="1"/>
  <c r="K94" i="1"/>
  <c r="M94" i="1" s="1"/>
  <c r="K95" i="1"/>
  <c r="K96" i="1"/>
  <c r="M96" i="1" s="1"/>
  <c r="K97" i="1"/>
  <c r="M97" i="1" s="1"/>
  <c r="K98" i="1"/>
  <c r="M98" i="1" s="1"/>
  <c r="K99" i="1"/>
  <c r="K100" i="1"/>
  <c r="K101" i="1"/>
  <c r="K102" i="1"/>
  <c r="K103" i="1"/>
  <c r="K104" i="1"/>
  <c r="K105" i="1"/>
  <c r="K106" i="1"/>
  <c r="M106" i="1" s="1"/>
  <c r="K107" i="1"/>
  <c r="K108" i="1"/>
  <c r="M108" i="1" s="1"/>
  <c r="K109" i="1"/>
  <c r="M109" i="1" s="1"/>
  <c r="K110" i="1"/>
  <c r="M110" i="1" s="1"/>
  <c r="K111" i="1"/>
  <c r="M111" i="1" s="1"/>
  <c r="K112" i="1"/>
  <c r="K113" i="1"/>
  <c r="K114" i="1"/>
  <c r="K115" i="1"/>
  <c r="K116" i="1"/>
  <c r="K117" i="1"/>
  <c r="K118" i="1"/>
  <c r="M118" i="1" s="1"/>
  <c r="K119" i="1"/>
  <c r="K120" i="1"/>
  <c r="M120" i="1" s="1"/>
  <c r="K121" i="1"/>
  <c r="M121" i="1" s="1"/>
  <c r="K122" i="1"/>
  <c r="M122" i="1" s="1"/>
  <c r="K123" i="1"/>
  <c r="M123" i="1" s="1"/>
  <c r="K124" i="1"/>
  <c r="K125" i="1"/>
  <c r="K126" i="1"/>
  <c r="K127" i="1"/>
  <c r="K128" i="1"/>
  <c r="K129" i="1"/>
  <c r="K130" i="1"/>
  <c r="M130" i="1" s="1"/>
  <c r="K131" i="1"/>
  <c r="K132" i="1"/>
  <c r="M132" i="1" s="1"/>
  <c r="K133" i="1"/>
  <c r="M133" i="1" s="1"/>
  <c r="K134" i="1"/>
  <c r="M134" i="1" s="1"/>
  <c r="K135" i="1"/>
  <c r="M135" i="1" s="1"/>
  <c r="K136" i="1"/>
  <c r="K137" i="1"/>
  <c r="K138" i="1"/>
  <c r="K139" i="1"/>
  <c r="K140" i="1"/>
  <c r="K141" i="1"/>
  <c r="K142" i="1"/>
  <c r="M142" i="1" s="1"/>
  <c r="K143" i="1"/>
  <c r="K144" i="1"/>
  <c r="M144" i="1" s="1"/>
  <c r="K145" i="1"/>
  <c r="M145" i="1" s="1"/>
  <c r="K146" i="1"/>
  <c r="M146" i="1" s="1"/>
  <c r="K147" i="1"/>
  <c r="M147" i="1" s="1"/>
  <c r="K148" i="1"/>
  <c r="K149" i="1"/>
  <c r="K150" i="1"/>
  <c r="K151" i="1"/>
  <c r="K152" i="1"/>
  <c r="K153" i="1"/>
  <c r="K154" i="1"/>
  <c r="M154" i="1" s="1"/>
  <c r="K155" i="1"/>
  <c r="K156" i="1"/>
  <c r="M156" i="1" s="1"/>
  <c r="K157" i="1"/>
  <c r="M157" i="1" s="1"/>
  <c r="K158" i="1"/>
  <c r="M158" i="1" s="1"/>
  <c r="K159" i="1"/>
  <c r="M159" i="1" s="1"/>
  <c r="K160" i="1"/>
  <c r="K161" i="1"/>
  <c r="K162" i="1"/>
  <c r="K163" i="1"/>
  <c r="K164" i="1"/>
  <c r="K165" i="1"/>
  <c r="K166" i="1"/>
  <c r="M166" i="1" s="1"/>
  <c r="K167" i="1"/>
  <c r="K168" i="1"/>
  <c r="M168" i="1" s="1"/>
  <c r="K169" i="1"/>
  <c r="M169" i="1" s="1"/>
  <c r="K170" i="1"/>
  <c r="M170" i="1" s="1"/>
  <c r="K171" i="1"/>
  <c r="M171" i="1" s="1"/>
  <c r="K172" i="1"/>
  <c r="K173" i="1"/>
  <c r="K174" i="1"/>
  <c r="K175" i="1"/>
  <c r="K176" i="1"/>
  <c r="K177" i="1"/>
  <c r="K178" i="1"/>
  <c r="M178" i="1" s="1"/>
  <c r="K179" i="1"/>
  <c r="K180" i="1"/>
  <c r="M180" i="1" s="1"/>
  <c r="K181" i="1"/>
  <c r="M181" i="1" s="1"/>
  <c r="K182" i="1"/>
  <c r="M182" i="1" s="1"/>
  <c r="K183" i="1"/>
  <c r="M183" i="1" s="1"/>
  <c r="K184" i="1"/>
  <c r="K185" i="1"/>
  <c r="K186" i="1"/>
  <c r="K187" i="1"/>
  <c r="K188" i="1"/>
  <c r="K189" i="1"/>
  <c r="K190" i="1"/>
  <c r="M190" i="1" s="1"/>
  <c r="K191" i="1"/>
  <c r="K192" i="1"/>
  <c r="M192" i="1" s="1"/>
  <c r="K193" i="1"/>
  <c r="M193" i="1" s="1"/>
  <c r="K194" i="1"/>
  <c r="M194" i="1" s="1"/>
  <c r="K195" i="1"/>
  <c r="M195" i="1" s="1"/>
  <c r="K196" i="1"/>
  <c r="K197" i="1"/>
  <c r="K198" i="1"/>
  <c r="K199" i="1"/>
  <c r="K200" i="1"/>
  <c r="K201" i="1"/>
  <c r="K202" i="1"/>
  <c r="M202" i="1" s="1"/>
  <c r="K203" i="1"/>
  <c r="K204" i="1"/>
  <c r="M204" i="1" s="1"/>
  <c r="K205" i="1"/>
  <c r="M205" i="1" s="1"/>
  <c r="K206" i="1"/>
  <c r="M206" i="1" s="1"/>
  <c r="K207" i="1"/>
  <c r="M207" i="1" s="1"/>
  <c r="K208" i="1"/>
  <c r="K209" i="1"/>
  <c r="K210" i="1"/>
  <c r="K211" i="1"/>
  <c r="K212" i="1"/>
  <c r="K213" i="1"/>
  <c r="K214" i="1"/>
  <c r="M214" i="1" s="1"/>
  <c r="K215" i="1"/>
  <c r="K216" i="1"/>
  <c r="M216" i="1" s="1"/>
  <c r="K217" i="1"/>
  <c r="M217" i="1" s="1"/>
  <c r="K218" i="1"/>
  <c r="M218" i="1" s="1"/>
  <c r="K219" i="1"/>
  <c r="M219" i="1" s="1"/>
  <c r="K220" i="1"/>
  <c r="K221" i="1"/>
  <c r="K222" i="1"/>
  <c r="K223" i="1"/>
  <c r="K224" i="1"/>
  <c r="K225" i="1"/>
  <c r="K226" i="1"/>
  <c r="M226" i="1" s="1"/>
  <c r="K227" i="1"/>
  <c r="K228" i="1"/>
  <c r="M228" i="1" s="1"/>
  <c r="K229" i="1"/>
  <c r="M229" i="1" s="1"/>
  <c r="K230" i="1"/>
  <c r="M230" i="1" s="1"/>
  <c r="K231" i="1"/>
  <c r="M231" i="1" s="1"/>
  <c r="K232" i="1"/>
  <c r="K233" i="1"/>
  <c r="K234" i="1"/>
  <c r="K235" i="1"/>
  <c r="K236" i="1"/>
  <c r="K237" i="1"/>
  <c r="L66" i="1"/>
  <c r="D12" i="5" l="1"/>
  <c r="D10" i="5"/>
  <c r="S126" i="1"/>
  <c r="C12" i="5"/>
  <c r="C10" i="5"/>
  <c r="S231" i="1"/>
  <c r="S219" i="1"/>
  <c r="S207" i="1"/>
  <c r="S195" i="1"/>
  <c r="S183" i="1"/>
  <c r="S171" i="1"/>
  <c r="S159" i="1"/>
  <c r="S147" i="1"/>
  <c r="S135" i="1"/>
  <c r="M232" i="1"/>
  <c r="M220" i="1"/>
  <c r="M208" i="1"/>
  <c r="M196" i="1"/>
  <c r="M184" i="1"/>
  <c r="M172" i="1"/>
  <c r="M160" i="1"/>
  <c r="M148" i="1"/>
  <c r="M136" i="1"/>
  <c r="M124" i="1"/>
  <c r="M112" i="1"/>
  <c r="M100" i="1"/>
  <c r="M88" i="1"/>
  <c r="M76" i="1"/>
  <c r="S229" i="1"/>
  <c r="S217" i="1"/>
  <c r="S205" i="1"/>
  <c r="S193" i="1"/>
  <c r="S181" i="1"/>
  <c r="S169" i="1"/>
  <c r="S157" i="1"/>
  <c r="S145" i="1"/>
  <c r="S133" i="1"/>
  <c r="M99" i="1"/>
  <c r="M87" i="1"/>
  <c r="M75" i="1"/>
  <c r="M236" i="1"/>
  <c r="M227" i="1"/>
  <c r="M215" i="1"/>
  <c r="M203" i="1"/>
  <c r="M191" i="1"/>
  <c r="M179" i="1"/>
  <c r="M167" i="1"/>
  <c r="M155" i="1"/>
  <c r="M143" i="1"/>
  <c r="M131" i="1"/>
  <c r="M119" i="1"/>
  <c r="M107" i="1"/>
  <c r="M95" i="1"/>
  <c r="M83" i="1"/>
  <c r="M71" i="1"/>
  <c r="M225" i="1"/>
  <c r="M213" i="1"/>
  <c r="M201" i="1"/>
  <c r="M189" i="1"/>
  <c r="M177" i="1"/>
  <c r="M165" i="1"/>
  <c r="M153" i="1"/>
  <c r="M141" i="1"/>
  <c r="M129" i="1"/>
  <c r="M117" i="1"/>
  <c r="M105" i="1"/>
  <c r="M93" i="1"/>
  <c r="M81" i="1"/>
  <c r="M69" i="1"/>
  <c r="M237" i="1"/>
  <c r="M235" i="1"/>
  <c r="M223" i="1"/>
  <c r="M211" i="1"/>
  <c r="M199" i="1"/>
  <c r="M175" i="1"/>
  <c r="M163" i="1"/>
  <c r="M151" i="1"/>
  <c r="M139" i="1"/>
  <c r="M127" i="1"/>
  <c r="M212" i="1"/>
  <c r="M176" i="1"/>
  <c r="M140" i="1"/>
  <c r="M116" i="1"/>
  <c r="M104" i="1"/>
  <c r="M80" i="1"/>
  <c r="M224" i="1"/>
  <c r="M200" i="1"/>
  <c r="M164" i="1"/>
  <c r="M128" i="1"/>
  <c r="M92" i="1"/>
  <c r="M115" i="1"/>
  <c r="M103" i="1"/>
  <c r="M91" i="1"/>
  <c r="M79" i="1"/>
  <c r="M67" i="1"/>
  <c r="M188" i="1"/>
  <c r="M152" i="1"/>
  <c r="M68" i="1"/>
  <c r="M187" i="1"/>
  <c r="M222" i="1"/>
  <c r="M186" i="1"/>
  <c r="M162" i="1"/>
  <c r="M138" i="1"/>
  <c r="M114" i="1"/>
  <c r="M90" i="1"/>
  <c r="M234" i="1"/>
  <c r="M210" i="1"/>
  <c r="M198" i="1"/>
  <c r="M174" i="1"/>
  <c r="M150" i="1"/>
  <c r="M126" i="1"/>
  <c r="M102" i="1"/>
  <c r="M78" i="1"/>
  <c r="M233" i="1"/>
  <c r="M221" i="1"/>
  <c r="M209" i="1"/>
  <c r="M197" i="1"/>
  <c r="M185" i="1"/>
  <c r="M173" i="1"/>
  <c r="M161" i="1"/>
  <c r="M149" i="1"/>
  <c r="M137" i="1"/>
  <c r="M125" i="1"/>
  <c r="M113" i="1"/>
  <c r="M101" i="1"/>
  <c r="M89" i="1"/>
  <c r="M77" i="1"/>
  <c r="M66" i="1"/>
  <c r="O127" i="1" l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126" i="1"/>
  <c r="N127" i="1"/>
  <c r="N128" i="1"/>
  <c r="N129" i="1"/>
  <c r="N130" i="1"/>
  <c r="N131" i="1"/>
  <c r="N132" i="1"/>
  <c r="N133" i="1"/>
  <c r="P133" i="1" s="1"/>
  <c r="N134" i="1"/>
  <c r="N135" i="1"/>
  <c r="N136" i="1"/>
  <c r="N137" i="1"/>
  <c r="N138" i="1"/>
  <c r="N139" i="1"/>
  <c r="N140" i="1"/>
  <c r="N141" i="1"/>
  <c r="N142" i="1"/>
  <c r="N143" i="1"/>
  <c r="N144" i="1"/>
  <c r="N145" i="1"/>
  <c r="P145" i="1" s="1"/>
  <c r="N146" i="1"/>
  <c r="N147" i="1"/>
  <c r="N148" i="1"/>
  <c r="N149" i="1"/>
  <c r="N150" i="1"/>
  <c r="N151" i="1"/>
  <c r="N152" i="1"/>
  <c r="N153" i="1"/>
  <c r="N154" i="1"/>
  <c r="N155" i="1"/>
  <c r="N156" i="1"/>
  <c r="N157" i="1"/>
  <c r="P157" i="1" s="1"/>
  <c r="N158" i="1"/>
  <c r="N159" i="1"/>
  <c r="N160" i="1"/>
  <c r="N161" i="1"/>
  <c r="N162" i="1"/>
  <c r="N163" i="1"/>
  <c r="N164" i="1"/>
  <c r="N165" i="1"/>
  <c r="N166" i="1"/>
  <c r="N167" i="1"/>
  <c r="N168" i="1"/>
  <c r="N169" i="1"/>
  <c r="P169" i="1" s="1"/>
  <c r="N170" i="1"/>
  <c r="N171" i="1"/>
  <c r="N172" i="1"/>
  <c r="N173" i="1"/>
  <c r="N174" i="1"/>
  <c r="N175" i="1"/>
  <c r="N176" i="1"/>
  <c r="N177" i="1"/>
  <c r="N178" i="1"/>
  <c r="N179" i="1"/>
  <c r="N180" i="1"/>
  <c r="N181" i="1"/>
  <c r="P181" i="1" s="1"/>
  <c r="N182" i="1"/>
  <c r="N183" i="1"/>
  <c r="N184" i="1"/>
  <c r="N185" i="1"/>
  <c r="N186" i="1"/>
  <c r="N187" i="1"/>
  <c r="N188" i="1"/>
  <c r="N189" i="1"/>
  <c r="N190" i="1"/>
  <c r="N191" i="1"/>
  <c r="N192" i="1"/>
  <c r="N193" i="1"/>
  <c r="P193" i="1" s="1"/>
  <c r="N194" i="1"/>
  <c r="N195" i="1"/>
  <c r="N196" i="1"/>
  <c r="N197" i="1"/>
  <c r="N198" i="1"/>
  <c r="N199" i="1"/>
  <c r="N200" i="1"/>
  <c r="N201" i="1"/>
  <c r="N202" i="1"/>
  <c r="N203" i="1"/>
  <c r="N204" i="1"/>
  <c r="N205" i="1"/>
  <c r="P205" i="1" s="1"/>
  <c r="N206" i="1"/>
  <c r="N207" i="1"/>
  <c r="N208" i="1"/>
  <c r="N209" i="1"/>
  <c r="N210" i="1"/>
  <c r="N211" i="1"/>
  <c r="N212" i="1"/>
  <c r="N213" i="1"/>
  <c r="N214" i="1"/>
  <c r="N215" i="1"/>
  <c r="N216" i="1"/>
  <c r="N217" i="1"/>
  <c r="P217" i="1" s="1"/>
  <c r="N218" i="1"/>
  <c r="N219" i="1"/>
  <c r="N220" i="1"/>
  <c r="N221" i="1"/>
  <c r="N222" i="1"/>
  <c r="N223" i="1"/>
  <c r="N224" i="1"/>
  <c r="N225" i="1"/>
  <c r="N226" i="1"/>
  <c r="N227" i="1"/>
  <c r="N228" i="1"/>
  <c r="N229" i="1"/>
  <c r="P229" i="1" s="1"/>
  <c r="N230" i="1"/>
  <c r="N231" i="1"/>
  <c r="N232" i="1"/>
  <c r="N233" i="1"/>
  <c r="N234" i="1"/>
  <c r="N235" i="1"/>
  <c r="N236" i="1"/>
  <c r="N237" i="1"/>
  <c r="N12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66" i="1"/>
  <c r="H67" i="1"/>
  <c r="H68" i="1"/>
  <c r="H69" i="1"/>
  <c r="H70" i="1"/>
  <c r="H71" i="1"/>
  <c r="H72" i="1"/>
  <c r="H73" i="1"/>
  <c r="H74" i="1"/>
  <c r="H75" i="1"/>
  <c r="H76" i="1"/>
  <c r="H77" i="1"/>
  <c r="J77" i="1" s="1"/>
  <c r="H78" i="1"/>
  <c r="H79" i="1"/>
  <c r="H80" i="1"/>
  <c r="H81" i="1"/>
  <c r="H82" i="1"/>
  <c r="H83" i="1"/>
  <c r="H84" i="1"/>
  <c r="H85" i="1"/>
  <c r="H86" i="1"/>
  <c r="H87" i="1"/>
  <c r="H88" i="1"/>
  <c r="H89" i="1"/>
  <c r="J89" i="1" s="1"/>
  <c r="H90" i="1"/>
  <c r="H91" i="1"/>
  <c r="H92" i="1"/>
  <c r="H93" i="1"/>
  <c r="H94" i="1"/>
  <c r="H95" i="1"/>
  <c r="H96" i="1"/>
  <c r="H97" i="1"/>
  <c r="H98" i="1"/>
  <c r="H99" i="1"/>
  <c r="H100" i="1"/>
  <c r="H101" i="1"/>
  <c r="J101" i="1" s="1"/>
  <c r="H102" i="1"/>
  <c r="H103" i="1"/>
  <c r="H104" i="1"/>
  <c r="H105" i="1"/>
  <c r="H106" i="1"/>
  <c r="H107" i="1"/>
  <c r="H108" i="1"/>
  <c r="H109" i="1"/>
  <c r="H110" i="1"/>
  <c r="H111" i="1"/>
  <c r="H112" i="1"/>
  <c r="H113" i="1"/>
  <c r="J113" i="1" s="1"/>
  <c r="H114" i="1"/>
  <c r="H115" i="1"/>
  <c r="H116" i="1"/>
  <c r="H117" i="1"/>
  <c r="H118" i="1"/>
  <c r="H119" i="1"/>
  <c r="H120" i="1"/>
  <c r="H121" i="1"/>
  <c r="H122" i="1"/>
  <c r="H123" i="1"/>
  <c r="H124" i="1"/>
  <c r="H125" i="1"/>
  <c r="J125" i="1" s="1"/>
  <c r="H126" i="1"/>
  <c r="H127" i="1"/>
  <c r="H128" i="1"/>
  <c r="H129" i="1"/>
  <c r="H130" i="1"/>
  <c r="H131" i="1"/>
  <c r="H132" i="1"/>
  <c r="H133" i="1"/>
  <c r="H134" i="1"/>
  <c r="H135" i="1"/>
  <c r="H136" i="1"/>
  <c r="H137" i="1"/>
  <c r="J137" i="1" s="1"/>
  <c r="H138" i="1"/>
  <c r="H139" i="1"/>
  <c r="H140" i="1"/>
  <c r="H141" i="1"/>
  <c r="H142" i="1"/>
  <c r="H143" i="1"/>
  <c r="H144" i="1"/>
  <c r="H145" i="1"/>
  <c r="H146" i="1"/>
  <c r="H147" i="1"/>
  <c r="H148" i="1"/>
  <c r="H149" i="1"/>
  <c r="J149" i="1" s="1"/>
  <c r="H150" i="1"/>
  <c r="H151" i="1"/>
  <c r="H152" i="1"/>
  <c r="H153" i="1"/>
  <c r="H154" i="1"/>
  <c r="H155" i="1"/>
  <c r="H156" i="1"/>
  <c r="H157" i="1"/>
  <c r="H158" i="1"/>
  <c r="H159" i="1"/>
  <c r="H160" i="1"/>
  <c r="H161" i="1"/>
  <c r="J161" i="1" s="1"/>
  <c r="H162" i="1"/>
  <c r="H163" i="1"/>
  <c r="H164" i="1"/>
  <c r="H165" i="1"/>
  <c r="H166" i="1"/>
  <c r="H167" i="1"/>
  <c r="H168" i="1"/>
  <c r="H169" i="1"/>
  <c r="H170" i="1"/>
  <c r="H171" i="1"/>
  <c r="H172" i="1"/>
  <c r="H173" i="1"/>
  <c r="J173" i="1" s="1"/>
  <c r="H174" i="1"/>
  <c r="H175" i="1"/>
  <c r="H176" i="1"/>
  <c r="H177" i="1"/>
  <c r="H178" i="1"/>
  <c r="H179" i="1"/>
  <c r="H180" i="1"/>
  <c r="H181" i="1"/>
  <c r="H182" i="1"/>
  <c r="H183" i="1"/>
  <c r="H184" i="1"/>
  <c r="H185" i="1"/>
  <c r="J185" i="1" s="1"/>
  <c r="H186" i="1"/>
  <c r="H187" i="1"/>
  <c r="H188" i="1"/>
  <c r="H189" i="1"/>
  <c r="H190" i="1"/>
  <c r="H191" i="1"/>
  <c r="H192" i="1"/>
  <c r="H193" i="1"/>
  <c r="H194" i="1"/>
  <c r="H195" i="1"/>
  <c r="H196" i="1"/>
  <c r="H197" i="1"/>
  <c r="J197" i="1" s="1"/>
  <c r="H198" i="1"/>
  <c r="H199" i="1"/>
  <c r="H200" i="1"/>
  <c r="H201" i="1"/>
  <c r="H202" i="1"/>
  <c r="H203" i="1"/>
  <c r="H204" i="1"/>
  <c r="H205" i="1"/>
  <c r="H206" i="1"/>
  <c r="H207" i="1"/>
  <c r="H208" i="1"/>
  <c r="H209" i="1"/>
  <c r="J209" i="1" s="1"/>
  <c r="H210" i="1"/>
  <c r="H211" i="1"/>
  <c r="H212" i="1"/>
  <c r="H213" i="1"/>
  <c r="H214" i="1"/>
  <c r="H215" i="1"/>
  <c r="H216" i="1"/>
  <c r="H217" i="1"/>
  <c r="H218" i="1"/>
  <c r="H219" i="1"/>
  <c r="H220" i="1"/>
  <c r="H221" i="1"/>
  <c r="J221" i="1" s="1"/>
  <c r="H222" i="1"/>
  <c r="H223" i="1"/>
  <c r="H224" i="1"/>
  <c r="H225" i="1"/>
  <c r="H226" i="1"/>
  <c r="H227" i="1"/>
  <c r="H228" i="1"/>
  <c r="H229" i="1"/>
  <c r="H230" i="1"/>
  <c r="H231" i="1"/>
  <c r="H232" i="1"/>
  <c r="H233" i="1"/>
  <c r="J233" i="1" s="1"/>
  <c r="H234" i="1"/>
  <c r="H235" i="1"/>
  <c r="H236" i="1"/>
  <c r="H237" i="1"/>
  <c r="H66" i="1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12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184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1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" i="3"/>
  <c r="C5" i="3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18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19" i="1"/>
  <c r="E18" i="1"/>
  <c r="D11" i="5" l="1"/>
  <c r="D7" i="5"/>
  <c r="D6" i="5"/>
  <c r="D14" i="5"/>
  <c r="D9" i="5"/>
  <c r="D13" i="5"/>
  <c r="C11" i="5"/>
  <c r="C7" i="5"/>
  <c r="C6" i="5"/>
  <c r="C9" i="5"/>
  <c r="C14" i="5"/>
  <c r="C13" i="5"/>
  <c r="F13" i="5"/>
  <c r="F8" i="5"/>
  <c r="F11" i="5"/>
  <c r="F12" i="5" s="1"/>
  <c r="F9" i="5"/>
  <c r="F10" i="5" s="1"/>
  <c r="F14" i="5"/>
  <c r="F7" i="5"/>
  <c r="F6" i="5"/>
  <c r="P233" i="1"/>
  <c r="P221" i="1"/>
  <c r="P209" i="1"/>
  <c r="P197" i="1"/>
  <c r="P185" i="1"/>
  <c r="P173" i="1"/>
  <c r="P161" i="1"/>
  <c r="P149" i="1"/>
  <c r="P137" i="1"/>
  <c r="B8" i="5"/>
  <c r="B11" i="5"/>
  <c r="B12" i="5" s="1"/>
  <c r="B7" i="5"/>
  <c r="B6" i="5"/>
  <c r="B9" i="5"/>
  <c r="B10" i="5" s="1"/>
  <c r="B14" i="5"/>
  <c r="B13" i="5"/>
  <c r="B12" i="4"/>
  <c r="B13" i="4"/>
  <c r="C12" i="4"/>
  <c r="C13" i="4"/>
  <c r="E5" i="4"/>
  <c r="E10" i="4"/>
  <c r="E11" i="4" s="1"/>
  <c r="D6" i="4"/>
  <c r="D8" i="4"/>
  <c r="D9" i="4" s="1"/>
  <c r="E13" i="4"/>
  <c r="E12" i="4"/>
  <c r="B5" i="4"/>
  <c r="B10" i="4"/>
  <c r="B11" i="4" s="1"/>
  <c r="B6" i="4"/>
  <c r="B8" i="4"/>
  <c r="B9" i="4" s="1"/>
  <c r="B7" i="4"/>
  <c r="E8" i="4"/>
  <c r="E9" i="4" s="1"/>
  <c r="E6" i="4"/>
  <c r="D5" i="4"/>
  <c r="D10" i="4"/>
  <c r="D11" i="4" s="1"/>
  <c r="C5" i="4"/>
  <c r="C10" i="4"/>
  <c r="C11" i="4" s="1"/>
  <c r="C6" i="4"/>
  <c r="C8" i="4"/>
  <c r="C9" i="4" s="1"/>
  <c r="D13" i="4"/>
  <c r="D12" i="4"/>
  <c r="G222" i="1"/>
  <c r="G138" i="1"/>
  <c r="G102" i="1"/>
  <c r="G90" i="1"/>
  <c r="G174" i="1"/>
  <c r="J66" i="1"/>
  <c r="J226" i="1"/>
  <c r="J214" i="1"/>
  <c r="J202" i="1"/>
  <c r="J190" i="1"/>
  <c r="J178" i="1"/>
  <c r="J166" i="1"/>
  <c r="J154" i="1"/>
  <c r="J142" i="1"/>
  <c r="J130" i="1"/>
  <c r="J118" i="1"/>
  <c r="J106" i="1"/>
  <c r="J94" i="1"/>
  <c r="J82" i="1"/>
  <c r="J70" i="1"/>
  <c r="G197" i="1"/>
  <c r="G173" i="1"/>
  <c r="G235" i="1"/>
  <c r="G187" i="1"/>
  <c r="G103" i="1"/>
  <c r="G177" i="1"/>
  <c r="G171" i="1"/>
  <c r="G110" i="1"/>
  <c r="G158" i="1"/>
  <c r="G98" i="1"/>
  <c r="G203" i="1"/>
  <c r="G95" i="1"/>
  <c r="P126" i="1"/>
  <c r="P226" i="1"/>
  <c r="P214" i="1"/>
  <c r="P202" i="1"/>
  <c r="P190" i="1"/>
  <c r="P178" i="1"/>
  <c r="P166" i="1"/>
  <c r="P154" i="1"/>
  <c r="P142" i="1"/>
  <c r="P130" i="1"/>
  <c r="G167" i="1"/>
  <c r="G107" i="1"/>
  <c r="G190" i="1"/>
  <c r="G225" i="1"/>
  <c r="G165" i="1"/>
  <c r="G141" i="1"/>
  <c r="G129" i="1"/>
  <c r="G117" i="1"/>
  <c r="G105" i="1"/>
  <c r="G93" i="1"/>
  <c r="G70" i="1"/>
  <c r="G58" i="1"/>
  <c r="G169" i="1"/>
  <c r="J228" i="1"/>
  <c r="J216" i="1"/>
  <c r="J204" i="1"/>
  <c r="J192" i="1"/>
  <c r="J180" i="1"/>
  <c r="J168" i="1"/>
  <c r="J156" i="1"/>
  <c r="J144" i="1"/>
  <c r="J132" i="1"/>
  <c r="J120" i="1"/>
  <c r="J108" i="1"/>
  <c r="J96" i="1"/>
  <c r="J84" i="1"/>
  <c r="J72" i="1"/>
  <c r="P236" i="1"/>
  <c r="P224" i="1"/>
  <c r="P212" i="1"/>
  <c r="P200" i="1"/>
  <c r="P188" i="1"/>
  <c r="P176" i="1"/>
  <c r="P164" i="1"/>
  <c r="P152" i="1"/>
  <c r="P140" i="1"/>
  <c r="P128" i="1"/>
  <c r="G215" i="1"/>
  <c r="G119" i="1"/>
  <c r="G176" i="1"/>
  <c r="G81" i="1"/>
  <c r="G69" i="1"/>
  <c r="G57" i="1"/>
  <c r="G45" i="1"/>
  <c r="G33" i="1"/>
  <c r="G120" i="1"/>
  <c r="P235" i="1"/>
  <c r="P223" i="1"/>
  <c r="P211" i="1"/>
  <c r="P199" i="1"/>
  <c r="P187" i="1"/>
  <c r="P175" i="1"/>
  <c r="P163" i="1"/>
  <c r="P151" i="1"/>
  <c r="P139" i="1"/>
  <c r="P127" i="1"/>
  <c r="G68" i="1"/>
  <c r="G44" i="1"/>
  <c r="G32" i="1"/>
  <c r="G20" i="1"/>
  <c r="G192" i="1"/>
  <c r="G180" i="1"/>
  <c r="G237" i="1"/>
  <c r="G214" i="1"/>
  <c r="G202" i="1"/>
  <c r="G145" i="1"/>
  <c r="G133" i="1"/>
  <c r="G121" i="1"/>
  <c r="J232" i="1"/>
  <c r="J220" i="1"/>
  <c r="J208" i="1"/>
  <c r="J196" i="1"/>
  <c r="J184" i="1"/>
  <c r="J172" i="1"/>
  <c r="J160" i="1"/>
  <c r="J148" i="1"/>
  <c r="J136" i="1"/>
  <c r="J124" i="1"/>
  <c r="J112" i="1"/>
  <c r="J100" i="1"/>
  <c r="J88" i="1"/>
  <c r="J76" i="1"/>
  <c r="G213" i="1"/>
  <c r="G178" i="1"/>
  <c r="G25" i="1"/>
  <c r="G232" i="1"/>
  <c r="G160" i="1"/>
  <c r="G112" i="1"/>
  <c r="J231" i="1"/>
  <c r="J219" i="1"/>
  <c r="J207" i="1"/>
  <c r="J195" i="1"/>
  <c r="J183" i="1"/>
  <c r="J171" i="1"/>
  <c r="J159" i="1"/>
  <c r="J147" i="1"/>
  <c r="J135" i="1"/>
  <c r="J123" i="1"/>
  <c r="J111" i="1"/>
  <c r="J99" i="1"/>
  <c r="J87" i="1"/>
  <c r="J75" i="1"/>
  <c r="P227" i="1"/>
  <c r="P215" i="1"/>
  <c r="P203" i="1"/>
  <c r="P191" i="1"/>
  <c r="P179" i="1"/>
  <c r="P167" i="1"/>
  <c r="P155" i="1"/>
  <c r="P143" i="1"/>
  <c r="G224" i="1"/>
  <c r="G212" i="1"/>
  <c r="G189" i="1"/>
  <c r="G154" i="1"/>
  <c r="G94" i="1"/>
  <c r="G59" i="1"/>
  <c r="G47" i="1"/>
  <c r="G35" i="1"/>
  <c r="G23" i="1"/>
  <c r="J229" i="1"/>
  <c r="J217" i="1"/>
  <c r="J205" i="1"/>
  <c r="G186" i="1"/>
  <c r="G175" i="1"/>
  <c r="G164" i="1"/>
  <c r="G152" i="1"/>
  <c r="G140" i="1"/>
  <c r="G128" i="1"/>
  <c r="G116" i="1"/>
  <c r="G104" i="1"/>
  <c r="G66" i="1"/>
  <c r="G30" i="1"/>
  <c r="G236" i="1"/>
  <c r="G156" i="1"/>
  <c r="G26" i="1"/>
  <c r="G221" i="1"/>
  <c r="G29" i="1"/>
  <c r="G184" i="1"/>
  <c r="G76" i="1"/>
  <c r="P131" i="1"/>
  <c r="G234" i="1"/>
  <c r="G223" i="1"/>
  <c r="G211" i="1"/>
  <c r="G199" i="1"/>
  <c r="G188" i="1"/>
  <c r="G83" i="1"/>
  <c r="G72" i="1"/>
  <c r="G48" i="1"/>
  <c r="G36" i="1"/>
  <c r="J193" i="1"/>
  <c r="J181" i="1"/>
  <c r="J169" i="1"/>
  <c r="J157" i="1"/>
  <c r="J145" i="1"/>
  <c r="J133" i="1"/>
  <c r="G137" i="1"/>
  <c r="G65" i="1"/>
  <c r="J121" i="1"/>
  <c r="J109" i="1"/>
  <c r="J97" i="1"/>
  <c r="G124" i="1"/>
  <c r="G100" i="1"/>
  <c r="G209" i="1"/>
  <c r="G168" i="1"/>
  <c r="G157" i="1"/>
  <c r="G146" i="1"/>
  <c r="G134" i="1"/>
  <c r="G122" i="1"/>
  <c r="G219" i="1"/>
  <c r="G207" i="1"/>
  <c r="G196" i="1"/>
  <c r="G166" i="1"/>
  <c r="G144" i="1"/>
  <c r="G132" i="1"/>
  <c r="G109" i="1"/>
  <c r="G97" i="1"/>
  <c r="G52" i="1"/>
  <c r="G21" i="1"/>
  <c r="G136" i="1"/>
  <c r="G229" i="1"/>
  <c r="G195" i="1"/>
  <c r="G185" i="1"/>
  <c r="G108" i="1"/>
  <c r="G96" i="1"/>
  <c r="G86" i="1"/>
  <c r="P231" i="1"/>
  <c r="P219" i="1"/>
  <c r="P207" i="1"/>
  <c r="P195" i="1"/>
  <c r="P183" i="1"/>
  <c r="P171" i="1"/>
  <c r="P159" i="1"/>
  <c r="P147" i="1"/>
  <c r="P135" i="1"/>
  <c r="G228" i="1"/>
  <c r="G205" i="1"/>
  <c r="G130" i="1"/>
  <c r="G118" i="1"/>
  <c r="G85" i="1"/>
  <c r="G74" i="1"/>
  <c r="G62" i="1"/>
  <c r="G50" i="1"/>
  <c r="G19" i="1"/>
  <c r="J234" i="1"/>
  <c r="J222" i="1"/>
  <c r="J210" i="1"/>
  <c r="J198" i="1"/>
  <c r="J186" i="1"/>
  <c r="J174" i="1"/>
  <c r="J162" i="1"/>
  <c r="J150" i="1"/>
  <c r="J138" i="1"/>
  <c r="J126" i="1"/>
  <c r="J114" i="1"/>
  <c r="J102" i="1"/>
  <c r="J90" i="1"/>
  <c r="J78" i="1"/>
  <c r="P230" i="1"/>
  <c r="P218" i="1"/>
  <c r="P206" i="1"/>
  <c r="P194" i="1"/>
  <c r="P182" i="1"/>
  <c r="P170" i="1"/>
  <c r="P158" i="1"/>
  <c r="P146" i="1"/>
  <c r="P134" i="1"/>
  <c r="G148" i="1"/>
  <c r="G220" i="1"/>
  <c r="G217" i="1"/>
  <c r="G18" i="1"/>
  <c r="G216" i="1"/>
  <c r="G204" i="1"/>
  <c r="G193" i="1"/>
  <c r="G183" i="1"/>
  <c r="G106" i="1"/>
  <c r="G84" i="1"/>
  <c r="G49" i="1"/>
  <c r="G38" i="1"/>
  <c r="G162" i="1"/>
  <c r="G101" i="1"/>
  <c r="G67" i="1"/>
  <c r="G46" i="1"/>
  <c r="G34" i="1"/>
  <c r="G24" i="1"/>
  <c r="G88" i="1"/>
  <c r="G40" i="1"/>
  <c r="G28" i="1"/>
  <c r="G194" i="1"/>
  <c r="G143" i="1"/>
  <c r="G22" i="1"/>
  <c r="G201" i="1"/>
  <c r="G163" i="1"/>
  <c r="G131" i="1"/>
  <c r="G77" i="1"/>
  <c r="G231" i="1"/>
  <c r="G200" i="1"/>
  <c r="G191" i="1"/>
  <c r="G181" i="1"/>
  <c r="G172" i="1"/>
  <c r="G153" i="1"/>
  <c r="G142" i="1"/>
  <c r="G87" i="1"/>
  <c r="G31" i="1"/>
  <c r="G161" i="1"/>
  <c r="G75" i="1"/>
  <c r="G53" i="1"/>
  <c r="G89" i="1"/>
  <c r="G170" i="1"/>
  <c r="G63" i="1"/>
  <c r="G41" i="1"/>
  <c r="G210" i="1"/>
  <c r="G51" i="1"/>
  <c r="G39" i="1"/>
  <c r="J237" i="1"/>
  <c r="J225" i="1"/>
  <c r="J213" i="1"/>
  <c r="J201" i="1"/>
  <c r="J189" i="1"/>
  <c r="J177" i="1"/>
  <c r="J165" i="1"/>
  <c r="J153" i="1"/>
  <c r="J141" i="1"/>
  <c r="J129" i="1"/>
  <c r="J117" i="1"/>
  <c r="J105" i="1"/>
  <c r="J93" i="1"/>
  <c r="J81" i="1"/>
  <c r="J69" i="1"/>
  <c r="G208" i="1"/>
  <c r="G139" i="1"/>
  <c r="G149" i="1"/>
  <c r="G206" i="1"/>
  <c r="G82" i="1"/>
  <c r="G71" i="1"/>
  <c r="G60" i="1"/>
  <c r="G27" i="1"/>
  <c r="J235" i="1"/>
  <c r="J223" i="1"/>
  <c r="J211" i="1"/>
  <c r="J199" i="1"/>
  <c r="J187" i="1"/>
  <c r="J175" i="1"/>
  <c r="J163" i="1"/>
  <c r="J151" i="1"/>
  <c r="J139" i="1"/>
  <c r="J127" i="1"/>
  <c r="J115" i="1"/>
  <c r="J103" i="1"/>
  <c r="J91" i="1"/>
  <c r="J79" i="1"/>
  <c r="J67" i="1"/>
  <c r="P232" i="1"/>
  <c r="P220" i="1"/>
  <c r="P208" i="1"/>
  <c r="P196" i="1"/>
  <c r="P184" i="1"/>
  <c r="P172" i="1"/>
  <c r="P160" i="1"/>
  <c r="P148" i="1"/>
  <c r="P136" i="1"/>
  <c r="G125" i="1"/>
  <c r="G113" i="1"/>
  <c r="G42" i="1"/>
  <c r="G179" i="1"/>
  <c r="G92" i="1"/>
  <c r="G56" i="1"/>
  <c r="G127" i="1"/>
  <c r="G91" i="1"/>
  <c r="G73" i="1"/>
  <c r="G55" i="1"/>
  <c r="G37" i="1"/>
  <c r="G230" i="1"/>
  <c r="G99" i="1"/>
  <c r="G151" i="1"/>
  <c r="G115" i="1"/>
  <c r="G80" i="1"/>
  <c r="G43" i="1"/>
  <c r="J230" i="1"/>
  <c r="J218" i="1"/>
  <c r="J206" i="1"/>
  <c r="J194" i="1"/>
  <c r="J182" i="1"/>
  <c r="J170" i="1"/>
  <c r="J158" i="1"/>
  <c r="J146" i="1"/>
  <c r="J134" i="1"/>
  <c r="J122" i="1"/>
  <c r="J110" i="1"/>
  <c r="J98" i="1"/>
  <c r="J86" i="1"/>
  <c r="J74" i="1"/>
  <c r="P228" i="1"/>
  <c r="P216" i="1"/>
  <c r="P204" i="1"/>
  <c r="P192" i="1"/>
  <c r="P180" i="1"/>
  <c r="P168" i="1"/>
  <c r="P156" i="1"/>
  <c r="P144" i="1"/>
  <c r="P132" i="1"/>
  <c r="G135" i="1"/>
  <c r="G227" i="1"/>
  <c r="G218" i="1"/>
  <c r="G159" i="1"/>
  <c r="G150" i="1"/>
  <c r="G114" i="1"/>
  <c r="G79" i="1"/>
  <c r="J85" i="1"/>
  <c r="J73" i="1"/>
  <c r="G64" i="1"/>
  <c r="G226" i="1"/>
  <c r="G123" i="1"/>
  <c r="G78" i="1"/>
  <c r="G61" i="1"/>
  <c r="G198" i="1"/>
  <c r="J227" i="1"/>
  <c r="J215" i="1"/>
  <c r="J203" i="1"/>
  <c r="J191" i="1"/>
  <c r="J179" i="1"/>
  <c r="J167" i="1"/>
  <c r="J155" i="1"/>
  <c r="J143" i="1"/>
  <c r="J131" i="1"/>
  <c r="J119" i="1"/>
  <c r="J107" i="1"/>
  <c r="J95" i="1"/>
  <c r="J83" i="1"/>
  <c r="J71" i="1"/>
  <c r="P237" i="1"/>
  <c r="P225" i="1"/>
  <c r="P213" i="1"/>
  <c r="P201" i="1"/>
  <c r="P189" i="1"/>
  <c r="P177" i="1"/>
  <c r="P165" i="1"/>
  <c r="P153" i="1"/>
  <c r="P141" i="1"/>
  <c r="P129" i="1"/>
  <c r="G182" i="1"/>
  <c r="G126" i="1"/>
  <c r="G54" i="1"/>
  <c r="G233" i="1"/>
  <c r="G155" i="1"/>
  <c r="G147" i="1"/>
  <c r="G111" i="1"/>
  <c r="J236" i="1"/>
  <c r="J224" i="1"/>
  <c r="J212" i="1"/>
  <c r="J200" i="1"/>
  <c r="J188" i="1"/>
  <c r="J176" i="1"/>
  <c r="J164" i="1"/>
  <c r="J152" i="1"/>
  <c r="J140" i="1"/>
  <c r="J128" i="1"/>
  <c r="J116" i="1"/>
  <c r="J104" i="1"/>
  <c r="J92" i="1"/>
  <c r="J80" i="1"/>
  <c r="J68" i="1"/>
  <c r="P234" i="1"/>
  <c r="P222" i="1"/>
  <c r="P210" i="1"/>
  <c r="P198" i="1"/>
  <c r="P186" i="1"/>
  <c r="P174" i="1"/>
  <c r="P162" i="1"/>
  <c r="P150" i="1"/>
  <c r="P138" i="1"/>
  <c r="D15" i="5" l="1"/>
  <c r="D16" i="5"/>
  <c r="B15" i="5"/>
  <c r="B16" i="5"/>
  <c r="C15" i="5"/>
  <c r="C16" i="5"/>
</calcChain>
</file>

<file path=xl/sharedStrings.xml><?xml version="1.0" encoding="utf-8"?>
<sst xmlns="http://schemas.openxmlformats.org/spreadsheetml/2006/main" count="149" uniqueCount="80">
  <si>
    <t>Date</t>
  </si>
  <si>
    <t>Copyright MSCI Inc.</t>
  </si>
  <si>
    <t xml:space="preserve">This information is the property of MSCI Inc. and /or its subsidiaries (collectively, "MSCI"). It is provided for informational </t>
  </si>
  <si>
    <t xml:space="preserve">purposes only, and is not a recommendation to participate in any particular trading strategy. The information may not be used to </t>
  </si>
  <si>
    <t xml:space="preserve">verify or correct data, or any compilation of data or index or in the creation of any indexes. Nor may it be used in the creating, </t>
  </si>
  <si>
    <t xml:space="preserve">writing, offering, trading, marketing or promotion of any financial instruments or products. This information is provided on an </t>
  </si>
  <si>
    <t xml:space="preserve">"as is" basis. Although MSCI shall obtain information from sources which MSCI considers reliable, none of the MSCI, its subsidiaries </t>
  </si>
  <si>
    <t xml:space="preserve">or its or their direct or indirect information provider or any other third party involved in, or related to, compiling, computing or </t>
  </si>
  <si>
    <t xml:space="preserve">creating the information (collectively, the "MSCI Parties") guarantees the accuracy and/or the completeness of any of this information. </t>
  </si>
  <si>
    <t xml:space="preserve">None of the MSCI Parties makes any representation or warranty, express or implied, as to the results to be obtained by any person or </t>
  </si>
  <si>
    <t xml:space="preserve">entity from any use of this information, and the user of this information assumes the entire risk of any use made of this information. </t>
  </si>
  <si>
    <t xml:space="preserve">None of the MSCI Parties makes any express or implied warranties, and the MSCI Parties hereby expressly disclaim all warranties of </t>
  </si>
  <si>
    <t xml:space="preserve">merchantability or fitness for a particular purpose with respect to any of this information. Without limiting any of the foregoing, </t>
  </si>
  <si>
    <t xml:space="preserve">in no event shall any of the MSCI Parties have any liability for any direct, indirect, special, punitive, consequential or any other </t>
  </si>
  <si>
    <t xml:space="preserve">damages (including lost profits) even if notified of the possibility of such damages. MSCI, Barra, RiskMetrics and FEA </t>
  </si>
  <si>
    <t>and all other service marks referred to herein are the exclusive property of MSCI and/or its subsidiaries. All MSCI indexes and data</t>
  </si>
  <si>
    <t xml:space="preserve">are the exclusive property of MSCI and may not be used in any way without the express written permission of MSCI.  </t>
  </si>
  <si>
    <t>World</t>
  </si>
  <si>
    <t>EM</t>
  </si>
  <si>
    <t>Indexstand</t>
  </si>
  <si>
    <t>World-EM</t>
  </si>
  <si>
    <t>Max.</t>
  </si>
  <si>
    <t>Min.</t>
  </si>
  <si>
    <t xml:space="preserve">Vola. </t>
  </si>
  <si>
    <t>Mittelwert</t>
  </si>
  <si>
    <t>Rendite p.m.</t>
  </si>
  <si>
    <t>Rollierend 1</t>
  </si>
  <si>
    <t>Rollierend 5</t>
  </si>
  <si>
    <t>Rollierend 10</t>
  </si>
  <si>
    <t>Rollierend 15</t>
  </si>
  <si>
    <t>Roll 1</t>
  </si>
  <si>
    <t>Roll 5</t>
  </si>
  <si>
    <t>Roll 10</t>
  </si>
  <si>
    <t>Roll 15</t>
  </si>
  <si>
    <t>Kriterium:</t>
  </si>
  <si>
    <t>&lt;0</t>
  </si>
  <si>
    <t>Negative Renditen</t>
  </si>
  <si>
    <t>Positive Renditen</t>
  </si>
  <si>
    <t>&gt;0</t>
  </si>
  <si>
    <t>Mittelwert p.a.</t>
  </si>
  <si>
    <t>Datum</t>
  </si>
  <si>
    <t>MSCI World</t>
  </si>
  <si>
    <t>Outperformance World</t>
  </si>
  <si>
    <t>Outperformance EM</t>
  </si>
  <si>
    <t>Median</t>
  </si>
  <si>
    <t>Median p.a.</t>
  </si>
  <si>
    <t>1y</t>
  </si>
  <si>
    <t>2y</t>
  </si>
  <si>
    <t>3y</t>
  </si>
  <si>
    <t>4y</t>
  </si>
  <si>
    <t>5y</t>
  </si>
  <si>
    <t>6y</t>
  </si>
  <si>
    <t>7y</t>
  </si>
  <si>
    <t>8y</t>
  </si>
  <si>
    <t>9y</t>
  </si>
  <si>
    <t>10y</t>
  </si>
  <si>
    <t>Korrelation Zeiträume</t>
  </si>
  <si>
    <t>Korrelation Jahre</t>
  </si>
  <si>
    <t>11y</t>
  </si>
  <si>
    <t>12y</t>
  </si>
  <si>
    <t>13y</t>
  </si>
  <si>
    <t>14y</t>
  </si>
  <si>
    <t>15y</t>
  </si>
  <si>
    <t>16y</t>
  </si>
  <si>
    <t>17y</t>
  </si>
  <si>
    <t>18y</t>
  </si>
  <si>
    <t>19y</t>
  </si>
  <si>
    <t>20y</t>
  </si>
  <si>
    <t>Mittel</t>
  </si>
  <si>
    <t>Min</t>
  </si>
  <si>
    <t>Max</t>
  </si>
  <si>
    <t>Annualisiert 5</t>
  </si>
  <si>
    <t>Annualisiert 10</t>
  </si>
  <si>
    <t>Annualisiert 15</t>
  </si>
  <si>
    <t>Max. Rendite</t>
  </si>
  <si>
    <t>Min. Rendite</t>
  </si>
  <si>
    <t>Performance</t>
  </si>
  <si>
    <t>World p.a.</t>
  </si>
  <si>
    <t>EM p.a.</t>
  </si>
  <si>
    <t>World -EM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</si>
</sst>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m\ dd\,\ yyyy"/>
    <numFmt numFmtId="165" formatCode="#,##0.000"/>
    <numFmt numFmtId="166" formatCode="0.000%"/>
    <numFmt numFmtId="167" formatCode="[$-407]d/\ mmm/\ yyyy;@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 applyNumberFormat="0" applyFont="0" applyFill="0" applyBorder="0" applyAlignment="0" applyProtection="0"/>
    <xf numFmtId="43" fontId="2" fillId="0" borderId="0" applyNumberFormat="0" applyFont="0" applyFill="0" applyBorder="0" applyAlignment="0" applyProtection="0"/>
    <xf numFmtId="9" fontId="2" fillId="0" borderId="0" applyNumberFormat="0" applyFont="0" applyFill="0" applyBorder="0" applyAlignment="0" applyProtection="0"/>
    <xf numFmtId="0" fontId="6" fillId="2" borderId="0" applyNumberFormat="0" applyBorder="0" applyAlignment="0" applyProtection="0"/>
    <xf numFmtId="0" fontId="1" fillId="3" borderId="0" applyNumberFormat="0" applyBorder="0" applyAlignment="0" applyProtection="0"/>
  </cellStyleXfs>
  <cellXfs count="21"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10" fontId="0" fillId="0" borderId="0" xfId="1" applyNumberFormat="1" applyFont="1" applyFill="1" applyBorder="1" applyAlignment="1"/>
    <xf numFmtId="10" fontId="0" fillId="0" borderId="0" xfId="0" applyNumberFormat="1" applyFont="1" applyFill="1" applyBorder="1" applyAlignment="1"/>
    <xf numFmtId="10" fontId="0" fillId="0" borderId="0" xfId="2" applyNumberFormat="1" applyFont="1" applyFill="1" applyBorder="1" applyAlignment="1"/>
    <xf numFmtId="166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165" fontId="0" fillId="0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10" fontId="4" fillId="0" borderId="0" xfId="0" applyNumberFormat="1" applyFont="1" applyFill="1" applyBorder="1" applyAlignment="1"/>
    <xf numFmtId="0" fontId="0" fillId="0" borderId="0" xfId="2" applyNumberFormat="1" applyFont="1" applyFill="1" applyBorder="1" applyAlignment="1"/>
    <xf numFmtId="0" fontId="5" fillId="0" borderId="0" xfId="0" applyNumberFormat="1" applyFont="1" applyFill="1" applyBorder="1" applyAlignment="1"/>
    <xf numFmtId="2" fontId="0" fillId="0" borderId="0" xfId="0" applyNumberFormat="1" applyFont="1" applyFill="1" applyBorder="1" applyAlignment="1"/>
    <xf numFmtId="2" fontId="5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10" fontId="1" fillId="3" borderId="0" xfId="4" applyNumberFormat="1" applyBorder="1" applyAlignment="1"/>
    <xf numFmtId="10" fontId="6" fillId="2" borderId="0" xfId="3" applyNumberFormat="1" applyBorder="1" applyAlignment="1"/>
  </cellXfs>
  <cellStyles count="5">
    <cellStyle name="20 % - Akzent1" xfId="4" builtinId="30"/>
    <cellStyle name="Komma" xfId="1" builtinId="3"/>
    <cellStyle name="Neutral" xfId="3" builtinId="28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MSCI World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'World-Daten'!$A$4:$A$607</c:f>
              <c:numCache>
                <c:formatCode>[$-407]d/\ mmm/\ yyyy;@</c:formatCode>
                <c:ptCount val="604"/>
                <c:pt idx="0">
                  <c:v>25568</c:v>
                </c:pt>
                <c:pt idx="1">
                  <c:v>25598</c:v>
                </c:pt>
                <c:pt idx="2">
                  <c:v>25626</c:v>
                </c:pt>
                <c:pt idx="3">
                  <c:v>25658</c:v>
                </c:pt>
                <c:pt idx="4">
                  <c:v>25688</c:v>
                </c:pt>
                <c:pt idx="5">
                  <c:v>25717</c:v>
                </c:pt>
                <c:pt idx="6">
                  <c:v>25749</c:v>
                </c:pt>
                <c:pt idx="7">
                  <c:v>25780</c:v>
                </c:pt>
                <c:pt idx="8">
                  <c:v>25811</c:v>
                </c:pt>
                <c:pt idx="9">
                  <c:v>25841</c:v>
                </c:pt>
                <c:pt idx="10">
                  <c:v>25871</c:v>
                </c:pt>
                <c:pt idx="11">
                  <c:v>25902</c:v>
                </c:pt>
                <c:pt idx="12">
                  <c:v>25933</c:v>
                </c:pt>
                <c:pt idx="13">
                  <c:v>25962</c:v>
                </c:pt>
                <c:pt idx="14">
                  <c:v>25990</c:v>
                </c:pt>
                <c:pt idx="15">
                  <c:v>26023</c:v>
                </c:pt>
                <c:pt idx="16">
                  <c:v>26053</c:v>
                </c:pt>
                <c:pt idx="17">
                  <c:v>26084</c:v>
                </c:pt>
                <c:pt idx="18">
                  <c:v>26114</c:v>
                </c:pt>
                <c:pt idx="19">
                  <c:v>26144</c:v>
                </c:pt>
                <c:pt idx="20">
                  <c:v>26176</c:v>
                </c:pt>
                <c:pt idx="21">
                  <c:v>26206</c:v>
                </c:pt>
                <c:pt idx="22">
                  <c:v>26235</c:v>
                </c:pt>
                <c:pt idx="23">
                  <c:v>26267</c:v>
                </c:pt>
                <c:pt idx="24">
                  <c:v>26298</c:v>
                </c:pt>
                <c:pt idx="25">
                  <c:v>26329</c:v>
                </c:pt>
                <c:pt idx="26">
                  <c:v>26358</c:v>
                </c:pt>
                <c:pt idx="27">
                  <c:v>26389</c:v>
                </c:pt>
                <c:pt idx="28">
                  <c:v>26417</c:v>
                </c:pt>
                <c:pt idx="29">
                  <c:v>26450</c:v>
                </c:pt>
                <c:pt idx="30">
                  <c:v>26480</c:v>
                </c:pt>
                <c:pt idx="31">
                  <c:v>26511</c:v>
                </c:pt>
                <c:pt idx="32">
                  <c:v>26542</c:v>
                </c:pt>
                <c:pt idx="33">
                  <c:v>26571</c:v>
                </c:pt>
                <c:pt idx="34">
                  <c:v>26603</c:v>
                </c:pt>
                <c:pt idx="35">
                  <c:v>26633</c:v>
                </c:pt>
                <c:pt idx="36">
                  <c:v>26662</c:v>
                </c:pt>
                <c:pt idx="37">
                  <c:v>26695</c:v>
                </c:pt>
                <c:pt idx="38">
                  <c:v>26723</c:v>
                </c:pt>
                <c:pt idx="39">
                  <c:v>26753</c:v>
                </c:pt>
                <c:pt idx="40">
                  <c:v>26784</c:v>
                </c:pt>
                <c:pt idx="41">
                  <c:v>26815</c:v>
                </c:pt>
                <c:pt idx="42">
                  <c:v>26844</c:v>
                </c:pt>
                <c:pt idx="43">
                  <c:v>26876</c:v>
                </c:pt>
                <c:pt idx="44">
                  <c:v>26907</c:v>
                </c:pt>
                <c:pt idx="45">
                  <c:v>26935</c:v>
                </c:pt>
                <c:pt idx="46">
                  <c:v>26968</c:v>
                </c:pt>
                <c:pt idx="47">
                  <c:v>26998</c:v>
                </c:pt>
                <c:pt idx="48">
                  <c:v>27029</c:v>
                </c:pt>
                <c:pt idx="49">
                  <c:v>27060</c:v>
                </c:pt>
                <c:pt idx="50">
                  <c:v>27088</c:v>
                </c:pt>
                <c:pt idx="51">
                  <c:v>27117</c:v>
                </c:pt>
                <c:pt idx="52">
                  <c:v>27149</c:v>
                </c:pt>
                <c:pt idx="53">
                  <c:v>27180</c:v>
                </c:pt>
                <c:pt idx="54">
                  <c:v>27208</c:v>
                </c:pt>
                <c:pt idx="55">
                  <c:v>27241</c:v>
                </c:pt>
                <c:pt idx="56">
                  <c:v>27271</c:v>
                </c:pt>
                <c:pt idx="57">
                  <c:v>27302</c:v>
                </c:pt>
                <c:pt idx="58">
                  <c:v>27333</c:v>
                </c:pt>
                <c:pt idx="59">
                  <c:v>27362</c:v>
                </c:pt>
                <c:pt idx="60">
                  <c:v>27394</c:v>
                </c:pt>
                <c:pt idx="61">
                  <c:v>27425</c:v>
                </c:pt>
                <c:pt idx="62">
                  <c:v>27453</c:v>
                </c:pt>
                <c:pt idx="63">
                  <c:v>27484</c:v>
                </c:pt>
                <c:pt idx="64">
                  <c:v>27514</c:v>
                </c:pt>
                <c:pt idx="65">
                  <c:v>27544</c:v>
                </c:pt>
                <c:pt idx="66">
                  <c:v>27575</c:v>
                </c:pt>
                <c:pt idx="67">
                  <c:v>27606</c:v>
                </c:pt>
                <c:pt idx="68">
                  <c:v>27635</c:v>
                </c:pt>
                <c:pt idx="69">
                  <c:v>27667</c:v>
                </c:pt>
                <c:pt idx="70">
                  <c:v>27698</c:v>
                </c:pt>
                <c:pt idx="71">
                  <c:v>27726</c:v>
                </c:pt>
                <c:pt idx="72">
                  <c:v>27759</c:v>
                </c:pt>
                <c:pt idx="73">
                  <c:v>27789</c:v>
                </c:pt>
                <c:pt idx="74">
                  <c:v>27817</c:v>
                </c:pt>
                <c:pt idx="75">
                  <c:v>27850</c:v>
                </c:pt>
                <c:pt idx="76">
                  <c:v>27880</c:v>
                </c:pt>
                <c:pt idx="77">
                  <c:v>27911</c:v>
                </c:pt>
                <c:pt idx="78">
                  <c:v>27941</c:v>
                </c:pt>
                <c:pt idx="79">
                  <c:v>27971</c:v>
                </c:pt>
                <c:pt idx="80">
                  <c:v>28003</c:v>
                </c:pt>
                <c:pt idx="81">
                  <c:v>28033</c:v>
                </c:pt>
                <c:pt idx="82">
                  <c:v>28062</c:v>
                </c:pt>
                <c:pt idx="83">
                  <c:v>28094</c:v>
                </c:pt>
                <c:pt idx="84">
                  <c:v>28125</c:v>
                </c:pt>
                <c:pt idx="85">
                  <c:v>28156</c:v>
                </c:pt>
                <c:pt idx="86">
                  <c:v>28184</c:v>
                </c:pt>
                <c:pt idx="87">
                  <c:v>28215</c:v>
                </c:pt>
                <c:pt idx="88">
                  <c:v>28244</c:v>
                </c:pt>
                <c:pt idx="89">
                  <c:v>28276</c:v>
                </c:pt>
                <c:pt idx="90">
                  <c:v>28306</c:v>
                </c:pt>
                <c:pt idx="91">
                  <c:v>28335</c:v>
                </c:pt>
                <c:pt idx="92">
                  <c:v>28368</c:v>
                </c:pt>
                <c:pt idx="93">
                  <c:v>28398</c:v>
                </c:pt>
                <c:pt idx="94">
                  <c:v>28429</c:v>
                </c:pt>
                <c:pt idx="95">
                  <c:v>28459</c:v>
                </c:pt>
                <c:pt idx="96">
                  <c:v>28489</c:v>
                </c:pt>
                <c:pt idx="97">
                  <c:v>28521</c:v>
                </c:pt>
                <c:pt idx="98">
                  <c:v>28549</c:v>
                </c:pt>
                <c:pt idx="99">
                  <c:v>28580</c:v>
                </c:pt>
                <c:pt idx="100">
                  <c:v>28608</c:v>
                </c:pt>
                <c:pt idx="101">
                  <c:v>28641</c:v>
                </c:pt>
                <c:pt idx="102">
                  <c:v>28671</c:v>
                </c:pt>
                <c:pt idx="103">
                  <c:v>28702</c:v>
                </c:pt>
                <c:pt idx="104">
                  <c:v>28733</c:v>
                </c:pt>
                <c:pt idx="105">
                  <c:v>28762</c:v>
                </c:pt>
                <c:pt idx="106">
                  <c:v>28794</c:v>
                </c:pt>
                <c:pt idx="107">
                  <c:v>28824</c:v>
                </c:pt>
                <c:pt idx="108">
                  <c:v>28853</c:v>
                </c:pt>
                <c:pt idx="109">
                  <c:v>28886</c:v>
                </c:pt>
                <c:pt idx="110">
                  <c:v>28914</c:v>
                </c:pt>
                <c:pt idx="111">
                  <c:v>28944</c:v>
                </c:pt>
                <c:pt idx="112">
                  <c:v>28975</c:v>
                </c:pt>
                <c:pt idx="113">
                  <c:v>29006</c:v>
                </c:pt>
                <c:pt idx="114">
                  <c:v>29035</c:v>
                </c:pt>
                <c:pt idx="115">
                  <c:v>29067</c:v>
                </c:pt>
                <c:pt idx="116">
                  <c:v>29098</c:v>
                </c:pt>
                <c:pt idx="117">
                  <c:v>29126</c:v>
                </c:pt>
                <c:pt idx="118">
                  <c:v>29159</c:v>
                </c:pt>
                <c:pt idx="119">
                  <c:v>29189</c:v>
                </c:pt>
                <c:pt idx="120">
                  <c:v>29220</c:v>
                </c:pt>
                <c:pt idx="121">
                  <c:v>29251</c:v>
                </c:pt>
                <c:pt idx="122">
                  <c:v>29280</c:v>
                </c:pt>
                <c:pt idx="123">
                  <c:v>29311</c:v>
                </c:pt>
                <c:pt idx="124">
                  <c:v>29341</c:v>
                </c:pt>
                <c:pt idx="125">
                  <c:v>29371</c:v>
                </c:pt>
                <c:pt idx="126">
                  <c:v>29402</c:v>
                </c:pt>
                <c:pt idx="127">
                  <c:v>29433</c:v>
                </c:pt>
                <c:pt idx="128">
                  <c:v>29462</c:v>
                </c:pt>
                <c:pt idx="129">
                  <c:v>29494</c:v>
                </c:pt>
                <c:pt idx="130">
                  <c:v>29525</c:v>
                </c:pt>
                <c:pt idx="131">
                  <c:v>29553</c:v>
                </c:pt>
                <c:pt idx="132">
                  <c:v>29586</c:v>
                </c:pt>
                <c:pt idx="133">
                  <c:v>29616</c:v>
                </c:pt>
                <c:pt idx="134">
                  <c:v>29644</c:v>
                </c:pt>
                <c:pt idx="135">
                  <c:v>29676</c:v>
                </c:pt>
                <c:pt idx="136">
                  <c:v>29706</c:v>
                </c:pt>
                <c:pt idx="137">
                  <c:v>29735</c:v>
                </c:pt>
                <c:pt idx="138">
                  <c:v>29767</c:v>
                </c:pt>
                <c:pt idx="139">
                  <c:v>29798</c:v>
                </c:pt>
                <c:pt idx="140">
                  <c:v>29829</c:v>
                </c:pt>
                <c:pt idx="141">
                  <c:v>29859</c:v>
                </c:pt>
                <c:pt idx="142">
                  <c:v>29889</c:v>
                </c:pt>
                <c:pt idx="143">
                  <c:v>29920</c:v>
                </c:pt>
                <c:pt idx="144">
                  <c:v>29951</c:v>
                </c:pt>
                <c:pt idx="145">
                  <c:v>29980</c:v>
                </c:pt>
                <c:pt idx="146">
                  <c:v>30008</c:v>
                </c:pt>
                <c:pt idx="147">
                  <c:v>30041</c:v>
                </c:pt>
                <c:pt idx="148">
                  <c:v>30071</c:v>
                </c:pt>
                <c:pt idx="149">
                  <c:v>30102</c:v>
                </c:pt>
                <c:pt idx="150">
                  <c:v>30132</c:v>
                </c:pt>
                <c:pt idx="151">
                  <c:v>30162</c:v>
                </c:pt>
                <c:pt idx="152">
                  <c:v>30194</c:v>
                </c:pt>
                <c:pt idx="153">
                  <c:v>30224</c:v>
                </c:pt>
                <c:pt idx="154">
                  <c:v>30253</c:v>
                </c:pt>
                <c:pt idx="155">
                  <c:v>30285</c:v>
                </c:pt>
                <c:pt idx="156">
                  <c:v>30316</c:v>
                </c:pt>
                <c:pt idx="157">
                  <c:v>30347</c:v>
                </c:pt>
                <c:pt idx="158">
                  <c:v>30375</c:v>
                </c:pt>
                <c:pt idx="159">
                  <c:v>30406</c:v>
                </c:pt>
                <c:pt idx="160">
                  <c:v>30435</c:v>
                </c:pt>
                <c:pt idx="161">
                  <c:v>30467</c:v>
                </c:pt>
                <c:pt idx="162">
                  <c:v>30497</c:v>
                </c:pt>
                <c:pt idx="163">
                  <c:v>30526</c:v>
                </c:pt>
                <c:pt idx="164">
                  <c:v>30559</c:v>
                </c:pt>
                <c:pt idx="165">
                  <c:v>30589</c:v>
                </c:pt>
                <c:pt idx="166">
                  <c:v>30620</c:v>
                </c:pt>
                <c:pt idx="167">
                  <c:v>30650</c:v>
                </c:pt>
                <c:pt idx="168">
                  <c:v>30680</c:v>
                </c:pt>
                <c:pt idx="169">
                  <c:v>30712</c:v>
                </c:pt>
                <c:pt idx="170">
                  <c:v>30741</c:v>
                </c:pt>
                <c:pt idx="171">
                  <c:v>30771</c:v>
                </c:pt>
                <c:pt idx="172">
                  <c:v>30802</c:v>
                </c:pt>
                <c:pt idx="173">
                  <c:v>30833</c:v>
                </c:pt>
                <c:pt idx="174">
                  <c:v>30862</c:v>
                </c:pt>
                <c:pt idx="175">
                  <c:v>30894</c:v>
                </c:pt>
                <c:pt idx="176">
                  <c:v>30925</c:v>
                </c:pt>
                <c:pt idx="177">
                  <c:v>30953</c:v>
                </c:pt>
                <c:pt idx="178">
                  <c:v>30986</c:v>
                </c:pt>
                <c:pt idx="179">
                  <c:v>31016</c:v>
                </c:pt>
                <c:pt idx="180">
                  <c:v>31047</c:v>
                </c:pt>
                <c:pt idx="181">
                  <c:v>31078</c:v>
                </c:pt>
                <c:pt idx="182">
                  <c:v>31106</c:v>
                </c:pt>
                <c:pt idx="183">
                  <c:v>31135</c:v>
                </c:pt>
                <c:pt idx="184">
                  <c:v>31167</c:v>
                </c:pt>
                <c:pt idx="185">
                  <c:v>31198</c:v>
                </c:pt>
                <c:pt idx="186">
                  <c:v>31226</c:v>
                </c:pt>
                <c:pt idx="187">
                  <c:v>31259</c:v>
                </c:pt>
                <c:pt idx="188">
                  <c:v>31289</c:v>
                </c:pt>
                <c:pt idx="189">
                  <c:v>31320</c:v>
                </c:pt>
                <c:pt idx="190">
                  <c:v>31351</c:v>
                </c:pt>
                <c:pt idx="191">
                  <c:v>31380</c:v>
                </c:pt>
                <c:pt idx="192">
                  <c:v>31412</c:v>
                </c:pt>
                <c:pt idx="193">
                  <c:v>31443</c:v>
                </c:pt>
                <c:pt idx="194">
                  <c:v>31471</c:v>
                </c:pt>
                <c:pt idx="195">
                  <c:v>31502</c:v>
                </c:pt>
                <c:pt idx="196">
                  <c:v>31532</c:v>
                </c:pt>
                <c:pt idx="197">
                  <c:v>31562</c:v>
                </c:pt>
                <c:pt idx="198">
                  <c:v>31593</c:v>
                </c:pt>
                <c:pt idx="199">
                  <c:v>31624</c:v>
                </c:pt>
                <c:pt idx="200">
                  <c:v>31653</c:v>
                </c:pt>
                <c:pt idx="201">
                  <c:v>31685</c:v>
                </c:pt>
                <c:pt idx="202">
                  <c:v>31716</c:v>
                </c:pt>
                <c:pt idx="203">
                  <c:v>31744</c:v>
                </c:pt>
                <c:pt idx="204">
                  <c:v>31777</c:v>
                </c:pt>
                <c:pt idx="205">
                  <c:v>31807</c:v>
                </c:pt>
                <c:pt idx="206">
                  <c:v>31835</c:v>
                </c:pt>
                <c:pt idx="207">
                  <c:v>31867</c:v>
                </c:pt>
                <c:pt idx="208">
                  <c:v>31897</c:v>
                </c:pt>
                <c:pt idx="209">
                  <c:v>31926</c:v>
                </c:pt>
                <c:pt idx="210">
                  <c:v>31958</c:v>
                </c:pt>
                <c:pt idx="211">
                  <c:v>31989</c:v>
                </c:pt>
                <c:pt idx="212">
                  <c:v>32020</c:v>
                </c:pt>
                <c:pt idx="213">
                  <c:v>32050</c:v>
                </c:pt>
                <c:pt idx="214">
                  <c:v>32080</c:v>
                </c:pt>
                <c:pt idx="215">
                  <c:v>32111</c:v>
                </c:pt>
                <c:pt idx="216">
                  <c:v>32142</c:v>
                </c:pt>
                <c:pt idx="217">
                  <c:v>32171</c:v>
                </c:pt>
                <c:pt idx="218">
                  <c:v>32202</c:v>
                </c:pt>
                <c:pt idx="219">
                  <c:v>32233</c:v>
                </c:pt>
                <c:pt idx="220">
                  <c:v>32262</c:v>
                </c:pt>
                <c:pt idx="221">
                  <c:v>32294</c:v>
                </c:pt>
                <c:pt idx="222">
                  <c:v>32324</c:v>
                </c:pt>
                <c:pt idx="223">
                  <c:v>32353</c:v>
                </c:pt>
                <c:pt idx="224">
                  <c:v>32386</c:v>
                </c:pt>
                <c:pt idx="225">
                  <c:v>32416</c:v>
                </c:pt>
                <c:pt idx="226">
                  <c:v>32447</c:v>
                </c:pt>
                <c:pt idx="227">
                  <c:v>32477</c:v>
                </c:pt>
                <c:pt idx="228">
                  <c:v>32507</c:v>
                </c:pt>
                <c:pt idx="229">
                  <c:v>32539</c:v>
                </c:pt>
                <c:pt idx="230">
                  <c:v>32567</c:v>
                </c:pt>
                <c:pt idx="231">
                  <c:v>32598</c:v>
                </c:pt>
                <c:pt idx="232">
                  <c:v>32626</c:v>
                </c:pt>
                <c:pt idx="233">
                  <c:v>32659</c:v>
                </c:pt>
                <c:pt idx="234">
                  <c:v>32689</c:v>
                </c:pt>
                <c:pt idx="235">
                  <c:v>32720</c:v>
                </c:pt>
                <c:pt idx="236">
                  <c:v>32751</c:v>
                </c:pt>
                <c:pt idx="237">
                  <c:v>32780</c:v>
                </c:pt>
                <c:pt idx="238">
                  <c:v>32812</c:v>
                </c:pt>
                <c:pt idx="239">
                  <c:v>32842</c:v>
                </c:pt>
                <c:pt idx="240">
                  <c:v>32871</c:v>
                </c:pt>
                <c:pt idx="241">
                  <c:v>32904</c:v>
                </c:pt>
                <c:pt idx="242">
                  <c:v>32932</c:v>
                </c:pt>
                <c:pt idx="243">
                  <c:v>32962</c:v>
                </c:pt>
                <c:pt idx="244">
                  <c:v>32993</c:v>
                </c:pt>
                <c:pt idx="245">
                  <c:v>33024</c:v>
                </c:pt>
                <c:pt idx="246">
                  <c:v>33053</c:v>
                </c:pt>
                <c:pt idx="247">
                  <c:v>33085</c:v>
                </c:pt>
                <c:pt idx="248">
                  <c:v>33116</c:v>
                </c:pt>
                <c:pt idx="249">
                  <c:v>33144</c:v>
                </c:pt>
                <c:pt idx="250">
                  <c:v>33177</c:v>
                </c:pt>
                <c:pt idx="251">
                  <c:v>33207</c:v>
                </c:pt>
                <c:pt idx="252">
                  <c:v>33238</c:v>
                </c:pt>
                <c:pt idx="253">
                  <c:v>33269</c:v>
                </c:pt>
                <c:pt idx="254">
                  <c:v>33297</c:v>
                </c:pt>
                <c:pt idx="255">
                  <c:v>33326</c:v>
                </c:pt>
                <c:pt idx="256">
                  <c:v>33358</c:v>
                </c:pt>
                <c:pt idx="257">
                  <c:v>33389</c:v>
                </c:pt>
                <c:pt idx="258">
                  <c:v>33417</c:v>
                </c:pt>
                <c:pt idx="259">
                  <c:v>33450</c:v>
                </c:pt>
                <c:pt idx="260">
                  <c:v>33480</c:v>
                </c:pt>
                <c:pt idx="261">
                  <c:v>33511</c:v>
                </c:pt>
                <c:pt idx="262">
                  <c:v>33542</c:v>
                </c:pt>
                <c:pt idx="263">
                  <c:v>33571</c:v>
                </c:pt>
                <c:pt idx="264">
                  <c:v>33603</c:v>
                </c:pt>
                <c:pt idx="265">
                  <c:v>33634</c:v>
                </c:pt>
                <c:pt idx="266">
                  <c:v>33662</c:v>
                </c:pt>
                <c:pt idx="267">
                  <c:v>33694</c:v>
                </c:pt>
                <c:pt idx="268">
                  <c:v>33724</c:v>
                </c:pt>
                <c:pt idx="269">
                  <c:v>33753</c:v>
                </c:pt>
                <c:pt idx="270">
                  <c:v>33785</c:v>
                </c:pt>
                <c:pt idx="271">
                  <c:v>33816</c:v>
                </c:pt>
                <c:pt idx="272">
                  <c:v>33847</c:v>
                </c:pt>
                <c:pt idx="273">
                  <c:v>33877</c:v>
                </c:pt>
                <c:pt idx="274">
                  <c:v>33907</c:v>
                </c:pt>
                <c:pt idx="275">
                  <c:v>33938</c:v>
                </c:pt>
                <c:pt idx="276">
                  <c:v>33969</c:v>
                </c:pt>
                <c:pt idx="277">
                  <c:v>33998</c:v>
                </c:pt>
                <c:pt idx="278">
                  <c:v>34026</c:v>
                </c:pt>
                <c:pt idx="279">
                  <c:v>34059</c:v>
                </c:pt>
                <c:pt idx="280">
                  <c:v>34089</c:v>
                </c:pt>
                <c:pt idx="281">
                  <c:v>34120</c:v>
                </c:pt>
                <c:pt idx="282">
                  <c:v>34150</c:v>
                </c:pt>
                <c:pt idx="283">
                  <c:v>34180</c:v>
                </c:pt>
                <c:pt idx="284">
                  <c:v>34212</c:v>
                </c:pt>
                <c:pt idx="285">
                  <c:v>34242</c:v>
                </c:pt>
                <c:pt idx="286">
                  <c:v>34271</c:v>
                </c:pt>
                <c:pt idx="287">
                  <c:v>34303</c:v>
                </c:pt>
                <c:pt idx="288">
                  <c:v>34334</c:v>
                </c:pt>
                <c:pt idx="289">
                  <c:v>34365</c:v>
                </c:pt>
                <c:pt idx="290">
                  <c:v>34393</c:v>
                </c:pt>
                <c:pt idx="291">
                  <c:v>34424</c:v>
                </c:pt>
                <c:pt idx="292">
                  <c:v>34453</c:v>
                </c:pt>
                <c:pt idx="293">
                  <c:v>34485</c:v>
                </c:pt>
                <c:pt idx="294">
                  <c:v>34515</c:v>
                </c:pt>
                <c:pt idx="295">
                  <c:v>34544</c:v>
                </c:pt>
                <c:pt idx="296">
                  <c:v>34577</c:v>
                </c:pt>
                <c:pt idx="297">
                  <c:v>34607</c:v>
                </c:pt>
                <c:pt idx="298">
                  <c:v>34638</c:v>
                </c:pt>
                <c:pt idx="299">
                  <c:v>34668</c:v>
                </c:pt>
                <c:pt idx="300">
                  <c:v>34698</c:v>
                </c:pt>
                <c:pt idx="301">
                  <c:v>34730</c:v>
                </c:pt>
                <c:pt idx="302">
                  <c:v>34758</c:v>
                </c:pt>
                <c:pt idx="303">
                  <c:v>34789</c:v>
                </c:pt>
                <c:pt idx="304">
                  <c:v>34817</c:v>
                </c:pt>
                <c:pt idx="305">
                  <c:v>34850</c:v>
                </c:pt>
                <c:pt idx="306">
                  <c:v>34880</c:v>
                </c:pt>
                <c:pt idx="307">
                  <c:v>34911</c:v>
                </c:pt>
                <c:pt idx="308">
                  <c:v>34942</c:v>
                </c:pt>
                <c:pt idx="309">
                  <c:v>34971</c:v>
                </c:pt>
                <c:pt idx="310">
                  <c:v>35003</c:v>
                </c:pt>
                <c:pt idx="311">
                  <c:v>35033</c:v>
                </c:pt>
                <c:pt idx="312">
                  <c:v>35062</c:v>
                </c:pt>
                <c:pt idx="313">
                  <c:v>35095</c:v>
                </c:pt>
                <c:pt idx="314">
                  <c:v>35124</c:v>
                </c:pt>
                <c:pt idx="315">
                  <c:v>35153</c:v>
                </c:pt>
                <c:pt idx="316">
                  <c:v>35185</c:v>
                </c:pt>
                <c:pt idx="317">
                  <c:v>35216</c:v>
                </c:pt>
                <c:pt idx="318">
                  <c:v>35244</c:v>
                </c:pt>
                <c:pt idx="319">
                  <c:v>35277</c:v>
                </c:pt>
                <c:pt idx="320">
                  <c:v>35307</c:v>
                </c:pt>
                <c:pt idx="321">
                  <c:v>35338</c:v>
                </c:pt>
                <c:pt idx="322">
                  <c:v>35369</c:v>
                </c:pt>
                <c:pt idx="323">
                  <c:v>35398</c:v>
                </c:pt>
                <c:pt idx="324">
                  <c:v>35430</c:v>
                </c:pt>
                <c:pt idx="325">
                  <c:v>35461</c:v>
                </c:pt>
                <c:pt idx="326">
                  <c:v>35489</c:v>
                </c:pt>
                <c:pt idx="327">
                  <c:v>35520</c:v>
                </c:pt>
                <c:pt idx="328">
                  <c:v>35550</c:v>
                </c:pt>
                <c:pt idx="329">
                  <c:v>35580</c:v>
                </c:pt>
                <c:pt idx="330">
                  <c:v>35611</c:v>
                </c:pt>
                <c:pt idx="331">
                  <c:v>35642</c:v>
                </c:pt>
                <c:pt idx="332">
                  <c:v>35671</c:v>
                </c:pt>
                <c:pt idx="333">
                  <c:v>35703</c:v>
                </c:pt>
                <c:pt idx="334">
                  <c:v>35734</c:v>
                </c:pt>
                <c:pt idx="335">
                  <c:v>35762</c:v>
                </c:pt>
                <c:pt idx="336">
                  <c:v>35795</c:v>
                </c:pt>
                <c:pt idx="337">
                  <c:v>35825</c:v>
                </c:pt>
                <c:pt idx="338">
                  <c:v>35853</c:v>
                </c:pt>
                <c:pt idx="339">
                  <c:v>35885</c:v>
                </c:pt>
                <c:pt idx="340">
                  <c:v>35915</c:v>
                </c:pt>
                <c:pt idx="341">
                  <c:v>35944</c:v>
                </c:pt>
                <c:pt idx="342">
                  <c:v>35976</c:v>
                </c:pt>
                <c:pt idx="343">
                  <c:v>36007</c:v>
                </c:pt>
                <c:pt idx="344">
                  <c:v>36038</c:v>
                </c:pt>
                <c:pt idx="345">
                  <c:v>36068</c:v>
                </c:pt>
                <c:pt idx="346">
                  <c:v>36098</c:v>
                </c:pt>
                <c:pt idx="347">
                  <c:v>36129</c:v>
                </c:pt>
                <c:pt idx="348">
                  <c:v>36160</c:v>
                </c:pt>
                <c:pt idx="349">
                  <c:v>36189</c:v>
                </c:pt>
                <c:pt idx="350">
                  <c:v>36217</c:v>
                </c:pt>
                <c:pt idx="351">
                  <c:v>36250</c:v>
                </c:pt>
                <c:pt idx="352">
                  <c:v>36280</c:v>
                </c:pt>
                <c:pt idx="353">
                  <c:v>36311</c:v>
                </c:pt>
                <c:pt idx="354">
                  <c:v>36341</c:v>
                </c:pt>
                <c:pt idx="355">
                  <c:v>36371</c:v>
                </c:pt>
                <c:pt idx="356">
                  <c:v>36403</c:v>
                </c:pt>
                <c:pt idx="357">
                  <c:v>36433</c:v>
                </c:pt>
                <c:pt idx="358">
                  <c:v>36462</c:v>
                </c:pt>
                <c:pt idx="359">
                  <c:v>36494</c:v>
                </c:pt>
                <c:pt idx="360">
                  <c:v>36525</c:v>
                </c:pt>
                <c:pt idx="361">
                  <c:v>36556</c:v>
                </c:pt>
                <c:pt idx="362">
                  <c:v>36585</c:v>
                </c:pt>
                <c:pt idx="363">
                  <c:v>36616</c:v>
                </c:pt>
                <c:pt idx="364">
                  <c:v>36644</c:v>
                </c:pt>
                <c:pt idx="365">
                  <c:v>36677</c:v>
                </c:pt>
                <c:pt idx="366">
                  <c:v>36707</c:v>
                </c:pt>
                <c:pt idx="367">
                  <c:v>36738</c:v>
                </c:pt>
                <c:pt idx="368">
                  <c:v>36769</c:v>
                </c:pt>
                <c:pt idx="369">
                  <c:v>36798</c:v>
                </c:pt>
                <c:pt idx="370">
                  <c:v>36830</c:v>
                </c:pt>
                <c:pt idx="371">
                  <c:v>36860</c:v>
                </c:pt>
                <c:pt idx="372">
                  <c:v>36889</c:v>
                </c:pt>
                <c:pt idx="373">
                  <c:v>36922</c:v>
                </c:pt>
                <c:pt idx="374">
                  <c:v>36950</c:v>
                </c:pt>
                <c:pt idx="375">
                  <c:v>36980</c:v>
                </c:pt>
                <c:pt idx="376">
                  <c:v>37011</c:v>
                </c:pt>
                <c:pt idx="377">
                  <c:v>37042</c:v>
                </c:pt>
                <c:pt idx="378">
                  <c:v>37071</c:v>
                </c:pt>
                <c:pt idx="379">
                  <c:v>37103</c:v>
                </c:pt>
                <c:pt idx="380">
                  <c:v>37134</c:v>
                </c:pt>
                <c:pt idx="381">
                  <c:v>37162</c:v>
                </c:pt>
                <c:pt idx="382">
                  <c:v>37195</c:v>
                </c:pt>
                <c:pt idx="383">
                  <c:v>37225</c:v>
                </c:pt>
                <c:pt idx="384">
                  <c:v>37256</c:v>
                </c:pt>
                <c:pt idx="385">
                  <c:v>37287</c:v>
                </c:pt>
                <c:pt idx="386">
                  <c:v>37315</c:v>
                </c:pt>
                <c:pt idx="387">
                  <c:v>37344</c:v>
                </c:pt>
                <c:pt idx="388">
                  <c:v>37376</c:v>
                </c:pt>
                <c:pt idx="389">
                  <c:v>37407</c:v>
                </c:pt>
                <c:pt idx="390">
                  <c:v>37435</c:v>
                </c:pt>
                <c:pt idx="391">
                  <c:v>37468</c:v>
                </c:pt>
                <c:pt idx="392">
                  <c:v>37498</c:v>
                </c:pt>
                <c:pt idx="393">
                  <c:v>37529</c:v>
                </c:pt>
                <c:pt idx="394">
                  <c:v>37560</c:v>
                </c:pt>
                <c:pt idx="395">
                  <c:v>37589</c:v>
                </c:pt>
                <c:pt idx="396">
                  <c:v>37621</c:v>
                </c:pt>
                <c:pt idx="397">
                  <c:v>37652</c:v>
                </c:pt>
                <c:pt idx="398">
                  <c:v>37680</c:v>
                </c:pt>
                <c:pt idx="399">
                  <c:v>37711</c:v>
                </c:pt>
                <c:pt idx="400">
                  <c:v>37741</c:v>
                </c:pt>
                <c:pt idx="401">
                  <c:v>37771</c:v>
                </c:pt>
                <c:pt idx="402">
                  <c:v>37802</c:v>
                </c:pt>
                <c:pt idx="403">
                  <c:v>37833</c:v>
                </c:pt>
                <c:pt idx="404">
                  <c:v>37862</c:v>
                </c:pt>
                <c:pt idx="405">
                  <c:v>37894</c:v>
                </c:pt>
                <c:pt idx="406">
                  <c:v>37925</c:v>
                </c:pt>
                <c:pt idx="407">
                  <c:v>37953</c:v>
                </c:pt>
                <c:pt idx="408">
                  <c:v>37986</c:v>
                </c:pt>
                <c:pt idx="409">
                  <c:v>38016</c:v>
                </c:pt>
                <c:pt idx="410">
                  <c:v>38044</c:v>
                </c:pt>
                <c:pt idx="411">
                  <c:v>38077</c:v>
                </c:pt>
                <c:pt idx="412">
                  <c:v>38107</c:v>
                </c:pt>
                <c:pt idx="413">
                  <c:v>38138</c:v>
                </c:pt>
                <c:pt idx="414">
                  <c:v>38168</c:v>
                </c:pt>
                <c:pt idx="415">
                  <c:v>38198</c:v>
                </c:pt>
                <c:pt idx="416">
                  <c:v>38230</c:v>
                </c:pt>
                <c:pt idx="417">
                  <c:v>38260</c:v>
                </c:pt>
                <c:pt idx="418">
                  <c:v>38289</c:v>
                </c:pt>
                <c:pt idx="419">
                  <c:v>38321</c:v>
                </c:pt>
                <c:pt idx="420">
                  <c:v>38352</c:v>
                </c:pt>
                <c:pt idx="421">
                  <c:v>38383</c:v>
                </c:pt>
                <c:pt idx="422">
                  <c:v>38411</c:v>
                </c:pt>
                <c:pt idx="423">
                  <c:v>38442</c:v>
                </c:pt>
                <c:pt idx="424">
                  <c:v>38471</c:v>
                </c:pt>
                <c:pt idx="425">
                  <c:v>38503</c:v>
                </c:pt>
                <c:pt idx="426">
                  <c:v>38533</c:v>
                </c:pt>
                <c:pt idx="427">
                  <c:v>38562</c:v>
                </c:pt>
                <c:pt idx="428">
                  <c:v>38595</c:v>
                </c:pt>
                <c:pt idx="429">
                  <c:v>38625</c:v>
                </c:pt>
                <c:pt idx="430">
                  <c:v>38656</c:v>
                </c:pt>
                <c:pt idx="431">
                  <c:v>38686</c:v>
                </c:pt>
                <c:pt idx="432">
                  <c:v>38716</c:v>
                </c:pt>
                <c:pt idx="433">
                  <c:v>38748</c:v>
                </c:pt>
                <c:pt idx="434">
                  <c:v>38776</c:v>
                </c:pt>
                <c:pt idx="435">
                  <c:v>38807</c:v>
                </c:pt>
                <c:pt idx="436">
                  <c:v>38835</c:v>
                </c:pt>
                <c:pt idx="437">
                  <c:v>38868</c:v>
                </c:pt>
                <c:pt idx="438">
                  <c:v>38898</c:v>
                </c:pt>
                <c:pt idx="439">
                  <c:v>38929</c:v>
                </c:pt>
                <c:pt idx="440">
                  <c:v>38960</c:v>
                </c:pt>
                <c:pt idx="441">
                  <c:v>38989</c:v>
                </c:pt>
                <c:pt idx="442">
                  <c:v>39021</c:v>
                </c:pt>
                <c:pt idx="443">
                  <c:v>39051</c:v>
                </c:pt>
                <c:pt idx="444">
                  <c:v>39080</c:v>
                </c:pt>
                <c:pt idx="445">
                  <c:v>39113</c:v>
                </c:pt>
                <c:pt idx="446">
                  <c:v>39141</c:v>
                </c:pt>
                <c:pt idx="447">
                  <c:v>39171</c:v>
                </c:pt>
                <c:pt idx="448">
                  <c:v>39202</c:v>
                </c:pt>
                <c:pt idx="449">
                  <c:v>39233</c:v>
                </c:pt>
                <c:pt idx="450">
                  <c:v>39262</c:v>
                </c:pt>
                <c:pt idx="451">
                  <c:v>39294</c:v>
                </c:pt>
                <c:pt idx="452">
                  <c:v>39325</c:v>
                </c:pt>
                <c:pt idx="453">
                  <c:v>39353</c:v>
                </c:pt>
                <c:pt idx="454">
                  <c:v>39386</c:v>
                </c:pt>
                <c:pt idx="455">
                  <c:v>39416</c:v>
                </c:pt>
                <c:pt idx="456">
                  <c:v>39447</c:v>
                </c:pt>
                <c:pt idx="457">
                  <c:v>39478</c:v>
                </c:pt>
                <c:pt idx="458">
                  <c:v>39507</c:v>
                </c:pt>
                <c:pt idx="459">
                  <c:v>39538</c:v>
                </c:pt>
                <c:pt idx="460">
                  <c:v>39568</c:v>
                </c:pt>
                <c:pt idx="461">
                  <c:v>39598</c:v>
                </c:pt>
                <c:pt idx="462">
                  <c:v>39629</c:v>
                </c:pt>
                <c:pt idx="463">
                  <c:v>39660</c:v>
                </c:pt>
                <c:pt idx="464">
                  <c:v>39689</c:v>
                </c:pt>
                <c:pt idx="465">
                  <c:v>39721</c:v>
                </c:pt>
                <c:pt idx="466">
                  <c:v>39752</c:v>
                </c:pt>
                <c:pt idx="467">
                  <c:v>39780</c:v>
                </c:pt>
                <c:pt idx="468">
                  <c:v>39813</c:v>
                </c:pt>
                <c:pt idx="469">
                  <c:v>39843</c:v>
                </c:pt>
                <c:pt idx="470">
                  <c:v>39871</c:v>
                </c:pt>
                <c:pt idx="471">
                  <c:v>39903</c:v>
                </c:pt>
                <c:pt idx="472">
                  <c:v>39933</c:v>
                </c:pt>
                <c:pt idx="473">
                  <c:v>39962</c:v>
                </c:pt>
                <c:pt idx="474">
                  <c:v>39994</c:v>
                </c:pt>
                <c:pt idx="475">
                  <c:v>40025</c:v>
                </c:pt>
                <c:pt idx="476">
                  <c:v>40056</c:v>
                </c:pt>
                <c:pt idx="477">
                  <c:v>40086</c:v>
                </c:pt>
                <c:pt idx="478">
                  <c:v>40116</c:v>
                </c:pt>
                <c:pt idx="479">
                  <c:v>40147</c:v>
                </c:pt>
                <c:pt idx="480">
                  <c:v>40178</c:v>
                </c:pt>
                <c:pt idx="481">
                  <c:v>40207</c:v>
                </c:pt>
                <c:pt idx="482">
                  <c:v>40235</c:v>
                </c:pt>
                <c:pt idx="483">
                  <c:v>40268</c:v>
                </c:pt>
                <c:pt idx="484">
                  <c:v>40298</c:v>
                </c:pt>
                <c:pt idx="485">
                  <c:v>40329</c:v>
                </c:pt>
                <c:pt idx="486">
                  <c:v>40359</c:v>
                </c:pt>
                <c:pt idx="487">
                  <c:v>40389</c:v>
                </c:pt>
                <c:pt idx="488">
                  <c:v>40421</c:v>
                </c:pt>
                <c:pt idx="489">
                  <c:v>40451</c:v>
                </c:pt>
                <c:pt idx="490">
                  <c:v>40480</c:v>
                </c:pt>
                <c:pt idx="491">
                  <c:v>40512</c:v>
                </c:pt>
                <c:pt idx="492">
                  <c:v>40543</c:v>
                </c:pt>
                <c:pt idx="493">
                  <c:v>40574</c:v>
                </c:pt>
                <c:pt idx="494">
                  <c:v>40602</c:v>
                </c:pt>
                <c:pt idx="495">
                  <c:v>40633</c:v>
                </c:pt>
                <c:pt idx="496">
                  <c:v>40662</c:v>
                </c:pt>
                <c:pt idx="497">
                  <c:v>40694</c:v>
                </c:pt>
                <c:pt idx="498">
                  <c:v>40724</c:v>
                </c:pt>
                <c:pt idx="499">
                  <c:v>40753</c:v>
                </c:pt>
                <c:pt idx="500">
                  <c:v>40786</c:v>
                </c:pt>
                <c:pt idx="501">
                  <c:v>40816</c:v>
                </c:pt>
                <c:pt idx="502">
                  <c:v>40847</c:v>
                </c:pt>
                <c:pt idx="503">
                  <c:v>40877</c:v>
                </c:pt>
                <c:pt idx="504">
                  <c:v>40907</c:v>
                </c:pt>
                <c:pt idx="505">
                  <c:v>40939</c:v>
                </c:pt>
                <c:pt idx="506">
                  <c:v>40968</c:v>
                </c:pt>
                <c:pt idx="507">
                  <c:v>40998</c:v>
                </c:pt>
                <c:pt idx="508">
                  <c:v>41029</c:v>
                </c:pt>
                <c:pt idx="509">
                  <c:v>41060</c:v>
                </c:pt>
                <c:pt idx="510">
                  <c:v>41089</c:v>
                </c:pt>
                <c:pt idx="511">
                  <c:v>41121</c:v>
                </c:pt>
                <c:pt idx="512">
                  <c:v>41152</c:v>
                </c:pt>
                <c:pt idx="513">
                  <c:v>41180</c:v>
                </c:pt>
                <c:pt idx="514">
                  <c:v>41213</c:v>
                </c:pt>
                <c:pt idx="515">
                  <c:v>41243</c:v>
                </c:pt>
                <c:pt idx="516">
                  <c:v>41274</c:v>
                </c:pt>
                <c:pt idx="517">
                  <c:v>41305</c:v>
                </c:pt>
                <c:pt idx="518">
                  <c:v>41333</c:v>
                </c:pt>
                <c:pt idx="519">
                  <c:v>41362</c:v>
                </c:pt>
                <c:pt idx="520">
                  <c:v>41394</c:v>
                </c:pt>
                <c:pt idx="521">
                  <c:v>41425</c:v>
                </c:pt>
                <c:pt idx="522">
                  <c:v>41453</c:v>
                </c:pt>
                <c:pt idx="523">
                  <c:v>41486</c:v>
                </c:pt>
                <c:pt idx="524">
                  <c:v>41516</c:v>
                </c:pt>
                <c:pt idx="525">
                  <c:v>41547</c:v>
                </c:pt>
                <c:pt idx="526">
                  <c:v>41578</c:v>
                </c:pt>
                <c:pt idx="527">
                  <c:v>41607</c:v>
                </c:pt>
                <c:pt idx="528">
                  <c:v>41639</c:v>
                </c:pt>
                <c:pt idx="529">
                  <c:v>41670</c:v>
                </c:pt>
                <c:pt idx="530">
                  <c:v>41698</c:v>
                </c:pt>
                <c:pt idx="531">
                  <c:v>41729</c:v>
                </c:pt>
                <c:pt idx="532">
                  <c:v>41759</c:v>
                </c:pt>
                <c:pt idx="533">
                  <c:v>41789</c:v>
                </c:pt>
                <c:pt idx="534">
                  <c:v>41820</c:v>
                </c:pt>
                <c:pt idx="535">
                  <c:v>41851</c:v>
                </c:pt>
                <c:pt idx="536">
                  <c:v>41880</c:v>
                </c:pt>
                <c:pt idx="537">
                  <c:v>41912</c:v>
                </c:pt>
                <c:pt idx="538">
                  <c:v>41943</c:v>
                </c:pt>
                <c:pt idx="539">
                  <c:v>41971</c:v>
                </c:pt>
                <c:pt idx="540">
                  <c:v>42004</c:v>
                </c:pt>
                <c:pt idx="541">
                  <c:v>42034</c:v>
                </c:pt>
                <c:pt idx="542">
                  <c:v>42062</c:v>
                </c:pt>
                <c:pt idx="543">
                  <c:v>42094</c:v>
                </c:pt>
                <c:pt idx="544">
                  <c:v>42124</c:v>
                </c:pt>
                <c:pt idx="545">
                  <c:v>42153</c:v>
                </c:pt>
                <c:pt idx="546">
                  <c:v>42185</c:v>
                </c:pt>
                <c:pt idx="547">
                  <c:v>42216</c:v>
                </c:pt>
                <c:pt idx="548">
                  <c:v>42247</c:v>
                </c:pt>
                <c:pt idx="549">
                  <c:v>42277</c:v>
                </c:pt>
                <c:pt idx="550">
                  <c:v>42307</c:v>
                </c:pt>
                <c:pt idx="551">
                  <c:v>42338</c:v>
                </c:pt>
                <c:pt idx="552">
                  <c:v>42369</c:v>
                </c:pt>
                <c:pt idx="553">
                  <c:v>42398</c:v>
                </c:pt>
                <c:pt idx="554">
                  <c:v>42429</c:v>
                </c:pt>
                <c:pt idx="555">
                  <c:v>42460</c:v>
                </c:pt>
                <c:pt idx="556">
                  <c:v>42489</c:v>
                </c:pt>
                <c:pt idx="557">
                  <c:v>42521</c:v>
                </c:pt>
                <c:pt idx="558">
                  <c:v>42551</c:v>
                </c:pt>
                <c:pt idx="559">
                  <c:v>42580</c:v>
                </c:pt>
                <c:pt idx="560">
                  <c:v>42613</c:v>
                </c:pt>
                <c:pt idx="561">
                  <c:v>42643</c:v>
                </c:pt>
                <c:pt idx="562">
                  <c:v>42674</c:v>
                </c:pt>
                <c:pt idx="563">
                  <c:v>42704</c:v>
                </c:pt>
                <c:pt idx="564">
                  <c:v>42734</c:v>
                </c:pt>
                <c:pt idx="565">
                  <c:v>42766</c:v>
                </c:pt>
                <c:pt idx="566">
                  <c:v>42794</c:v>
                </c:pt>
                <c:pt idx="567">
                  <c:v>42825</c:v>
                </c:pt>
                <c:pt idx="568">
                  <c:v>42853</c:v>
                </c:pt>
                <c:pt idx="569">
                  <c:v>42886</c:v>
                </c:pt>
                <c:pt idx="570">
                  <c:v>42916</c:v>
                </c:pt>
                <c:pt idx="571">
                  <c:v>42947</c:v>
                </c:pt>
                <c:pt idx="572">
                  <c:v>42978</c:v>
                </c:pt>
                <c:pt idx="573">
                  <c:v>43007</c:v>
                </c:pt>
                <c:pt idx="574">
                  <c:v>43039</c:v>
                </c:pt>
                <c:pt idx="575">
                  <c:v>43069</c:v>
                </c:pt>
                <c:pt idx="576">
                  <c:v>43098</c:v>
                </c:pt>
                <c:pt idx="577">
                  <c:v>43131</c:v>
                </c:pt>
                <c:pt idx="578">
                  <c:v>43159</c:v>
                </c:pt>
                <c:pt idx="579">
                  <c:v>43189</c:v>
                </c:pt>
                <c:pt idx="580">
                  <c:v>43220</c:v>
                </c:pt>
                <c:pt idx="581">
                  <c:v>43251</c:v>
                </c:pt>
                <c:pt idx="582">
                  <c:v>43280</c:v>
                </c:pt>
                <c:pt idx="583">
                  <c:v>43312</c:v>
                </c:pt>
                <c:pt idx="584">
                  <c:v>43343</c:v>
                </c:pt>
                <c:pt idx="585">
                  <c:v>43371</c:v>
                </c:pt>
                <c:pt idx="586">
                  <c:v>43404</c:v>
                </c:pt>
                <c:pt idx="587">
                  <c:v>43434</c:v>
                </c:pt>
                <c:pt idx="588">
                  <c:v>43465</c:v>
                </c:pt>
                <c:pt idx="589">
                  <c:v>43496</c:v>
                </c:pt>
                <c:pt idx="590">
                  <c:v>43524</c:v>
                </c:pt>
                <c:pt idx="591">
                  <c:v>43553</c:v>
                </c:pt>
                <c:pt idx="592">
                  <c:v>43585</c:v>
                </c:pt>
                <c:pt idx="593">
                  <c:v>43616</c:v>
                </c:pt>
                <c:pt idx="594">
                  <c:v>43644</c:v>
                </c:pt>
                <c:pt idx="595">
                  <c:v>43677</c:v>
                </c:pt>
                <c:pt idx="596">
                  <c:v>43707</c:v>
                </c:pt>
                <c:pt idx="597">
                  <c:v>43738</c:v>
                </c:pt>
                <c:pt idx="598">
                  <c:v>43769</c:v>
                </c:pt>
                <c:pt idx="599">
                  <c:v>43798</c:v>
                </c:pt>
                <c:pt idx="600">
                  <c:v>43830</c:v>
                </c:pt>
                <c:pt idx="601">
                  <c:v>43861</c:v>
                </c:pt>
                <c:pt idx="602">
                  <c:v>43889</c:v>
                </c:pt>
                <c:pt idx="603">
                  <c:v>43921</c:v>
                </c:pt>
              </c:numCache>
            </c:numRef>
          </c:xVal>
          <c:yVal>
            <c:numRef>
              <c:f>'World-Daten'!$B$4:$B$607</c:f>
              <c:numCache>
                <c:formatCode>#,##0.000</c:formatCode>
                <c:ptCount val="604"/>
                <c:pt idx="0">
                  <c:v>100</c:v>
                </c:pt>
                <c:pt idx="1">
                  <c:v>94.454999999999998</c:v>
                </c:pt>
                <c:pt idx="2">
                  <c:v>97.405000000000001</c:v>
                </c:pt>
                <c:pt idx="3">
                  <c:v>97.707999999999998</c:v>
                </c:pt>
                <c:pt idx="4">
                  <c:v>88.578000000000003</c:v>
                </c:pt>
                <c:pt idx="5">
                  <c:v>82.99</c:v>
                </c:pt>
                <c:pt idx="6">
                  <c:v>80.945999999999998</c:v>
                </c:pt>
                <c:pt idx="7">
                  <c:v>85.965000000000003</c:v>
                </c:pt>
                <c:pt idx="8">
                  <c:v>88.799000000000007</c:v>
                </c:pt>
                <c:pt idx="9">
                  <c:v>91.667000000000002</c:v>
                </c:pt>
                <c:pt idx="10">
                  <c:v>90.313999999999993</c:v>
                </c:pt>
                <c:pt idx="11">
                  <c:v>92.337000000000003</c:v>
                </c:pt>
                <c:pt idx="12">
                  <c:v>96.915000000000006</c:v>
                </c:pt>
                <c:pt idx="13">
                  <c:v>101.369</c:v>
                </c:pt>
                <c:pt idx="14">
                  <c:v>102.438</c:v>
                </c:pt>
                <c:pt idx="15">
                  <c:v>106.93300000000001</c:v>
                </c:pt>
                <c:pt idx="16">
                  <c:v>110.429</c:v>
                </c:pt>
                <c:pt idx="17">
                  <c:v>107.81399999999999</c:v>
                </c:pt>
                <c:pt idx="18">
                  <c:v>108.90900000000001</c:v>
                </c:pt>
                <c:pt idx="19">
                  <c:v>107.16800000000001</c:v>
                </c:pt>
                <c:pt idx="20">
                  <c:v>109.50700000000001</c:v>
                </c:pt>
                <c:pt idx="21">
                  <c:v>108.46599999999999</c:v>
                </c:pt>
                <c:pt idx="22">
                  <c:v>104.351</c:v>
                </c:pt>
                <c:pt idx="23">
                  <c:v>105.233</c:v>
                </c:pt>
                <c:pt idx="24">
                  <c:v>114.712</c:v>
                </c:pt>
                <c:pt idx="25">
                  <c:v>118.911</c:v>
                </c:pt>
                <c:pt idx="26">
                  <c:v>123.473</c:v>
                </c:pt>
                <c:pt idx="27">
                  <c:v>125.187</c:v>
                </c:pt>
                <c:pt idx="28">
                  <c:v>126.848</c:v>
                </c:pt>
                <c:pt idx="29">
                  <c:v>129.43199999999999</c:v>
                </c:pt>
                <c:pt idx="30">
                  <c:v>126.428</c:v>
                </c:pt>
                <c:pt idx="31">
                  <c:v>128.381</c:v>
                </c:pt>
                <c:pt idx="32">
                  <c:v>132.02799999999999</c:v>
                </c:pt>
                <c:pt idx="33">
                  <c:v>130.01900000000001</c:v>
                </c:pt>
                <c:pt idx="34">
                  <c:v>131.09399999999999</c:v>
                </c:pt>
                <c:pt idx="35">
                  <c:v>137.97499999999999</c:v>
                </c:pt>
                <c:pt idx="36">
                  <c:v>140.50299999999999</c:v>
                </c:pt>
                <c:pt idx="37">
                  <c:v>140.82599999999999</c:v>
                </c:pt>
                <c:pt idx="38">
                  <c:v>141.79900000000001</c:v>
                </c:pt>
                <c:pt idx="39">
                  <c:v>141.99700000000001</c:v>
                </c:pt>
                <c:pt idx="40">
                  <c:v>134.84200000000001</c:v>
                </c:pt>
                <c:pt idx="41">
                  <c:v>134.44</c:v>
                </c:pt>
                <c:pt idx="42">
                  <c:v>135.285</c:v>
                </c:pt>
                <c:pt idx="43">
                  <c:v>138.51</c:v>
                </c:pt>
                <c:pt idx="44">
                  <c:v>132.74299999999999</c:v>
                </c:pt>
                <c:pt idx="45">
                  <c:v>136.584</c:v>
                </c:pt>
                <c:pt idx="46">
                  <c:v>137.96199999999999</c:v>
                </c:pt>
                <c:pt idx="47">
                  <c:v>120.07299999999999</c:v>
                </c:pt>
                <c:pt idx="48">
                  <c:v>119.086</c:v>
                </c:pt>
                <c:pt idx="49">
                  <c:v>119.999</c:v>
                </c:pt>
                <c:pt idx="50">
                  <c:v>121.866</c:v>
                </c:pt>
                <c:pt idx="51">
                  <c:v>118.78</c:v>
                </c:pt>
                <c:pt idx="52">
                  <c:v>116.801</c:v>
                </c:pt>
                <c:pt idx="53">
                  <c:v>112.098</c:v>
                </c:pt>
                <c:pt idx="54">
                  <c:v>108.574</c:v>
                </c:pt>
                <c:pt idx="55">
                  <c:v>102.14400000000001</c:v>
                </c:pt>
                <c:pt idx="56">
                  <c:v>92.287000000000006</c:v>
                </c:pt>
                <c:pt idx="57">
                  <c:v>83.68</c:v>
                </c:pt>
                <c:pt idx="58">
                  <c:v>91.688999999999993</c:v>
                </c:pt>
                <c:pt idx="59">
                  <c:v>90.257000000000005</c:v>
                </c:pt>
                <c:pt idx="60">
                  <c:v>88.757999999999996</c:v>
                </c:pt>
                <c:pt idx="61">
                  <c:v>101.70099999999999</c:v>
                </c:pt>
                <c:pt idx="62">
                  <c:v>110.68300000000001</c:v>
                </c:pt>
                <c:pt idx="63">
                  <c:v>111.494</c:v>
                </c:pt>
                <c:pt idx="64">
                  <c:v>116.11199999999999</c:v>
                </c:pt>
                <c:pt idx="65">
                  <c:v>118.858</c:v>
                </c:pt>
                <c:pt idx="66">
                  <c:v>120.35599999999999</c:v>
                </c:pt>
                <c:pt idx="67">
                  <c:v>113.706</c:v>
                </c:pt>
                <c:pt idx="68">
                  <c:v>111.94499999999999</c:v>
                </c:pt>
                <c:pt idx="69">
                  <c:v>107.251</c:v>
                </c:pt>
                <c:pt idx="70">
                  <c:v>114.639</c:v>
                </c:pt>
                <c:pt idx="71">
                  <c:v>117.774</c:v>
                </c:pt>
                <c:pt idx="72">
                  <c:v>117.875</c:v>
                </c:pt>
                <c:pt idx="73">
                  <c:v>128.40799999999999</c:v>
                </c:pt>
                <c:pt idx="74">
                  <c:v>127.458</c:v>
                </c:pt>
                <c:pt idx="75">
                  <c:v>128.96100000000001</c:v>
                </c:pt>
                <c:pt idx="76">
                  <c:v>128.02099999999999</c:v>
                </c:pt>
                <c:pt idx="77">
                  <c:v>125.88800000000001</c:v>
                </c:pt>
                <c:pt idx="78">
                  <c:v>129.762</c:v>
                </c:pt>
                <c:pt idx="79">
                  <c:v>128.548</c:v>
                </c:pt>
                <c:pt idx="80">
                  <c:v>128.256</c:v>
                </c:pt>
                <c:pt idx="81">
                  <c:v>129.333</c:v>
                </c:pt>
                <c:pt idx="82">
                  <c:v>124.80800000000001</c:v>
                </c:pt>
                <c:pt idx="83">
                  <c:v>124.318</c:v>
                </c:pt>
                <c:pt idx="84">
                  <c:v>133.667</c:v>
                </c:pt>
                <c:pt idx="85">
                  <c:v>129.18</c:v>
                </c:pt>
                <c:pt idx="86">
                  <c:v>128.613</c:v>
                </c:pt>
                <c:pt idx="87">
                  <c:v>127.809</c:v>
                </c:pt>
                <c:pt idx="88">
                  <c:v>129.20599999999999</c:v>
                </c:pt>
                <c:pt idx="89">
                  <c:v>127.45099999999999</c:v>
                </c:pt>
                <c:pt idx="90">
                  <c:v>132.249</c:v>
                </c:pt>
                <c:pt idx="91">
                  <c:v>130.476</c:v>
                </c:pt>
                <c:pt idx="92">
                  <c:v>130.958</c:v>
                </c:pt>
                <c:pt idx="93">
                  <c:v>132.589</c:v>
                </c:pt>
                <c:pt idx="94">
                  <c:v>130.32400000000001</c:v>
                </c:pt>
                <c:pt idx="95">
                  <c:v>131.95699999999999</c:v>
                </c:pt>
                <c:pt idx="96">
                  <c:v>134.57499999999999</c:v>
                </c:pt>
                <c:pt idx="97">
                  <c:v>130.61600000000001</c:v>
                </c:pt>
                <c:pt idx="98">
                  <c:v>129.61199999999999</c:v>
                </c:pt>
                <c:pt idx="99">
                  <c:v>135.47499999999999</c:v>
                </c:pt>
                <c:pt idx="100">
                  <c:v>141.55600000000001</c:v>
                </c:pt>
                <c:pt idx="101">
                  <c:v>143.33099999999999</c:v>
                </c:pt>
                <c:pt idx="102">
                  <c:v>144.75</c:v>
                </c:pt>
                <c:pt idx="103">
                  <c:v>155.18100000000001</c:v>
                </c:pt>
                <c:pt idx="104">
                  <c:v>158.73699999999999</c:v>
                </c:pt>
                <c:pt idx="105">
                  <c:v>160.56100000000001</c:v>
                </c:pt>
                <c:pt idx="106">
                  <c:v>157.43199999999999</c:v>
                </c:pt>
                <c:pt idx="107">
                  <c:v>151.85900000000001</c:v>
                </c:pt>
                <c:pt idx="108">
                  <c:v>156.80500000000001</c:v>
                </c:pt>
                <c:pt idx="109">
                  <c:v>160.81100000000001</c:v>
                </c:pt>
                <c:pt idx="110">
                  <c:v>157.72</c:v>
                </c:pt>
                <c:pt idx="111">
                  <c:v>164.31800000000001</c:v>
                </c:pt>
                <c:pt idx="112">
                  <c:v>164.06700000000001</c:v>
                </c:pt>
                <c:pt idx="113">
                  <c:v>161.215</c:v>
                </c:pt>
                <c:pt idx="114">
                  <c:v>165.86099999999999</c:v>
                </c:pt>
                <c:pt idx="115">
                  <c:v>167.09399999999999</c:v>
                </c:pt>
                <c:pt idx="116">
                  <c:v>173.78700000000001</c:v>
                </c:pt>
                <c:pt idx="117">
                  <c:v>177.67500000000001</c:v>
                </c:pt>
                <c:pt idx="118">
                  <c:v>164.44</c:v>
                </c:pt>
                <c:pt idx="119">
                  <c:v>169.47399999999999</c:v>
                </c:pt>
                <c:pt idx="120">
                  <c:v>173.98</c:v>
                </c:pt>
                <c:pt idx="121">
                  <c:v>184.435</c:v>
                </c:pt>
                <c:pt idx="122">
                  <c:v>184.50299999999999</c:v>
                </c:pt>
                <c:pt idx="123">
                  <c:v>164.62899999999999</c:v>
                </c:pt>
                <c:pt idx="124">
                  <c:v>175.38300000000001</c:v>
                </c:pt>
                <c:pt idx="125">
                  <c:v>183.99199999999999</c:v>
                </c:pt>
                <c:pt idx="126">
                  <c:v>192.78100000000001</c:v>
                </c:pt>
                <c:pt idx="127">
                  <c:v>198.672</c:v>
                </c:pt>
                <c:pt idx="128">
                  <c:v>202.52099999999999</c:v>
                </c:pt>
                <c:pt idx="129">
                  <c:v>208.571</c:v>
                </c:pt>
                <c:pt idx="130">
                  <c:v>214.614</c:v>
                </c:pt>
                <c:pt idx="131">
                  <c:v>223.55600000000001</c:v>
                </c:pt>
                <c:pt idx="132">
                  <c:v>218.64400000000001</c:v>
                </c:pt>
                <c:pt idx="133">
                  <c:v>212.25</c:v>
                </c:pt>
                <c:pt idx="134">
                  <c:v>212.83799999999999</c:v>
                </c:pt>
                <c:pt idx="135">
                  <c:v>220.375</c:v>
                </c:pt>
                <c:pt idx="136">
                  <c:v>220.452</c:v>
                </c:pt>
                <c:pt idx="137">
                  <c:v>216.119</c:v>
                </c:pt>
                <c:pt idx="138">
                  <c:v>215.71700000000001</c:v>
                </c:pt>
                <c:pt idx="139">
                  <c:v>212.04300000000001</c:v>
                </c:pt>
                <c:pt idx="140">
                  <c:v>207.83799999999999</c:v>
                </c:pt>
                <c:pt idx="141">
                  <c:v>192.18600000000001</c:v>
                </c:pt>
                <c:pt idx="142">
                  <c:v>198.04400000000001</c:v>
                </c:pt>
                <c:pt idx="143">
                  <c:v>212.73099999999999</c:v>
                </c:pt>
                <c:pt idx="144">
                  <c:v>208.18100000000001</c:v>
                </c:pt>
                <c:pt idx="145">
                  <c:v>205.08699999999999</c:v>
                </c:pt>
                <c:pt idx="146">
                  <c:v>192.63399999999999</c:v>
                </c:pt>
                <c:pt idx="147">
                  <c:v>187.34100000000001</c:v>
                </c:pt>
                <c:pt idx="148">
                  <c:v>196.50200000000001</c:v>
                </c:pt>
                <c:pt idx="149">
                  <c:v>191.51300000000001</c:v>
                </c:pt>
                <c:pt idx="150">
                  <c:v>182.82599999999999</c:v>
                </c:pt>
                <c:pt idx="151">
                  <c:v>180.43899999999999</c:v>
                </c:pt>
                <c:pt idx="152">
                  <c:v>193.49100000000001</c:v>
                </c:pt>
                <c:pt idx="153">
                  <c:v>194.351</c:v>
                </c:pt>
                <c:pt idx="154">
                  <c:v>207.66399999999999</c:v>
                </c:pt>
                <c:pt idx="155">
                  <c:v>218.62100000000001</c:v>
                </c:pt>
                <c:pt idx="156">
                  <c:v>228.392</c:v>
                </c:pt>
                <c:pt idx="157">
                  <c:v>233.22300000000001</c:v>
                </c:pt>
                <c:pt idx="158">
                  <c:v>238.07400000000001</c:v>
                </c:pt>
                <c:pt idx="159">
                  <c:v>246.40700000000001</c:v>
                </c:pt>
                <c:pt idx="160">
                  <c:v>263.95299999999997</c:v>
                </c:pt>
                <c:pt idx="161">
                  <c:v>261.32299999999998</c:v>
                </c:pt>
                <c:pt idx="162">
                  <c:v>269.48399999999998</c:v>
                </c:pt>
                <c:pt idx="163">
                  <c:v>264.63400000000001</c:v>
                </c:pt>
                <c:pt idx="164">
                  <c:v>266.012</c:v>
                </c:pt>
                <c:pt idx="165">
                  <c:v>271.35399999999998</c:v>
                </c:pt>
                <c:pt idx="166">
                  <c:v>268.11900000000003</c:v>
                </c:pt>
                <c:pt idx="167">
                  <c:v>275.00099999999998</c:v>
                </c:pt>
                <c:pt idx="168">
                  <c:v>278.47399999999999</c:v>
                </c:pt>
                <c:pt idx="169">
                  <c:v>280.73899999999998</c:v>
                </c:pt>
                <c:pt idx="170">
                  <c:v>276.06200000000001</c:v>
                </c:pt>
                <c:pt idx="171">
                  <c:v>289.00599999999997</c:v>
                </c:pt>
                <c:pt idx="172">
                  <c:v>287.90899999999999</c:v>
                </c:pt>
                <c:pt idx="173">
                  <c:v>266.28399999999999</c:v>
                </c:pt>
                <c:pt idx="174">
                  <c:v>268.54000000000002</c:v>
                </c:pt>
                <c:pt idx="175">
                  <c:v>259.05</c:v>
                </c:pt>
                <c:pt idx="176">
                  <c:v>284.99799999999999</c:v>
                </c:pt>
                <c:pt idx="177">
                  <c:v>283.86799999999999</c:v>
                </c:pt>
                <c:pt idx="178">
                  <c:v>286.84699999999998</c:v>
                </c:pt>
                <c:pt idx="179">
                  <c:v>285.71699999999998</c:v>
                </c:pt>
                <c:pt idx="180">
                  <c:v>291.613</c:v>
                </c:pt>
                <c:pt idx="181">
                  <c:v>307.63600000000002</c:v>
                </c:pt>
                <c:pt idx="182">
                  <c:v>308.161</c:v>
                </c:pt>
                <c:pt idx="183">
                  <c:v>318.779</c:v>
                </c:pt>
                <c:pt idx="184">
                  <c:v>317.82400000000001</c:v>
                </c:pt>
                <c:pt idx="185">
                  <c:v>334.07600000000002</c:v>
                </c:pt>
                <c:pt idx="186">
                  <c:v>339.95299999999997</c:v>
                </c:pt>
                <c:pt idx="187">
                  <c:v>346.88200000000001</c:v>
                </c:pt>
                <c:pt idx="188">
                  <c:v>349.63900000000001</c:v>
                </c:pt>
                <c:pt idx="189">
                  <c:v>352.16199999999998</c:v>
                </c:pt>
                <c:pt idx="190">
                  <c:v>371.024</c:v>
                </c:pt>
                <c:pt idx="191">
                  <c:v>391.66800000000001</c:v>
                </c:pt>
                <c:pt idx="192">
                  <c:v>409.90499999999997</c:v>
                </c:pt>
                <c:pt idx="193">
                  <c:v>415.86799999999999</c:v>
                </c:pt>
                <c:pt idx="194">
                  <c:v>453.23399999999998</c:v>
                </c:pt>
                <c:pt idx="195">
                  <c:v>497.416</c:v>
                </c:pt>
                <c:pt idx="196">
                  <c:v>510.97</c:v>
                </c:pt>
                <c:pt idx="197">
                  <c:v>509.36799999999999</c:v>
                </c:pt>
                <c:pt idx="198">
                  <c:v>529.67399999999998</c:v>
                </c:pt>
                <c:pt idx="199">
                  <c:v>533.79499999999996</c:v>
                </c:pt>
                <c:pt idx="200">
                  <c:v>580.29899999999998</c:v>
                </c:pt>
                <c:pt idx="201">
                  <c:v>557.09400000000005</c:v>
                </c:pt>
                <c:pt idx="202">
                  <c:v>547.38</c:v>
                </c:pt>
                <c:pt idx="203">
                  <c:v>570.39200000000005</c:v>
                </c:pt>
                <c:pt idx="204">
                  <c:v>581.61300000000006</c:v>
                </c:pt>
                <c:pt idx="205">
                  <c:v>649.78</c:v>
                </c:pt>
                <c:pt idx="206">
                  <c:v>671.04600000000005</c:v>
                </c:pt>
                <c:pt idx="207">
                  <c:v>712.43799999999999</c:v>
                </c:pt>
                <c:pt idx="208">
                  <c:v>754.04899999999998</c:v>
                </c:pt>
                <c:pt idx="209">
                  <c:v>754.92899999999997</c:v>
                </c:pt>
                <c:pt idx="210">
                  <c:v>754.32</c:v>
                </c:pt>
                <c:pt idx="211">
                  <c:v>769.21799999999996</c:v>
                </c:pt>
                <c:pt idx="212">
                  <c:v>814.51</c:v>
                </c:pt>
                <c:pt idx="213">
                  <c:v>800.149</c:v>
                </c:pt>
                <c:pt idx="214">
                  <c:v>664.10599999999999</c:v>
                </c:pt>
                <c:pt idx="215">
                  <c:v>647.75900000000001</c:v>
                </c:pt>
                <c:pt idx="216">
                  <c:v>675.62400000000002</c:v>
                </c:pt>
                <c:pt idx="217">
                  <c:v>691.91300000000001</c:v>
                </c:pt>
                <c:pt idx="218">
                  <c:v>731.87</c:v>
                </c:pt>
                <c:pt idx="219">
                  <c:v>753.77</c:v>
                </c:pt>
                <c:pt idx="220">
                  <c:v>763.07600000000002</c:v>
                </c:pt>
                <c:pt idx="221">
                  <c:v>747.62400000000002</c:v>
                </c:pt>
                <c:pt idx="222">
                  <c:v>746.38699999999994</c:v>
                </c:pt>
                <c:pt idx="223">
                  <c:v>760.221</c:v>
                </c:pt>
                <c:pt idx="224">
                  <c:v>718.25300000000004</c:v>
                </c:pt>
                <c:pt idx="225">
                  <c:v>748.52</c:v>
                </c:pt>
                <c:pt idx="226">
                  <c:v>798.13199999999995</c:v>
                </c:pt>
                <c:pt idx="227">
                  <c:v>825.70600000000002</c:v>
                </c:pt>
                <c:pt idx="228">
                  <c:v>832.95600000000002</c:v>
                </c:pt>
                <c:pt idx="229">
                  <c:v>862.88</c:v>
                </c:pt>
                <c:pt idx="230">
                  <c:v>857.23599999999999</c:v>
                </c:pt>
                <c:pt idx="231">
                  <c:v>851.51700000000005</c:v>
                </c:pt>
                <c:pt idx="232">
                  <c:v>870.94200000000001</c:v>
                </c:pt>
                <c:pt idx="233">
                  <c:v>849.36500000000001</c:v>
                </c:pt>
                <c:pt idx="234">
                  <c:v>839.55499999999995</c:v>
                </c:pt>
                <c:pt idx="235">
                  <c:v>934.19399999999996</c:v>
                </c:pt>
                <c:pt idx="236">
                  <c:v>911.35699999999997</c:v>
                </c:pt>
                <c:pt idx="237">
                  <c:v>936.85599999999999</c:v>
                </c:pt>
                <c:pt idx="238">
                  <c:v>905.37699999999995</c:v>
                </c:pt>
                <c:pt idx="239">
                  <c:v>941.28200000000004</c:v>
                </c:pt>
                <c:pt idx="240">
                  <c:v>971.29700000000003</c:v>
                </c:pt>
                <c:pt idx="241">
                  <c:v>925.69500000000005</c:v>
                </c:pt>
                <c:pt idx="242">
                  <c:v>885.75099999999998</c:v>
                </c:pt>
                <c:pt idx="243">
                  <c:v>832.00599999999997</c:v>
                </c:pt>
                <c:pt idx="244">
                  <c:v>819.75400000000002</c:v>
                </c:pt>
                <c:pt idx="245">
                  <c:v>905.81600000000003</c:v>
                </c:pt>
                <c:pt idx="246">
                  <c:v>899.096</c:v>
                </c:pt>
                <c:pt idx="247">
                  <c:v>907.01800000000003</c:v>
                </c:pt>
                <c:pt idx="248">
                  <c:v>821.84400000000005</c:v>
                </c:pt>
                <c:pt idx="249">
                  <c:v>734.90499999999997</c:v>
                </c:pt>
                <c:pt idx="250">
                  <c:v>803.22699999999998</c:v>
                </c:pt>
                <c:pt idx="251">
                  <c:v>789.75199999999995</c:v>
                </c:pt>
                <c:pt idx="252">
                  <c:v>806.00400000000002</c:v>
                </c:pt>
                <c:pt idx="253">
                  <c:v>835.19500000000005</c:v>
                </c:pt>
                <c:pt idx="254">
                  <c:v>912.22400000000005</c:v>
                </c:pt>
                <c:pt idx="255">
                  <c:v>885.05899999999997</c:v>
                </c:pt>
                <c:pt idx="256">
                  <c:v>891.70399999999995</c:v>
                </c:pt>
                <c:pt idx="257">
                  <c:v>911.63499999999999</c:v>
                </c:pt>
                <c:pt idx="258">
                  <c:v>855.08100000000002</c:v>
                </c:pt>
                <c:pt idx="259">
                  <c:v>895.18899999999996</c:v>
                </c:pt>
                <c:pt idx="260">
                  <c:v>892.06799999999998</c:v>
                </c:pt>
                <c:pt idx="261">
                  <c:v>915.18499999999995</c:v>
                </c:pt>
                <c:pt idx="262">
                  <c:v>929.74699999999996</c:v>
                </c:pt>
                <c:pt idx="263">
                  <c:v>888.95</c:v>
                </c:pt>
                <c:pt idx="264">
                  <c:v>953.37599999999998</c:v>
                </c:pt>
                <c:pt idx="265">
                  <c:v>935.44500000000005</c:v>
                </c:pt>
                <c:pt idx="266">
                  <c:v>919.024</c:v>
                </c:pt>
                <c:pt idx="267">
                  <c:v>875.45</c:v>
                </c:pt>
                <c:pt idx="268">
                  <c:v>887.36800000000005</c:v>
                </c:pt>
                <c:pt idx="269">
                  <c:v>922.38199999999995</c:v>
                </c:pt>
                <c:pt idx="270">
                  <c:v>891.197</c:v>
                </c:pt>
                <c:pt idx="271">
                  <c:v>893.18100000000004</c:v>
                </c:pt>
                <c:pt idx="272">
                  <c:v>914.60699999999997</c:v>
                </c:pt>
                <c:pt idx="273">
                  <c:v>905.92899999999997</c:v>
                </c:pt>
                <c:pt idx="274">
                  <c:v>881.1</c:v>
                </c:pt>
                <c:pt idx="275">
                  <c:v>896.58600000000001</c:v>
                </c:pt>
                <c:pt idx="276">
                  <c:v>903.55</c:v>
                </c:pt>
                <c:pt idx="277">
                  <c:v>906.30100000000004</c:v>
                </c:pt>
                <c:pt idx="278">
                  <c:v>927.49900000000002</c:v>
                </c:pt>
                <c:pt idx="279">
                  <c:v>981</c:v>
                </c:pt>
                <c:pt idx="280">
                  <c:v>1026.1949999999999</c:v>
                </c:pt>
                <c:pt idx="281">
                  <c:v>1049.5730000000001</c:v>
                </c:pt>
                <c:pt idx="282">
                  <c:v>1040.498</c:v>
                </c:pt>
                <c:pt idx="283">
                  <c:v>1061.664</c:v>
                </c:pt>
                <c:pt idx="284">
                  <c:v>1110.067</c:v>
                </c:pt>
                <c:pt idx="285">
                  <c:v>1089.2919999999999</c:v>
                </c:pt>
                <c:pt idx="286">
                  <c:v>1119.047</c:v>
                </c:pt>
                <c:pt idx="287">
                  <c:v>1055.482</c:v>
                </c:pt>
                <c:pt idx="288">
                  <c:v>1106.8710000000001</c:v>
                </c:pt>
                <c:pt idx="289">
                  <c:v>1179.617</c:v>
                </c:pt>
                <c:pt idx="290">
                  <c:v>1164.0909999999999</c:v>
                </c:pt>
                <c:pt idx="291">
                  <c:v>1113.644</c:v>
                </c:pt>
                <c:pt idx="292">
                  <c:v>1147.809</c:v>
                </c:pt>
                <c:pt idx="293">
                  <c:v>1150.502</c:v>
                </c:pt>
                <c:pt idx="294">
                  <c:v>1147.0440000000001</c:v>
                </c:pt>
                <c:pt idx="295">
                  <c:v>1168.588</c:v>
                </c:pt>
                <c:pt idx="296">
                  <c:v>1203.5139999999999</c:v>
                </c:pt>
                <c:pt idx="297">
                  <c:v>1171.626</c:v>
                </c:pt>
                <c:pt idx="298">
                  <c:v>1204.684</c:v>
                </c:pt>
                <c:pt idx="299">
                  <c:v>1152.1690000000001</c:v>
                </c:pt>
                <c:pt idx="300">
                  <c:v>1163.056</c:v>
                </c:pt>
                <c:pt idx="301">
                  <c:v>1145.319</c:v>
                </c:pt>
                <c:pt idx="302">
                  <c:v>1161.7380000000001</c:v>
                </c:pt>
                <c:pt idx="303">
                  <c:v>1217.451</c:v>
                </c:pt>
                <c:pt idx="304">
                  <c:v>1259.598</c:v>
                </c:pt>
                <c:pt idx="305">
                  <c:v>1270.088</c:v>
                </c:pt>
                <c:pt idx="306">
                  <c:v>1269.412</c:v>
                </c:pt>
                <c:pt idx="307">
                  <c:v>1332.64</c:v>
                </c:pt>
                <c:pt idx="308">
                  <c:v>1302.664</c:v>
                </c:pt>
                <c:pt idx="309">
                  <c:v>1340.3240000000001</c:v>
                </c:pt>
                <c:pt idx="310">
                  <c:v>1318.933</c:v>
                </c:pt>
                <c:pt idx="311">
                  <c:v>1364.441</c:v>
                </c:pt>
                <c:pt idx="312">
                  <c:v>1404.0450000000001</c:v>
                </c:pt>
                <c:pt idx="313">
                  <c:v>1429.154</c:v>
                </c:pt>
                <c:pt idx="314">
                  <c:v>1437.5640000000001</c:v>
                </c:pt>
                <c:pt idx="315">
                  <c:v>1461.1880000000001</c:v>
                </c:pt>
                <c:pt idx="316">
                  <c:v>1495.2470000000001</c:v>
                </c:pt>
                <c:pt idx="317">
                  <c:v>1496.24</c:v>
                </c:pt>
                <c:pt idx="318">
                  <c:v>1503.5060000000001</c:v>
                </c:pt>
                <c:pt idx="319">
                  <c:v>1450.069</c:v>
                </c:pt>
                <c:pt idx="320">
                  <c:v>1466.4349999999999</c:v>
                </c:pt>
                <c:pt idx="321">
                  <c:v>1523.547</c:v>
                </c:pt>
                <c:pt idx="322">
                  <c:v>1533.8810000000001</c:v>
                </c:pt>
                <c:pt idx="323">
                  <c:v>1619.5350000000001</c:v>
                </c:pt>
                <c:pt idx="324">
                  <c:v>1593.2940000000001</c:v>
                </c:pt>
                <c:pt idx="325">
                  <c:v>1612.1969999999999</c:v>
                </c:pt>
                <c:pt idx="326">
                  <c:v>1630.4380000000001</c:v>
                </c:pt>
                <c:pt idx="327">
                  <c:v>1597.883</c:v>
                </c:pt>
                <c:pt idx="328">
                  <c:v>1649.809</c:v>
                </c:pt>
                <c:pt idx="329">
                  <c:v>1751.34</c:v>
                </c:pt>
                <c:pt idx="330">
                  <c:v>1838.3879999999999</c:v>
                </c:pt>
                <c:pt idx="331">
                  <c:v>1922.758</c:v>
                </c:pt>
                <c:pt idx="332">
                  <c:v>1793.8320000000001</c:v>
                </c:pt>
                <c:pt idx="333">
                  <c:v>1890.9829999999999</c:v>
                </c:pt>
                <c:pt idx="334">
                  <c:v>1791.153</c:v>
                </c:pt>
                <c:pt idx="335">
                  <c:v>1822.5440000000001</c:v>
                </c:pt>
                <c:pt idx="336">
                  <c:v>1844.451</c:v>
                </c:pt>
                <c:pt idx="337">
                  <c:v>1895.546</c:v>
                </c:pt>
                <c:pt idx="338">
                  <c:v>2023.462</c:v>
                </c:pt>
                <c:pt idx="339">
                  <c:v>2108.5949999999998</c:v>
                </c:pt>
                <c:pt idx="340">
                  <c:v>2128.884</c:v>
                </c:pt>
                <c:pt idx="341">
                  <c:v>2101.886</c:v>
                </c:pt>
                <c:pt idx="342">
                  <c:v>2151.4499999999998</c:v>
                </c:pt>
                <c:pt idx="343">
                  <c:v>2147.6790000000001</c:v>
                </c:pt>
                <c:pt idx="344">
                  <c:v>1860.9580000000001</c:v>
                </c:pt>
                <c:pt idx="345">
                  <c:v>1893.5509999999999</c:v>
                </c:pt>
                <c:pt idx="346">
                  <c:v>2064.4029999999998</c:v>
                </c:pt>
                <c:pt idx="347">
                  <c:v>2186.848</c:v>
                </c:pt>
                <c:pt idx="348">
                  <c:v>2293.3539999999998</c:v>
                </c:pt>
                <c:pt idx="349">
                  <c:v>2343.2379999999998</c:v>
                </c:pt>
                <c:pt idx="350">
                  <c:v>2280.5720000000001</c:v>
                </c:pt>
                <c:pt idx="351">
                  <c:v>2375.1930000000002</c:v>
                </c:pt>
                <c:pt idx="352">
                  <c:v>2468.4929999999999</c:v>
                </c:pt>
                <c:pt idx="353">
                  <c:v>2377.9589999999998</c:v>
                </c:pt>
                <c:pt idx="354">
                  <c:v>2488.5369999999998</c:v>
                </c:pt>
                <c:pt idx="355">
                  <c:v>2480.7359999999999</c:v>
                </c:pt>
                <c:pt idx="356">
                  <c:v>2475.989</c:v>
                </c:pt>
                <c:pt idx="357">
                  <c:v>2451.6439999999998</c:v>
                </c:pt>
                <c:pt idx="358">
                  <c:v>2578.7440000000001</c:v>
                </c:pt>
                <c:pt idx="359">
                  <c:v>2650.9560000000001</c:v>
                </c:pt>
                <c:pt idx="360">
                  <c:v>2865.1990000000001</c:v>
                </c:pt>
                <c:pt idx="361">
                  <c:v>2700.79</c:v>
                </c:pt>
                <c:pt idx="362">
                  <c:v>2707.75</c:v>
                </c:pt>
                <c:pt idx="363">
                  <c:v>2894.57</c:v>
                </c:pt>
                <c:pt idx="364">
                  <c:v>2771.8490000000002</c:v>
                </c:pt>
                <c:pt idx="365">
                  <c:v>2701.3440000000001</c:v>
                </c:pt>
                <c:pt idx="366">
                  <c:v>2791.9690000000001</c:v>
                </c:pt>
                <c:pt idx="367">
                  <c:v>2713.038</c:v>
                </c:pt>
                <c:pt idx="368">
                  <c:v>2800.953</c:v>
                </c:pt>
                <c:pt idx="369">
                  <c:v>2651.69</c:v>
                </c:pt>
                <c:pt idx="370">
                  <c:v>2606.9360000000001</c:v>
                </c:pt>
                <c:pt idx="371">
                  <c:v>2448.3339999999998</c:v>
                </c:pt>
                <c:pt idx="372">
                  <c:v>2487.6129999999998</c:v>
                </c:pt>
                <c:pt idx="373">
                  <c:v>2535.5160000000001</c:v>
                </c:pt>
                <c:pt idx="374">
                  <c:v>2320.9540000000002</c:v>
                </c:pt>
                <c:pt idx="375">
                  <c:v>2168.1170000000002</c:v>
                </c:pt>
                <c:pt idx="376">
                  <c:v>2327.9380000000001</c:v>
                </c:pt>
                <c:pt idx="377">
                  <c:v>2297.6030000000001</c:v>
                </c:pt>
                <c:pt idx="378">
                  <c:v>2225.2930000000001</c:v>
                </c:pt>
                <c:pt idx="379">
                  <c:v>2195.549</c:v>
                </c:pt>
                <c:pt idx="380">
                  <c:v>2089.8409999999999</c:v>
                </c:pt>
                <c:pt idx="381">
                  <c:v>1905.414</c:v>
                </c:pt>
                <c:pt idx="382">
                  <c:v>1941.798</c:v>
                </c:pt>
                <c:pt idx="383">
                  <c:v>2056.38</c:v>
                </c:pt>
                <c:pt idx="384">
                  <c:v>2069.0990000000002</c:v>
                </c:pt>
                <c:pt idx="385">
                  <c:v>2006.204</c:v>
                </c:pt>
                <c:pt idx="386">
                  <c:v>1988.559</c:v>
                </c:pt>
                <c:pt idx="387">
                  <c:v>2076.1550000000002</c:v>
                </c:pt>
                <c:pt idx="388">
                  <c:v>2005.587</c:v>
                </c:pt>
                <c:pt idx="389">
                  <c:v>2008.931</c:v>
                </c:pt>
                <c:pt idx="390">
                  <c:v>1886.694</c:v>
                </c:pt>
                <c:pt idx="391">
                  <c:v>1727.499</c:v>
                </c:pt>
                <c:pt idx="392">
                  <c:v>1730.4490000000001</c:v>
                </c:pt>
                <c:pt idx="393">
                  <c:v>1539.9259999999999</c:v>
                </c:pt>
                <c:pt idx="394">
                  <c:v>1653.394</c:v>
                </c:pt>
                <c:pt idx="395">
                  <c:v>1742.287</c:v>
                </c:pt>
                <c:pt idx="396">
                  <c:v>1657.636</c:v>
                </c:pt>
                <c:pt idx="397">
                  <c:v>1607.1210000000001</c:v>
                </c:pt>
                <c:pt idx="398">
                  <c:v>1578.9939999999999</c:v>
                </c:pt>
                <c:pt idx="399">
                  <c:v>1573.7819999999999</c:v>
                </c:pt>
                <c:pt idx="400">
                  <c:v>1713.248</c:v>
                </c:pt>
                <c:pt idx="401">
                  <c:v>1810.79</c:v>
                </c:pt>
                <c:pt idx="402">
                  <c:v>1841.9010000000001</c:v>
                </c:pt>
                <c:pt idx="403">
                  <c:v>1879.0889999999999</c:v>
                </c:pt>
                <c:pt idx="404">
                  <c:v>1919.4559999999999</c:v>
                </c:pt>
                <c:pt idx="405">
                  <c:v>1931.008</c:v>
                </c:pt>
                <c:pt idx="406">
                  <c:v>2045.405</c:v>
                </c:pt>
                <c:pt idx="407">
                  <c:v>2076.3200000000002</c:v>
                </c:pt>
                <c:pt idx="408">
                  <c:v>2206.4229999999998</c:v>
                </c:pt>
                <c:pt idx="409">
                  <c:v>2241.8270000000002</c:v>
                </c:pt>
                <c:pt idx="410">
                  <c:v>2279.3670000000002</c:v>
                </c:pt>
                <c:pt idx="411">
                  <c:v>2264.2420000000002</c:v>
                </c:pt>
                <c:pt idx="412">
                  <c:v>2217.8670000000002</c:v>
                </c:pt>
                <c:pt idx="413">
                  <c:v>2238.0740000000001</c:v>
                </c:pt>
                <c:pt idx="414">
                  <c:v>2284.0189999999998</c:v>
                </c:pt>
                <c:pt idx="415">
                  <c:v>2209.4459999999999</c:v>
                </c:pt>
                <c:pt idx="416">
                  <c:v>2219.1570000000002</c:v>
                </c:pt>
                <c:pt idx="417">
                  <c:v>2261.1379999999999</c:v>
                </c:pt>
                <c:pt idx="418">
                  <c:v>2316.4690000000001</c:v>
                </c:pt>
                <c:pt idx="419">
                  <c:v>2438.1559999999999</c:v>
                </c:pt>
                <c:pt idx="420">
                  <c:v>2531.2280000000001</c:v>
                </c:pt>
                <c:pt idx="421">
                  <c:v>2474.239</c:v>
                </c:pt>
                <c:pt idx="422">
                  <c:v>2552.6179999999999</c:v>
                </c:pt>
                <c:pt idx="423">
                  <c:v>2503.0680000000002</c:v>
                </c:pt>
                <c:pt idx="424">
                  <c:v>2448.5279999999998</c:v>
                </c:pt>
                <c:pt idx="425">
                  <c:v>2492.0320000000002</c:v>
                </c:pt>
                <c:pt idx="426">
                  <c:v>2513.5949999999998</c:v>
                </c:pt>
                <c:pt idx="427">
                  <c:v>2601.3989999999999</c:v>
                </c:pt>
                <c:pt idx="428">
                  <c:v>2621.0010000000002</c:v>
                </c:pt>
                <c:pt idx="429">
                  <c:v>2689.078</c:v>
                </c:pt>
                <c:pt idx="430">
                  <c:v>2623.8380000000002</c:v>
                </c:pt>
                <c:pt idx="431">
                  <c:v>2711.2629999999999</c:v>
                </c:pt>
                <c:pt idx="432">
                  <c:v>2771.33</c:v>
                </c:pt>
                <c:pt idx="433">
                  <c:v>2895.0790000000002</c:v>
                </c:pt>
                <c:pt idx="434">
                  <c:v>2890.7689999999998</c:v>
                </c:pt>
                <c:pt idx="435">
                  <c:v>2954.3339999999998</c:v>
                </c:pt>
                <c:pt idx="436">
                  <c:v>3044.03</c:v>
                </c:pt>
                <c:pt idx="437">
                  <c:v>2940.049</c:v>
                </c:pt>
                <c:pt idx="438">
                  <c:v>2939.1869999999999</c:v>
                </c:pt>
                <c:pt idx="439">
                  <c:v>2957.53</c:v>
                </c:pt>
                <c:pt idx="440">
                  <c:v>3034.299</c:v>
                </c:pt>
                <c:pt idx="441">
                  <c:v>3070.4789999999998</c:v>
                </c:pt>
                <c:pt idx="442">
                  <c:v>3183.174</c:v>
                </c:pt>
                <c:pt idx="443">
                  <c:v>3261.1239999999998</c:v>
                </c:pt>
                <c:pt idx="444">
                  <c:v>3327.4259999999999</c:v>
                </c:pt>
                <c:pt idx="445">
                  <c:v>3366.7069999999999</c:v>
                </c:pt>
                <c:pt idx="446">
                  <c:v>3349.1880000000001</c:v>
                </c:pt>
                <c:pt idx="447">
                  <c:v>3410.4960000000001</c:v>
                </c:pt>
                <c:pt idx="448">
                  <c:v>3560.9050000000002</c:v>
                </c:pt>
                <c:pt idx="449">
                  <c:v>3660.68</c:v>
                </c:pt>
                <c:pt idx="450">
                  <c:v>3632.444</c:v>
                </c:pt>
                <c:pt idx="451">
                  <c:v>3551.998</c:v>
                </c:pt>
                <c:pt idx="452">
                  <c:v>3549.3040000000001</c:v>
                </c:pt>
                <c:pt idx="453">
                  <c:v>3718.0920000000001</c:v>
                </c:pt>
                <c:pt idx="454">
                  <c:v>3832.1320000000001</c:v>
                </c:pt>
                <c:pt idx="455">
                  <c:v>3675.491</c:v>
                </c:pt>
                <c:pt idx="456">
                  <c:v>3628.0720000000001</c:v>
                </c:pt>
                <c:pt idx="457">
                  <c:v>3350.817</c:v>
                </c:pt>
                <c:pt idx="458">
                  <c:v>3331.4229999999998</c:v>
                </c:pt>
                <c:pt idx="459">
                  <c:v>3299.491</c:v>
                </c:pt>
                <c:pt idx="460">
                  <c:v>3472.9050000000002</c:v>
                </c:pt>
                <c:pt idx="461">
                  <c:v>3525.8609999999999</c:v>
                </c:pt>
                <c:pt idx="462">
                  <c:v>3244.6489999999999</c:v>
                </c:pt>
                <c:pt idx="463">
                  <c:v>3165.3679999999999</c:v>
                </c:pt>
                <c:pt idx="464">
                  <c:v>3120.9050000000002</c:v>
                </c:pt>
                <c:pt idx="465">
                  <c:v>2749.7109999999998</c:v>
                </c:pt>
                <c:pt idx="466">
                  <c:v>2228.3629999999998</c:v>
                </c:pt>
                <c:pt idx="467">
                  <c:v>2084.1239999999998</c:v>
                </c:pt>
                <c:pt idx="468">
                  <c:v>2150.9899999999998</c:v>
                </c:pt>
                <c:pt idx="469">
                  <c:v>1962.5509999999999</c:v>
                </c:pt>
                <c:pt idx="470">
                  <c:v>1761.6659999999999</c:v>
                </c:pt>
                <c:pt idx="471">
                  <c:v>1894.511</c:v>
                </c:pt>
                <c:pt idx="472">
                  <c:v>2107.0360000000001</c:v>
                </c:pt>
                <c:pt idx="473">
                  <c:v>2297.9459999999999</c:v>
                </c:pt>
                <c:pt idx="474">
                  <c:v>2287.5790000000002</c:v>
                </c:pt>
                <c:pt idx="475">
                  <c:v>2481.33</c:v>
                </c:pt>
                <c:pt idx="476">
                  <c:v>2583.6970000000001</c:v>
                </c:pt>
                <c:pt idx="477">
                  <c:v>2686.6790000000001</c:v>
                </c:pt>
                <c:pt idx="478">
                  <c:v>2638.88</c:v>
                </c:pt>
                <c:pt idx="479">
                  <c:v>2746.712</c:v>
                </c:pt>
                <c:pt idx="480">
                  <c:v>2796.0349999999999</c:v>
                </c:pt>
                <c:pt idx="481">
                  <c:v>2680.4720000000002</c:v>
                </c:pt>
                <c:pt idx="482">
                  <c:v>2718.2579999999998</c:v>
                </c:pt>
                <c:pt idx="483">
                  <c:v>2886.6010000000001</c:v>
                </c:pt>
                <c:pt idx="484">
                  <c:v>2887.0059999999999</c:v>
                </c:pt>
                <c:pt idx="485">
                  <c:v>2610.4650000000001</c:v>
                </c:pt>
                <c:pt idx="486">
                  <c:v>2520.962</c:v>
                </c:pt>
                <c:pt idx="487">
                  <c:v>2725.3440000000001</c:v>
                </c:pt>
                <c:pt idx="488">
                  <c:v>2623.5929999999998</c:v>
                </c:pt>
                <c:pt idx="489">
                  <c:v>2868.232</c:v>
                </c:pt>
                <c:pt idx="490">
                  <c:v>2975.1469999999999</c:v>
                </c:pt>
                <c:pt idx="491">
                  <c:v>2910.915</c:v>
                </c:pt>
                <c:pt idx="492">
                  <c:v>3124.9409999999998</c:v>
                </c:pt>
                <c:pt idx="493">
                  <c:v>3195.5390000000002</c:v>
                </c:pt>
                <c:pt idx="494">
                  <c:v>3307.424</c:v>
                </c:pt>
                <c:pt idx="495">
                  <c:v>3274.8069999999998</c:v>
                </c:pt>
                <c:pt idx="496">
                  <c:v>3413.9290000000001</c:v>
                </c:pt>
                <c:pt idx="497">
                  <c:v>3343.1060000000002</c:v>
                </c:pt>
                <c:pt idx="498">
                  <c:v>3290.2190000000001</c:v>
                </c:pt>
                <c:pt idx="499">
                  <c:v>3230.56</c:v>
                </c:pt>
                <c:pt idx="500">
                  <c:v>3002.944</c:v>
                </c:pt>
                <c:pt idx="501">
                  <c:v>2743.578</c:v>
                </c:pt>
                <c:pt idx="502">
                  <c:v>3027.3649999999998</c:v>
                </c:pt>
                <c:pt idx="503">
                  <c:v>2953.45</c:v>
                </c:pt>
                <c:pt idx="504">
                  <c:v>2951.8090000000002</c:v>
                </c:pt>
                <c:pt idx="505">
                  <c:v>3099.94</c:v>
                </c:pt>
                <c:pt idx="506">
                  <c:v>3251.3679999999999</c:v>
                </c:pt>
                <c:pt idx="507">
                  <c:v>3293.1689999999999</c:v>
                </c:pt>
                <c:pt idx="508">
                  <c:v>3255.7719999999999</c:v>
                </c:pt>
                <c:pt idx="509">
                  <c:v>2974.721</c:v>
                </c:pt>
                <c:pt idx="510">
                  <c:v>3126.299</c:v>
                </c:pt>
                <c:pt idx="511">
                  <c:v>3166.489</c:v>
                </c:pt>
                <c:pt idx="512">
                  <c:v>3246.7649999999999</c:v>
                </c:pt>
                <c:pt idx="513">
                  <c:v>3335.9650000000001</c:v>
                </c:pt>
                <c:pt idx="514">
                  <c:v>3313.422</c:v>
                </c:pt>
                <c:pt idx="515">
                  <c:v>3355.85</c:v>
                </c:pt>
                <c:pt idx="516">
                  <c:v>3418.9609999999998</c:v>
                </c:pt>
                <c:pt idx="517">
                  <c:v>3593.1210000000001</c:v>
                </c:pt>
                <c:pt idx="518">
                  <c:v>3599.0540000000001</c:v>
                </c:pt>
                <c:pt idx="519">
                  <c:v>3683.3560000000002</c:v>
                </c:pt>
                <c:pt idx="520">
                  <c:v>3799.348</c:v>
                </c:pt>
                <c:pt idx="521">
                  <c:v>3800.7829999999999</c:v>
                </c:pt>
                <c:pt idx="522">
                  <c:v>3707.13</c:v>
                </c:pt>
                <c:pt idx="523">
                  <c:v>3902.2950000000001</c:v>
                </c:pt>
                <c:pt idx="524">
                  <c:v>3819.2350000000001</c:v>
                </c:pt>
                <c:pt idx="525">
                  <c:v>4010.2449999999999</c:v>
                </c:pt>
                <c:pt idx="526">
                  <c:v>4167.22</c:v>
                </c:pt>
                <c:pt idx="527">
                  <c:v>4241.2780000000002</c:v>
                </c:pt>
                <c:pt idx="528">
                  <c:v>4331.0219999999999</c:v>
                </c:pt>
                <c:pt idx="529">
                  <c:v>4170.6080000000002</c:v>
                </c:pt>
                <c:pt idx="530">
                  <c:v>4379.393</c:v>
                </c:pt>
                <c:pt idx="531">
                  <c:v>4385.7309999999998</c:v>
                </c:pt>
                <c:pt idx="532">
                  <c:v>4430.6710000000003</c:v>
                </c:pt>
                <c:pt idx="533">
                  <c:v>4517.8440000000001</c:v>
                </c:pt>
                <c:pt idx="534">
                  <c:v>4598.6639999999998</c:v>
                </c:pt>
                <c:pt idx="535">
                  <c:v>4525.2730000000001</c:v>
                </c:pt>
                <c:pt idx="536">
                  <c:v>4624.9880000000003</c:v>
                </c:pt>
                <c:pt idx="537">
                  <c:v>4499.4610000000002</c:v>
                </c:pt>
                <c:pt idx="538">
                  <c:v>4528.5680000000002</c:v>
                </c:pt>
                <c:pt idx="539">
                  <c:v>4619.3239999999996</c:v>
                </c:pt>
                <c:pt idx="540">
                  <c:v>4544.8370000000004</c:v>
                </c:pt>
                <c:pt idx="541">
                  <c:v>4462.4859999999999</c:v>
                </c:pt>
                <c:pt idx="542">
                  <c:v>4723.9369999999999</c:v>
                </c:pt>
                <c:pt idx="543">
                  <c:v>4649.991</c:v>
                </c:pt>
                <c:pt idx="544">
                  <c:v>4759.0450000000001</c:v>
                </c:pt>
                <c:pt idx="545">
                  <c:v>4775.4390000000003</c:v>
                </c:pt>
                <c:pt idx="546">
                  <c:v>4664.3990000000003</c:v>
                </c:pt>
                <c:pt idx="547">
                  <c:v>4748.125</c:v>
                </c:pt>
                <c:pt idx="548">
                  <c:v>4433.92</c:v>
                </c:pt>
                <c:pt idx="549">
                  <c:v>4270.3770000000004</c:v>
                </c:pt>
                <c:pt idx="550">
                  <c:v>4608.78</c:v>
                </c:pt>
                <c:pt idx="551">
                  <c:v>4585.848</c:v>
                </c:pt>
                <c:pt idx="552">
                  <c:v>4505.241</c:v>
                </c:pt>
                <c:pt idx="553">
                  <c:v>4235.7179999999998</c:v>
                </c:pt>
                <c:pt idx="554">
                  <c:v>4204.1940000000004</c:v>
                </c:pt>
                <c:pt idx="555">
                  <c:v>4489.4859999999999</c:v>
                </c:pt>
                <c:pt idx="556">
                  <c:v>4560.5259999999998</c:v>
                </c:pt>
                <c:pt idx="557">
                  <c:v>4586.1400000000003</c:v>
                </c:pt>
                <c:pt idx="558">
                  <c:v>4534.7510000000002</c:v>
                </c:pt>
                <c:pt idx="559">
                  <c:v>4726.3370000000004</c:v>
                </c:pt>
                <c:pt idx="560">
                  <c:v>4730.2650000000003</c:v>
                </c:pt>
                <c:pt idx="561">
                  <c:v>4755.3919999999998</c:v>
                </c:pt>
                <c:pt idx="562">
                  <c:v>4663.3609999999999</c:v>
                </c:pt>
                <c:pt idx="563">
                  <c:v>4730.4160000000002</c:v>
                </c:pt>
                <c:pt idx="564">
                  <c:v>4843.607</c:v>
                </c:pt>
                <c:pt idx="565">
                  <c:v>4960.5079999999998</c:v>
                </c:pt>
                <c:pt idx="566">
                  <c:v>5098.13</c:v>
                </c:pt>
                <c:pt idx="567">
                  <c:v>5152.4350000000004</c:v>
                </c:pt>
                <c:pt idx="568">
                  <c:v>5228.7259999999997</c:v>
                </c:pt>
                <c:pt idx="569">
                  <c:v>5339.3370000000004</c:v>
                </c:pt>
                <c:pt idx="570">
                  <c:v>5359.88</c:v>
                </c:pt>
                <c:pt idx="571">
                  <c:v>5488.1549999999997</c:v>
                </c:pt>
                <c:pt idx="572">
                  <c:v>5495.8829999999998</c:v>
                </c:pt>
                <c:pt idx="573">
                  <c:v>5619.2340000000004</c:v>
                </c:pt>
                <c:pt idx="574">
                  <c:v>5725.4290000000001</c:v>
                </c:pt>
                <c:pt idx="575">
                  <c:v>5849.4849999999997</c:v>
                </c:pt>
                <c:pt idx="576">
                  <c:v>5928.5910000000003</c:v>
                </c:pt>
                <c:pt idx="577">
                  <c:v>6241.6210000000001</c:v>
                </c:pt>
                <c:pt idx="578">
                  <c:v>5983.0469999999996</c:v>
                </c:pt>
                <c:pt idx="579">
                  <c:v>5852.6379999999999</c:v>
                </c:pt>
                <c:pt idx="580">
                  <c:v>5919.8909999999996</c:v>
                </c:pt>
                <c:pt idx="581">
                  <c:v>5956.9880000000003</c:v>
                </c:pt>
                <c:pt idx="582">
                  <c:v>5954.1459999999997</c:v>
                </c:pt>
                <c:pt idx="583">
                  <c:v>6140.1149999999998</c:v>
                </c:pt>
                <c:pt idx="584">
                  <c:v>6216.0860000000002</c:v>
                </c:pt>
                <c:pt idx="585">
                  <c:v>6250.6980000000003</c:v>
                </c:pt>
                <c:pt idx="586">
                  <c:v>5791.723</c:v>
                </c:pt>
                <c:pt idx="587">
                  <c:v>5857.5159999999996</c:v>
                </c:pt>
                <c:pt idx="588">
                  <c:v>5412.1220000000003</c:v>
                </c:pt>
                <c:pt idx="589">
                  <c:v>5833.2169999999996</c:v>
                </c:pt>
                <c:pt idx="590">
                  <c:v>6008.6210000000001</c:v>
                </c:pt>
                <c:pt idx="591">
                  <c:v>6087.5410000000002</c:v>
                </c:pt>
                <c:pt idx="592">
                  <c:v>6303.4009999999998</c:v>
                </c:pt>
                <c:pt idx="593">
                  <c:v>5939.6890000000003</c:v>
                </c:pt>
                <c:pt idx="594">
                  <c:v>6331.0839999999998</c:v>
                </c:pt>
                <c:pt idx="595">
                  <c:v>6362.4440000000004</c:v>
                </c:pt>
                <c:pt idx="596">
                  <c:v>6232.3029999999999</c:v>
                </c:pt>
                <c:pt idx="597">
                  <c:v>6364.933</c:v>
                </c:pt>
                <c:pt idx="598">
                  <c:v>6526.9040000000005</c:v>
                </c:pt>
                <c:pt idx="599">
                  <c:v>6708.68</c:v>
                </c:pt>
                <c:pt idx="600">
                  <c:v>6909.66</c:v>
                </c:pt>
                <c:pt idx="601">
                  <c:v>6867.6030000000001</c:v>
                </c:pt>
                <c:pt idx="602">
                  <c:v>6287.1170000000002</c:v>
                </c:pt>
                <c:pt idx="603">
                  <c:v>5455.0630000000001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73-4AB9-AABA-5AC7A31F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9364304"/>
        <c:axId val="295850144"/>
      </c:scatterChart>
      <c:valAx>
        <c:axId val="289364304"/>
        <c:scaling>
          <c:orientation val="minMax"/>
          <c:min val="2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5850144"/>
        <c:crosses val="autoZero"/>
        <c:crossBetween val="midCat"/>
      </c:valAx>
      <c:valAx>
        <c:axId val="29585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89364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9"/>
          <c:order val="0"/>
          <c:tx>
            <c:strRef>
              <c:f>'World-Daten'!$E$3</c:f>
              <c:strCache>
                <c:ptCount val="1"/>
                <c:pt idx="0">
                  <c:v>Rollierend 5</c:v>
                </c:pt>
              </c:strCache>
            </c:strRef>
          </c:tx>
          <c:marker>
            <c:symbol val="none"/>
          </c:marker>
          <c:xVal>
            <c:numRef>
              <c:f>'World-Daten'!$A$4:$A$607</c:f>
              <c:numCache>
                <c:formatCode>[$-407]d/\ mmm/\ yyyy;@</c:formatCode>
                <c:ptCount val="604"/>
                <c:pt idx="0">
                  <c:v>25568</c:v>
                </c:pt>
                <c:pt idx="1">
                  <c:v>25598</c:v>
                </c:pt>
                <c:pt idx="2">
                  <c:v>25626</c:v>
                </c:pt>
                <c:pt idx="3">
                  <c:v>25658</c:v>
                </c:pt>
                <c:pt idx="4">
                  <c:v>25688</c:v>
                </c:pt>
                <c:pt idx="5">
                  <c:v>25717</c:v>
                </c:pt>
                <c:pt idx="6">
                  <c:v>25749</c:v>
                </c:pt>
                <c:pt idx="7">
                  <c:v>25780</c:v>
                </c:pt>
                <c:pt idx="8">
                  <c:v>25811</c:v>
                </c:pt>
                <c:pt idx="9">
                  <c:v>25841</c:v>
                </c:pt>
                <c:pt idx="10">
                  <c:v>25871</c:v>
                </c:pt>
                <c:pt idx="11">
                  <c:v>25902</c:v>
                </c:pt>
                <c:pt idx="12">
                  <c:v>25933</c:v>
                </c:pt>
                <c:pt idx="13">
                  <c:v>25962</c:v>
                </c:pt>
                <c:pt idx="14">
                  <c:v>25990</c:v>
                </c:pt>
                <c:pt idx="15">
                  <c:v>26023</c:v>
                </c:pt>
                <c:pt idx="16">
                  <c:v>26053</c:v>
                </c:pt>
                <c:pt idx="17">
                  <c:v>26084</c:v>
                </c:pt>
                <c:pt idx="18">
                  <c:v>26114</c:v>
                </c:pt>
                <c:pt idx="19">
                  <c:v>26144</c:v>
                </c:pt>
                <c:pt idx="20">
                  <c:v>26176</c:v>
                </c:pt>
                <c:pt idx="21">
                  <c:v>26206</c:v>
                </c:pt>
                <c:pt idx="22">
                  <c:v>26235</c:v>
                </c:pt>
                <c:pt idx="23">
                  <c:v>26267</c:v>
                </c:pt>
                <c:pt idx="24">
                  <c:v>26298</c:v>
                </c:pt>
                <c:pt idx="25">
                  <c:v>26329</c:v>
                </c:pt>
                <c:pt idx="26">
                  <c:v>26358</c:v>
                </c:pt>
                <c:pt idx="27">
                  <c:v>26389</c:v>
                </c:pt>
                <c:pt idx="28">
                  <c:v>26417</c:v>
                </c:pt>
                <c:pt idx="29">
                  <c:v>26450</c:v>
                </c:pt>
                <c:pt idx="30">
                  <c:v>26480</c:v>
                </c:pt>
                <c:pt idx="31">
                  <c:v>26511</c:v>
                </c:pt>
                <c:pt idx="32">
                  <c:v>26542</c:v>
                </c:pt>
                <c:pt idx="33">
                  <c:v>26571</c:v>
                </c:pt>
                <c:pt idx="34">
                  <c:v>26603</c:v>
                </c:pt>
                <c:pt idx="35">
                  <c:v>26633</c:v>
                </c:pt>
                <c:pt idx="36">
                  <c:v>26662</c:v>
                </c:pt>
                <c:pt idx="37">
                  <c:v>26695</c:v>
                </c:pt>
                <c:pt idx="38">
                  <c:v>26723</c:v>
                </c:pt>
                <c:pt idx="39">
                  <c:v>26753</c:v>
                </c:pt>
                <c:pt idx="40">
                  <c:v>26784</c:v>
                </c:pt>
                <c:pt idx="41">
                  <c:v>26815</c:v>
                </c:pt>
                <c:pt idx="42">
                  <c:v>26844</c:v>
                </c:pt>
                <c:pt idx="43">
                  <c:v>26876</c:v>
                </c:pt>
                <c:pt idx="44">
                  <c:v>26907</c:v>
                </c:pt>
                <c:pt idx="45">
                  <c:v>26935</c:v>
                </c:pt>
                <c:pt idx="46">
                  <c:v>26968</c:v>
                </c:pt>
                <c:pt idx="47">
                  <c:v>26998</c:v>
                </c:pt>
                <c:pt idx="48">
                  <c:v>27029</c:v>
                </c:pt>
                <c:pt idx="49">
                  <c:v>27060</c:v>
                </c:pt>
                <c:pt idx="50">
                  <c:v>27088</c:v>
                </c:pt>
                <c:pt idx="51">
                  <c:v>27117</c:v>
                </c:pt>
                <c:pt idx="52">
                  <c:v>27149</c:v>
                </c:pt>
                <c:pt idx="53">
                  <c:v>27180</c:v>
                </c:pt>
                <c:pt idx="54">
                  <c:v>27208</c:v>
                </c:pt>
                <c:pt idx="55">
                  <c:v>27241</c:v>
                </c:pt>
                <c:pt idx="56">
                  <c:v>27271</c:v>
                </c:pt>
                <c:pt idx="57">
                  <c:v>27302</c:v>
                </c:pt>
                <c:pt idx="58">
                  <c:v>27333</c:v>
                </c:pt>
                <c:pt idx="59">
                  <c:v>27362</c:v>
                </c:pt>
                <c:pt idx="60">
                  <c:v>27394</c:v>
                </c:pt>
                <c:pt idx="61">
                  <c:v>27425</c:v>
                </c:pt>
                <c:pt idx="62">
                  <c:v>27453</c:v>
                </c:pt>
                <c:pt idx="63">
                  <c:v>27484</c:v>
                </c:pt>
                <c:pt idx="64">
                  <c:v>27514</c:v>
                </c:pt>
                <c:pt idx="65">
                  <c:v>27544</c:v>
                </c:pt>
                <c:pt idx="66">
                  <c:v>27575</c:v>
                </c:pt>
                <c:pt idx="67">
                  <c:v>27606</c:v>
                </c:pt>
                <c:pt idx="68">
                  <c:v>27635</c:v>
                </c:pt>
                <c:pt idx="69">
                  <c:v>27667</c:v>
                </c:pt>
                <c:pt idx="70">
                  <c:v>27698</c:v>
                </c:pt>
                <c:pt idx="71">
                  <c:v>27726</c:v>
                </c:pt>
                <c:pt idx="72">
                  <c:v>27759</c:v>
                </c:pt>
                <c:pt idx="73">
                  <c:v>27789</c:v>
                </c:pt>
                <c:pt idx="74">
                  <c:v>27817</c:v>
                </c:pt>
                <c:pt idx="75">
                  <c:v>27850</c:v>
                </c:pt>
                <c:pt idx="76">
                  <c:v>27880</c:v>
                </c:pt>
                <c:pt idx="77">
                  <c:v>27911</c:v>
                </c:pt>
                <c:pt idx="78">
                  <c:v>27941</c:v>
                </c:pt>
                <c:pt idx="79">
                  <c:v>27971</c:v>
                </c:pt>
                <c:pt idx="80">
                  <c:v>28003</c:v>
                </c:pt>
                <c:pt idx="81">
                  <c:v>28033</c:v>
                </c:pt>
                <c:pt idx="82">
                  <c:v>28062</c:v>
                </c:pt>
                <c:pt idx="83">
                  <c:v>28094</c:v>
                </c:pt>
                <c:pt idx="84">
                  <c:v>28125</c:v>
                </c:pt>
                <c:pt idx="85">
                  <c:v>28156</c:v>
                </c:pt>
                <c:pt idx="86">
                  <c:v>28184</c:v>
                </c:pt>
                <c:pt idx="87">
                  <c:v>28215</c:v>
                </c:pt>
                <c:pt idx="88">
                  <c:v>28244</c:v>
                </c:pt>
                <c:pt idx="89">
                  <c:v>28276</c:v>
                </c:pt>
                <c:pt idx="90">
                  <c:v>28306</c:v>
                </c:pt>
                <c:pt idx="91">
                  <c:v>28335</c:v>
                </c:pt>
                <c:pt idx="92">
                  <c:v>28368</c:v>
                </c:pt>
                <c:pt idx="93">
                  <c:v>28398</c:v>
                </c:pt>
                <c:pt idx="94">
                  <c:v>28429</c:v>
                </c:pt>
                <c:pt idx="95">
                  <c:v>28459</c:v>
                </c:pt>
                <c:pt idx="96">
                  <c:v>28489</c:v>
                </c:pt>
                <c:pt idx="97">
                  <c:v>28521</c:v>
                </c:pt>
                <c:pt idx="98">
                  <c:v>28549</c:v>
                </c:pt>
                <c:pt idx="99">
                  <c:v>28580</c:v>
                </c:pt>
                <c:pt idx="100">
                  <c:v>28608</c:v>
                </c:pt>
                <c:pt idx="101">
                  <c:v>28641</c:v>
                </c:pt>
                <c:pt idx="102">
                  <c:v>28671</c:v>
                </c:pt>
                <c:pt idx="103">
                  <c:v>28702</c:v>
                </c:pt>
                <c:pt idx="104">
                  <c:v>28733</c:v>
                </c:pt>
                <c:pt idx="105">
                  <c:v>28762</c:v>
                </c:pt>
                <c:pt idx="106">
                  <c:v>28794</c:v>
                </c:pt>
                <c:pt idx="107">
                  <c:v>28824</c:v>
                </c:pt>
                <c:pt idx="108">
                  <c:v>28853</c:v>
                </c:pt>
                <c:pt idx="109">
                  <c:v>28886</c:v>
                </c:pt>
                <c:pt idx="110">
                  <c:v>28914</c:v>
                </c:pt>
                <c:pt idx="111">
                  <c:v>28944</c:v>
                </c:pt>
                <c:pt idx="112">
                  <c:v>28975</c:v>
                </c:pt>
                <c:pt idx="113">
                  <c:v>29006</c:v>
                </c:pt>
                <c:pt idx="114">
                  <c:v>29035</c:v>
                </c:pt>
                <c:pt idx="115">
                  <c:v>29067</c:v>
                </c:pt>
                <c:pt idx="116">
                  <c:v>29098</c:v>
                </c:pt>
                <c:pt idx="117">
                  <c:v>29126</c:v>
                </c:pt>
                <c:pt idx="118">
                  <c:v>29159</c:v>
                </c:pt>
                <c:pt idx="119">
                  <c:v>29189</c:v>
                </c:pt>
                <c:pt idx="120">
                  <c:v>29220</c:v>
                </c:pt>
                <c:pt idx="121">
                  <c:v>29251</c:v>
                </c:pt>
                <c:pt idx="122">
                  <c:v>29280</c:v>
                </c:pt>
                <c:pt idx="123">
                  <c:v>29311</c:v>
                </c:pt>
                <c:pt idx="124">
                  <c:v>29341</c:v>
                </c:pt>
                <c:pt idx="125">
                  <c:v>29371</c:v>
                </c:pt>
                <c:pt idx="126">
                  <c:v>29402</c:v>
                </c:pt>
                <c:pt idx="127">
                  <c:v>29433</c:v>
                </c:pt>
                <c:pt idx="128">
                  <c:v>29462</c:v>
                </c:pt>
                <c:pt idx="129">
                  <c:v>29494</c:v>
                </c:pt>
                <c:pt idx="130">
                  <c:v>29525</c:v>
                </c:pt>
                <c:pt idx="131">
                  <c:v>29553</c:v>
                </c:pt>
                <c:pt idx="132">
                  <c:v>29586</c:v>
                </c:pt>
                <c:pt idx="133">
                  <c:v>29616</c:v>
                </c:pt>
                <c:pt idx="134">
                  <c:v>29644</c:v>
                </c:pt>
                <c:pt idx="135">
                  <c:v>29676</c:v>
                </c:pt>
                <c:pt idx="136">
                  <c:v>29706</c:v>
                </c:pt>
                <c:pt idx="137">
                  <c:v>29735</c:v>
                </c:pt>
                <c:pt idx="138">
                  <c:v>29767</c:v>
                </c:pt>
                <c:pt idx="139">
                  <c:v>29798</c:v>
                </c:pt>
                <c:pt idx="140">
                  <c:v>29829</c:v>
                </c:pt>
                <c:pt idx="141">
                  <c:v>29859</c:v>
                </c:pt>
                <c:pt idx="142">
                  <c:v>29889</c:v>
                </c:pt>
                <c:pt idx="143">
                  <c:v>29920</c:v>
                </c:pt>
                <c:pt idx="144">
                  <c:v>29951</c:v>
                </c:pt>
                <c:pt idx="145">
                  <c:v>29980</c:v>
                </c:pt>
                <c:pt idx="146">
                  <c:v>30008</c:v>
                </c:pt>
                <c:pt idx="147">
                  <c:v>30041</c:v>
                </c:pt>
                <c:pt idx="148">
                  <c:v>30071</c:v>
                </c:pt>
                <c:pt idx="149">
                  <c:v>30102</c:v>
                </c:pt>
                <c:pt idx="150">
                  <c:v>30132</c:v>
                </c:pt>
                <c:pt idx="151">
                  <c:v>30162</c:v>
                </c:pt>
                <c:pt idx="152">
                  <c:v>30194</c:v>
                </c:pt>
                <c:pt idx="153">
                  <c:v>30224</c:v>
                </c:pt>
                <c:pt idx="154">
                  <c:v>30253</c:v>
                </c:pt>
                <c:pt idx="155">
                  <c:v>30285</c:v>
                </c:pt>
                <c:pt idx="156">
                  <c:v>30316</c:v>
                </c:pt>
                <c:pt idx="157">
                  <c:v>30347</c:v>
                </c:pt>
                <c:pt idx="158">
                  <c:v>30375</c:v>
                </c:pt>
                <c:pt idx="159">
                  <c:v>30406</c:v>
                </c:pt>
                <c:pt idx="160">
                  <c:v>30435</c:v>
                </c:pt>
                <c:pt idx="161">
                  <c:v>30467</c:v>
                </c:pt>
                <c:pt idx="162">
                  <c:v>30497</c:v>
                </c:pt>
                <c:pt idx="163">
                  <c:v>30526</c:v>
                </c:pt>
                <c:pt idx="164">
                  <c:v>30559</c:v>
                </c:pt>
                <c:pt idx="165">
                  <c:v>30589</c:v>
                </c:pt>
                <c:pt idx="166">
                  <c:v>30620</c:v>
                </c:pt>
                <c:pt idx="167">
                  <c:v>30650</c:v>
                </c:pt>
                <c:pt idx="168">
                  <c:v>30680</c:v>
                </c:pt>
                <c:pt idx="169">
                  <c:v>30712</c:v>
                </c:pt>
                <c:pt idx="170">
                  <c:v>30741</c:v>
                </c:pt>
                <c:pt idx="171">
                  <c:v>30771</c:v>
                </c:pt>
                <c:pt idx="172">
                  <c:v>30802</c:v>
                </c:pt>
                <c:pt idx="173">
                  <c:v>30833</c:v>
                </c:pt>
                <c:pt idx="174">
                  <c:v>30862</c:v>
                </c:pt>
                <c:pt idx="175">
                  <c:v>30894</c:v>
                </c:pt>
                <c:pt idx="176">
                  <c:v>30925</c:v>
                </c:pt>
                <c:pt idx="177">
                  <c:v>30953</c:v>
                </c:pt>
                <c:pt idx="178">
                  <c:v>30986</c:v>
                </c:pt>
                <c:pt idx="179">
                  <c:v>31016</c:v>
                </c:pt>
                <c:pt idx="180">
                  <c:v>31047</c:v>
                </c:pt>
                <c:pt idx="181">
                  <c:v>31078</c:v>
                </c:pt>
                <c:pt idx="182">
                  <c:v>31106</c:v>
                </c:pt>
                <c:pt idx="183">
                  <c:v>31135</c:v>
                </c:pt>
                <c:pt idx="184">
                  <c:v>31167</c:v>
                </c:pt>
                <c:pt idx="185">
                  <c:v>31198</c:v>
                </c:pt>
                <c:pt idx="186">
                  <c:v>31226</c:v>
                </c:pt>
                <c:pt idx="187">
                  <c:v>31259</c:v>
                </c:pt>
                <c:pt idx="188">
                  <c:v>31289</c:v>
                </c:pt>
                <c:pt idx="189">
                  <c:v>31320</c:v>
                </c:pt>
                <c:pt idx="190">
                  <c:v>31351</c:v>
                </c:pt>
                <c:pt idx="191">
                  <c:v>31380</c:v>
                </c:pt>
                <c:pt idx="192">
                  <c:v>31412</c:v>
                </c:pt>
                <c:pt idx="193">
                  <c:v>31443</c:v>
                </c:pt>
                <c:pt idx="194">
                  <c:v>31471</c:v>
                </c:pt>
                <c:pt idx="195">
                  <c:v>31502</c:v>
                </c:pt>
                <c:pt idx="196">
                  <c:v>31532</c:v>
                </c:pt>
                <c:pt idx="197">
                  <c:v>31562</c:v>
                </c:pt>
                <c:pt idx="198">
                  <c:v>31593</c:v>
                </c:pt>
                <c:pt idx="199">
                  <c:v>31624</c:v>
                </c:pt>
                <c:pt idx="200">
                  <c:v>31653</c:v>
                </c:pt>
                <c:pt idx="201">
                  <c:v>31685</c:v>
                </c:pt>
                <c:pt idx="202">
                  <c:v>31716</c:v>
                </c:pt>
                <c:pt idx="203">
                  <c:v>31744</c:v>
                </c:pt>
                <c:pt idx="204">
                  <c:v>31777</c:v>
                </c:pt>
                <c:pt idx="205">
                  <c:v>31807</c:v>
                </c:pt>
                <c:pt idx="206">
                  <c:v>31835</c:v>
                </c:pt>
                <c:pt idx="207">
                  <c:v>31867</c:v>
                </c:pt>
                <c:pt idx="208">
                  <c:v>31897</c:v>
                </c:pt>
                <c:pt idx="209">
                  <c:v>31926</c:v>
                </c:pt>
                <c:pt idx="210">
                  <c:v>31958</c:v>
                </c:pt>
                <c:pt idx="211">
                  <c:v>31989</c:v>
                </c:pt>
                <c:pt idx="212">
                  <c:v>32020</c:v>
                </c:pt>
                <c:pt idx="213">
                  <c:v>32050</c:v>
                </c:pt>
                <c:pt idx="214">
                  <c:v>32080</c:v>
                </c:pt>
                <c:pt idx="215">
                  <c:v>32111</c:v>
                </c:pt>
                <c:pt idx="216">
                  <c:v>32142</c:v>
                </c:pt>
                <c:pt idx="217">
                  <c:v>32171</c:v>
                </c:pt>
                <c:pt idx="218">
                  <c:v>32202</c:v>
                </c:pt>
                <c:pt idx="219">
                  <c:v>32233</c:v>
                </c:pt>
                <c:pt idx="220">
                  <c:v>32262</c:v>
                </c:pt>
                <c:pt idx="221">
                  <c:v>32294</c:v>
                </c:pt>
                <c:pt idx="222">
                  <c:v>32324</c:v>
                </c:pt>
                <c:pt idx="223">
                  <c:v>32353</c:v>
                </c:pt>
                <c:pt idx="224">
                  <c:v>32386</c:v>
                </c:pt>
                <c:pt idx="225">
                  <c:v>32416</c:v>
                </c:pt>
                <c:pt idx="226">
                  <c:v>32447</c:v>
                </c:pt>
                <c:pt idx="227">
                  <c:v>32477</c:v>
                </c:pt>
                <c:pt idx="228">
                  <c:v>32507</c:v>
                </c:pt>
                <c:pt idx="229">
                  <c:v>32539</c:v>
                </c:pt>
                <c:pt idx="230">
                  <c:v>32567</c:v>
                </c:pt>
                <c:pt idx="231">
                  <c:v>32598</c:v>
                </c:pt>
                <c:pt idx="232">
                  <c:v>32626</c:v>
                </c:pt>
                <c:pt idx="233">
                  <c:v>32659</c:v>
                </c:pt>
                <c:pt idx="234">
                  <c:v>32689</c:v>
                </c:pt>
                <c:pt idx="235">
                  <c:v>32720</c:v>
                </c:pt>
                <c:pt idx="236">
                  <c:v>32751</c:v>
                </c:pt>
                <c:pt idx="237">
                  <c:v>32780</c:v>
                </c:pt>
                <c:pt idx="238">
                  <c:v>32812</c:v>
                </c:pt>
                <c:pt idx="239">
                  <c:v>32842</c:v>
                </c:pt>
                <c:pt idx="240">
                  <c:v>32871</c:v>
                </c:pt>
                <c:pt idx="241">
                  <c:v>32904</c:v>
                </c:pt>
                <c:pt idx="242">
                  <c:v>32932</c:v>
                </c:pt>
                <c:pt idx="243">
                  <c:v>32962</c:v>
                </c:pt>
                <c:pt idx="244">
                  <c:v>32993</c:v>
                </c:pt>
                <c:pt idx="245">
                  <c:v>33024</c:v>
                </c:pt>
                <c:pt idx="246">
                  <c:v>33053</c:v>
                </c:pt>
                <c:pt idx="247">
                  <c:v>33085</c:v>
                </c:pt>
                <c:pt idx="248">
                  <c:v>33116</c:v>
                </c:pt>
                <c:pt idx="249">
                  <c:v>33144</c:v>
                </c:pt>
                <c:pt idx="250">
                  <c:v>33177</c:v>
                </c:pt>
                <c:pt idx="251">
                  <c:v>33207</c:v>
                </c:pt>
                <c:pt idx="252">
                  <c:v>33238</c:v>
                </c:pt>
                <c:pt idx="253">
                  <c:v>33269</c:v>
                </c:pt>
                <c:pt idx="254">
                  <c:v>33297</c:v>
                </c:pt>
                <c:pt idx="255">
                  <c:v>33326</c:v>
                </c:pt>
                <c:pt idx="256">
                  <c:v>33358</c:v>
                </c:pt>
                <c:pt idx="257">
                  <c:v>33389</c:v>
                </c:pt>
                <c:pt idx="258">
                  <c:v>33417</c:v>
                </c:pt>
                <c:pt idx="259">
                  <c:v>33450</c:v>
                </c:pt>
                <c:pt idx="260">
                  <c:v>33480</c:v>
                </c:pt>
                <c:pt idx="261">
                  <c:v>33511</c:v>
                </c:pt>
                <c:pt idx="262">
                  <c:v>33542</c:v>
                </c:pt>
                <c:pt idx="263">
                  <c:v>33571</c:v>
                </c:pt>
                <c:pt idx="264">
                  <c:v>33603</c:v>
                </c:pt>
                <c:pt idx="265">
                  <c:v>33634</c:v>
                </c:pt>
                <c:pt idx="266">
                  <c:v>33662</c:v>
                </c:pt>
                <c:pt idx="267">
                  <c:v>33694</c:v>
                </c:pt>
                <c:pt idx="268">
                  <c:v>33724</c:v>
                </c:pt>
                <c:pt idx="269">
                  <c:v>33753</c:v>
                </c:pt>
                <c:pt idx="270">
                  <c:v>33785</c:v>
                </c:pt>
                <c:pt idx="271">
                  <c:v>33816</c:v>
                </c:pt>
                <c:pt idx="272">
                  <c:v>33847</c:v>
                </c:pt>
                <c:pt idx="273">
                  <c:v>33877</c:v>
                </c:pt>
                <c:pt idx="274">
                  <c:v>33907</c:v>
                </c:pt>
                <c:pt idx="275">
                  <c:v>33938</c:v>
                </c:pt>
                <c:pt idx="276">
                  <c:v>33969</c:v>
                </c:pt>
                <c:pt idx="277">
                  <c:v>33998</c:v>
                </c:pt>
                <c:pt idx="278">
                  <c:v>34026</c:v>
                </c:pt>
                <c:pt idx="279">
                  <c:v>34059</c:v>
                </c:pt>
                <c:pt idx="280">
                  <c:v>34089</c:v>
                </c:pt>
                <c:pt idx="281">
                  <c:v>34120</c:v>
                </c:pt>
                <c:pt idx="282">
                  <c:v>34150</c:v>
                </c:pt>
                <c:pt idx="283">
                  <c:v>34180</c:v>
                </c:pt>
                <c:pt idx="284">
                  <c:v>34212</c:v>
                </c:pt>
                <c:pt idx="285">
                  <c:v>34242</c:v>
                </c:pt>
                <c:pt idx="286">
                  <c:v>34271</c:v>
                </c:pt>
                <c:pt idx="287">
                  <c:v>34303</c:v>
                </c:pt>
                <c:pt idx="288">
                  <c:v>34334</c:v>
                </c:pt>
                <c:pt idx="289">
                  <c:v>34365</c:v>
                </c:pt>
                <c:pt idx="290">
                  <c:v>34393</c:v>
                </c:pt>
                <c:pt idx="291">
                  <c:v>34424</c:v>
                </c:pt>
                <c:pt idx="292">
                  <c:v>34453</c:v>
                </c:pt>
                <c:pt idx="293">
                  <c:v>34485</c:v>
                </c:pt>
                <c:pt idx="294">
                  <c:v>34515</c:v>
                </c:pt>
                <c:pt idx="295">
                  <c:v>34544</c:v>
                </c:pt>
                <c:pt idx="296">
                  <c:v>34577</c:v>
                </c:pt>
                <c:pt idx="297">
                  <c:v>34607</c:v>
                </c:pt>
                <c:pt idx="298">
                  <c:v>34638</c:v>
                </c:pt>
                <c:pt idx="299">
                  <c:v>34668</c:v>
                </c:pt>
                <c:pt idx="300">
                  <c:v>34698</c:v>
                </c:pt>
                <c:pt idx="301">
                  <c:v>34730</c:v>
                </c:pt>
                <c:pt idx="302">
                  <c:v>34758</c:v>
                </c:pt>
                <c:pt idx="303">
                  <c:v>34789</c:v>
                </c:pt>
                <c:pt idx="304">
                  <c:v>34817</c:v>
                </c:pt>
                <c:pt idx="305">
                  <c:v>34850</c:v>
                </c:pt>
                <c:pt idx="306">
                  <c:v>34880</c:v>
                </c:pt>
                <c:pt idx="307">
                  <c:v>34911</c:v>
                </c:pt>
                <c:pt idx="308">
                  <c:v>34942</c:v>
                </c:pt>
                <c:pt idx="309">
                  <c:v>34971</c:v>
                </c:pt>
                <c:pt idx="310">
                  <c:v>35003</c:v>
                </c:pt>
                <c:pt idx="311">
                  <c:v>35033</c:v>
                </c:pt>
                <c:pt idx="312">
                  <c:v>35062</c:v>
                </c:pt>
                <c:pt idx="313">
                  <c:v>35095</c:v>
                </c:pt>
                <c:pt idx="314">
                  <c:v>35124</c:v>
                </c:pt>
                <c:pt idx="315">
                  <c:v>35153</c:v>
                </c:pt>
                <c:pt idx="316">
                  <c:v>35185</c:v>
                </c:pt>
                <c:pt idx="317">
                  <c:v>35216</c:v>
                </c:pt>
                <c:pt idx="318">
                  <c:v>35244</c:v>
                </c:pt>
                <c:pt idx="319">
                  <c:v>35277</c:v>
                </c:pt>
                <c:pt idx="320">
                  <c:v>35307</c:v>
                </c:pt>
                <c:pt idx="321">
                  <c:v>35338</c:v>
                </c:pt>
                <c:pt idx="322">
                  <c:v>35369</c:v>
                </c:pt>
                <c:pt idx="323">
                  <c:v>35398</c:v>
                </c:pt>
                <c:pt idx="324">
                  <c:v>35430</c:v>
                </c:pt>
                <c:pt idx="325">
                  <c:v>35461</c:v>
                </c:pt>
                <c:pt idx="326">
                  <c:v>35489</c:v>
                </c:pt>
                <c:pt idx="327">
                  <c:v>35520</c:v>
                </c:pt>
                <c:pt idx="328">
                  <c:v>35550</c:v>
                </c:pt>
                <c:pt idx="329">
                  <c:v>35580</c:v>
                </c:pt>
                <c:pt idx="330">
                  <c:v>35611</c:v>
                </c:pt>
                <c:pt idx="331">
                  <c:v>35642</c:v>
                </c:pt>
                <c:pt idx="332">
                  <c:v>35671</c:v>
                </c:pt>
                <c:pt idx="333">
                  <c:v>35703</c:v>
                </c:pt>
                <c:pt idx="334">
                  <c:v>35734</c:v>
                </c:pt>
                <c:pt idx="335">
                  <c:v>35762</c:v>
                </c:pt>
                <c:pt idx="336">
                  <c:v>35795</c:v>
                </c:pt>
                <c:pt idx="337">
                  <c:v>35825</c:v>
                </c:pt>
                <c:pt idx="338">
                  <c:v>35853</c:v>
                </c:pt>
                <c:pt idx="339">
                  <c:v>35885</c:v>
                </c:pt>
                <c:pt idx="340">
                  <c:v>35915</c:v>
                </c:pt>
                <c:pt idx="341">
                  <c:v>35944</c:v>
                </c:pt>
                <c:pt idx="342">
                  <c:v>35976</c:v>
                </c:pt>
                <c:pt idx="343">
                  <c:v>36007</c:v>
                </c:pt>
                <c:pt idx="344">
                  <c:v>36038</c:v>
                </c:pt>
                <c:pt idx="345">
                  <c:v>36068</c:v>
                </c:pt>
                <c:pt idx="346">
                  <c:v>36098</c:v>
                </c:pt>
                <c:pt idx="347">
                  <c:v>36129</c:v>
                </c:pt>
                <c:pt idx="348">
                  <c:v>36160</c:v>
                </c:pt>
                <c:pt idx="349">
                  <c:v>36189</c:v>
                </c:pt>
                <c:pt idx="350">
                  <c:v>36217</c:v>
                </c:pt>
                <c:pt idx="351">
                  <c:v>36250</c:v>
                </c:pt>
                <c:pt idx="352">
                  <c:v>36280</c:v>
                </c:pt>
                <c:pt idx="353">
                  <c:v>36311</c:v>
                </c:pt>
                <c:pt idx="354">
                  <c:v>36341</c:v>
                </c:pt>
                <c:pt idx="355">
                  <c:v>36371</c:v>
                </c:pt>
                <c:pt idx="356">
                  <c:v>36403</c:v>
                </c:pt>
                <c:pt idx="357">
                  <c:v>36433</c:v>
                </c:pt>
                <c:pt idx="358">
                  <c:v>36462</c:v>
                </c:pt>
                <c:pt idx="359">
                  <c:v>36494</c:v>
                </c:pt>
                <c:pt idx="360">
                  <c:v>36525</c:v>
                </c:pt>
                <c:pt idx="361">
                  <c:v>36556</c:v>
                </c:pt>
                <c:pt idx="362">
                  <c:v>36585</c:v>
                </c:pt>
                <c:pt idx="363">
                  <c:v>36616</c:v>
                </c:pt>
                <c:pt idx="364">
                  <c:v>36644</c:v>
                </c:pt>
                <c:pt idx="365">
                  <c:v>36677</c:v>
                </c:pt>
                <c:pt idx="366">
                  <c:v>36707</c:v>
                </c:pt>
                <c:pt idx="367">
                  <c:v>36738</c:v>
                </c:pt>
                <c:pt idx="368">
                  <c:v>36769</c:v>
                </c:pt>
                <c:pt idx="369">
                  <c:v>36798</c:v>
                </c:pt>
                <c:pt idx="370">
                  <c:v>36830</c:v>
                </c:pt>
                <c:pt idx="371">
                  <c:v>36860</c:v>
                </c:pt>
                <c:pt idx="372">
                  <c:v>36889</c:v>
                </c:pt>
                <c:pt idx="373">
                  <c:v>36922</c:v>
                </c:pt>
                <c:pt idx="374">
                  <c:v>36950</c:v>
                </c:pt>
                <c:pt idx="375">
                  <c:v>36980</c:v>
                </c:pt>
                <c:pt idx="376">
                  <c:v>37011</c:v>
                </c:pt>
                <c:pt idx="377">
                  <c:v>37042</c:v>
                </c:pt>
                <c:pt idx="378">
                  <c:v>37071</c:v>
                </c:pt>
                <c:pt idx="379">
                  <c:v>37103</c:v>
                </c:pt>
                <c:pt idx="380">
                  <c:v>37134</c:v>
                </c:pt>
                <c:pt idx="381">
                  <c:v>37162</c:v>
                </c:pt>
                <c:pt idx="382">
                  <c:v>37195</c:v>
                </c:pt>
                <c:pt idx="383">
                  <c:v>37225</c:v>
                </c:pt>
                <c:pt idx="384">
                  <c:v>37256</c:v>
                </c:pt>
                <c:pt idx="385">
                  <c:v>37287</c:v>
                </c:pt>
                <c:pt idx="386">
                  <c:v>37315</c:v>
                </c:pt>
                <c:pt idx="387">
                  <c:v>37344</c:v>
                </c:pt>
                <c:pt idx="388">
                  <c:v>37376</c:v>
                </c:pt>
                <c:pt idx="389">
                  <c:v>37407</c:v>
                </c:pt>
                <c:pt idx="390">
                  <c:v>37435</c:v>
                </c:pt>
                <c:pt idx="391">
                  <c:v>37468</c:v>
                </c:pt>
                <c:pt idx="392">
                  <c:v>37498</c:v>
                </c:pt>
                <c:pt idx="393">
                  <c:v>37529</c:v>
                </c:pt>
                <c:pt idx="394">
                  <c:v>37560</c:v>
                </c:pt>
                <c:pt idx="395">
                  <c:v>37589</c:v>
                </c:pt>
                <c:pt idx="396">
                  <c:v>37621</c:v>
                </c:pt>
                <c:pt idx="397">
                  <c:v>37652</c:v>
                </c:pt>
                <c:pt idx="398">
                  <c:v>37680</c:v>
                </c:pt>
                <c:pt idx="399">
                  <c:v>37711</c:v>
                </c:pt>
                <c:pt idx="400">
                  <c:v>37741</c:v>
                </c:pt>
                <c:pt idx="401">
                  <c:v>37771</c:v>
                </c:pt>
                <c:pt idx="402">
                  <c:v>37802</c:v>
                </c:pt>
                <c:pt idx="403">
                  <c:v>37833</c:v>
                </c:pt>
                <c:pt idx="404">
                  <c:v>37862</c:v>
                </c:pt>
                <c:pt idx="405">
                  <c:v>37894</c:v>
                </c:pt>
                <c:pt idx="406">
                  <c:v>37925</c:v>
                </c:pt>
                <c:pt idx="407">
                  <c:v>37953</c:v>
                </c:pt>
                <c:pt idx="408">
                  <c:v>37986</c:v>
                </c:pt>
                <c:pt idx="409">
                  <c:v>38016</c:v>
                </c:pt>
                <c:pt idx="410">
                  <c:v>38044</c:v>
                </c:pt>
                <c:pt idx="411">
                  <c:v>38077</c:v>
                </c:pt>
                <c:pt idx="412">
                  <c:v>38107</c:v>
                </c:pt>
                <c:pt idx="413">
                  <c:v>38138</c:v>
                </c:pt>
                <c:pt idx="414">
                  <c:v>38168</c:v>
                </c:pt>
                <c:pt idx="415">
                  <c:v>38198</c:v>
                </c:pt>
                <c:pt idx="416">
                  <c:v>38230</c:v>
                </c:pt>
                <c:pt idx="417">
                  <c:v>38260</c:v>
                </c:pt>
                <c:pt idx="418">
                  <c:v>38289</c:v>
                </c:pt>
                <c:pt idx="419">
                  <c:v>38321</c:v>
                </c:pt>
                <c:pt idx="420">
                  <c:v>38352</c:v>
                </c:pt>
                <c:pt idx="421">
                  <c:v>38383</c:v>
                </c:pt>
                <c:pt idx="422">
                  <c:v>38411</c:v>
                </c:pt>
                <c:pt idx="423">
                  <c:v>38442</c:v>
                </c:pt>
                <c:pt idx="424">
                  <c:v>38471</c:v>
                </c:pt>
                <c:pt idx="425">
                  <c:v>38503</c:v>
                </c:pt>
                <c:pt idx="426">
                  <c:v>38533</c:v>
                </c:pt>
                <c:pt idx="427">
                  <c:v>38562</c:v>
                </c:pt>
                <c:pt idx="428">
                  <c:v>38595</c:v>
                </c:pt>
                <c:pt idx="429">
                  <c:v>38625</c:v>
                </c:pt>
                <c:pt idx="430">
                  <c:v>38656</c:v>
                </c:pt>
                <c:pt idx="431">
                  <c:v>38686</c:v>
                </c:pt>
                <c:pt idx="432">
                  <c:v>38716</c:v>
                </c:pt>
                <c:pt idx="433">
                  <c:v>38748</c:v>
                </c:pt>
                <c:pt idx="434">
                  <c:v>38776</c:v>
                </c:pt>
                <c:pt idx="435">
                  <c:v>38807</c:v>
                </c:pt>
                <c:pt idx="436">
                  <c:v>38835</c:v>
                </c:pt>
                <c:pt idx="437">
                  <c:v>38868</c:v>
                </c:pt>
                <c:pt idx="438">
                  <c:v>38898</c:v>
                </c:pt>
                <c:pt idx="439">
                  <c:v>38929</c:v>
                </c:pt>
                <c:pt idx="440">
                  <c:v>38960</c:v>
                </c:pt>
                <c:pt idx="441">
                  <c:v>38989</c:v>
                </c:pt>
                <c:pt idx="442">
                  <c:v>39021</c:v>
                </c:pt>
                <c:pt idx="443">
                  <c:v>39051</c:v>
                </c:pt>
                <c:pt idx="444">
                  <c:v>39080</c:v>
                </c:pt>
                <c:pt idx="445">
                  <c:v>39113</c:v>
                </c:pt>
                <c:pt idx="446">
                  <c:v>39141</c:v>
                </c:pt>
                <c:pt idx="447">
                  <c:v>39171</c:v>
                </c:pt>
                <c:pt idx="448">
                  <c:v>39202</c:v>
                </c:pt>
                <c:pt idx="449">
                  <c:v>39233</c:v>
                </c:pt>
                <c:pt idx="450">
                  <c:v>39262</c:v>
                </c:pt>
                <c:pt idx="451">
                  <c:v>39294</c:v>
                </c:pt>
                <c:pt idx="452">
                  <c:v>39325</c:v>
                </c:pt>
                <c:pt idx="453">
                  <c:v>39353</c:v>
                </c:pt>
                <c:pt idx="454">
                  <c:v>39386</c:v>
                </c:pt>
                <c:pt idx="455">
                  <c:v>39416</c:v>
                </c:pt>
                <c:pt idx="456">
                  <c:v>39447</c:v>
                </c:pt>
                <c:pt idx="457">
                  <c:v>39478</c:v>
                </c:pt>
                <c:pt idx="458">
                  <c:v>39507</c:v>
                </c:pt>
                <c:pt idx="459">
                  <c:v>39538</c:v>
                </c:pt>
                <c:pt idx="460">
                  <c:v>39568</c:v>
                </c:pt>
                <c:pt idx="461">
                  <c:v>39598</c:v>
                </c:pt>
                <c:pt idx="462">
                  <c:v>39629</c:v>
                </c:pt>
                <c:pt idx="463">
                  <c:v>39660</c:v>
                </c:pt>
                <c:pt idx="464">
                  <c:v>39689</c:v>
                </c:pt>
                <c:pt idx="465">
                  <c:v>39721</c:v>
                </c:pt>
                <c:pt idx="466">
                  <c:v>39752</c:v>
                </c:pt>
                <c:pt idx="467">
                  <c:v>39780</c:v>
                </c:pt>
                <c:pt idx="468">
                  <c:v>39813</c:v>
                </c:pt>
                <c:pt idx="469">
                  <c:v>39843</c:v>
                </c:pt>
                <c:pt idx="470">
                  <c:v>39871</c:v>
                </c:pt>
                <c:pt idx="471">
                  <c:v>39903</c:v>
                </c:pt>
                <c:pt idx="472">
                  <c:v>39933</c:v>
                </c:pt>
                <c:pt idx="473">
                  <c:v>39962</c:v>
                </c:pt>
                <c:pt idx="474">
                  <c:v>39994</c:v>
                </c:pt>
                <c:pt idx="475">
                  <c:v>40025</c:v>
                </c:pt>
                <c:pt idx="476">
                  <c:v>40056</c:v>
                </c:pt>
                <c:pt idx="477">
                  <c:v>40086</c:v>
                </c:pt>
                <c:pt idx="478">
                  <c:v>40116</c:v>
                </c:pt>
                <c:pt idx="479">
                  <c:v>40147</c:v>
                </c:pt>
                <c:pt idx="480">
                  <c:v>40178</c:v>
                </c:pt>
                <c:pt idx="481">
                  <c:v>40207</c:v>
                </c:pt>
                <c:pt idx="482">
                  <c:v>40235</c:v>
                </c:pt>
                <c:pt idx="483">
                  <c:v>40268</c:v>
                </c:pt>
                <c:pt idx="484">
                  <c:v>40298</c:v>
                </c:pt>
                <c:pt idx="485">
                  <c:v>40329</c:v>
                </c:pt>
                <c:pt idx="486">
                  <c:v>40359</c:v>
                </c:pt>
                <c:pt idx="487">
                  <c:v>40389</c:v>
                </c:pt>
                <c:pt idx="488">
                  <c:v>40421</c:v>
                </c:pt>
                <c:pt idx="489">
                  <c:v>40451</c:v>
                </c:pt>
                <c:pt idx="490">
                  <c:v>40480</c:v>
                </c:pt>
                <c:pt idx="491">
                  <c:v>40512</c:v>
                </c:pt>
                <c:pt idx="492">
                  <c:v>40543</c:v>
                </c:pt>
                <c:pt idx="493">
                  <c:v>40574</c:v>
                </c:pt>
                <c:pt idx="494">
                  <c:v>40602</c:v>
                </c:pt>
                <c:pt idx="495">
                  <c:v>40633</c:v>
                </c:pt>
                <c:pt idx="496">
                  <c:v>40662</c:v>
                </c:pt>
                <c:pt idx="497">
                  <c:v>40694</c:v>
                </c:pt>
                <c:pt idx="498">
                  <c:v>40724</c:v>
                </c:pt>
                <c:pt idx="499">
                  <c:v>40753</c:v>
                </c:pt>
                <c:pt idx="500">
                  <c:v>40786</c:v>
                </c:pt>
                <c:pt idx="501">
                  <c:v>40816</c:v>
                </c:pt>
                <c:pt idx="502">
                  <c:v>40847</c:v>
                </c:pt>
                <c:pt idx="503">
                  <c:v>40877</c:v>
                </c:pt>
                <c:pt idx="504">
                  <c:v>40907</c:v>
                </c:pt>
                <c:pt idx="505">
                  <c:v>40939</c:v>
                </c:pt>
                <c:pt idx="506">
                  <c:v>40968</c:v>
                </c:pt>
                <c:pt idx="507">
                  <c:v>40998</c:v>
                </c:pt>
                <c:pt idx="508">
                  <c:v>41029</c:v>
                </c:pt>
                <c:pt idx="509">
                  <c:v>41060</c:v>
                </c:pt>
                <c:pt idx="510">
                  <c:v>41089</c:v>
                </c:pt>
                <c:pt idx="511">
                  <c:v>41121</c:v>
                </c:pt>
                <c:pt idx="512">
                  <c:v>41152</c:v>
                </c:pt>
                <c:pt idx="513">
                  <c:v>41180</c:v>
                </c:pt>
                <c:pt idx="514">
                  <c:v>41213</c:v>
                </c:pt>
                <c:pt idx="515">
                  <c:v>41243</c:v>
                </c:pt>
                <c:pt idx="516">
                  <c:v>41274</c:v>
                </c:pt>
                <c:pt idx="517">
                  <c:v>41305</c:v>
                </c:pt>
                <c:pt idx="518">
                  <c:v>41333</c:v>
                </c:pt>
                <c:pt idx="519">
                  <c:v>41362</c:v>
                </c:pt>
                <c:pt idx="520">
                  <c:v>41394</c:v>
                </c:pt>
                <c:pt idx="521">
                  <c:v>41425</c:v>
                </c:pt>
                <c:pt idx="522">
                  <c:v>41453</c:v>
                </c:pt>
                <c:pt idx="523">
                  <c:v>41486</c:v>
                </c:pt>
                <c:pt idx="524">
                  <c:v>41516</c:v>
                </c:pt>
                <c:pt idx="525">
                  <c:v>41547</c:v>
                </c:pt>
                <c:pt idx="526">
                  <c:v>41578</c:v>
                </c:pt>
                <c:pt idx="527">
                  <c:v>41607</c:v>
                </c:pt>
                <c:pt idx="528">
                  <c:v>41639</c:v>
                </c:pt>
                <c:pt idx="529">
                  <c:v>41670</c:v>
                </c:pt>
                <c:pt idx="530">
                  <c:v>41698</c:v>
                </c:pt>
                <c:pt idx="531">
                  <c:v>41729</c:v>
                </c:pt>
                <c:pt idx="532">
                  <c:v>41759</c:v>
                </c:pt>
                <c:pt idx="533">
                  <c:v>41789</c:v>
                </c:pt>
                <c:pt idx="534">
                  <c:v>41820</c:v>
                </c:pt>
                <c:pt idx="535">
                  <c:v>41851</c:v>
                </c:pt>
                <c:pt idx="536">
                  <c:v>41880</c:v>
                </c:pt>
                <c:pt idx="537">
                  <c:v>41912</c:v>
                </c:pt>
                <c:pt idx="538">
                  <c:v>41943</c:v>
                </c:pt>
                <c:pt idx="539">
                  <c:v>41971</c:v>
                </c:pt>
                <c:pt idx="540">
                  <c:v>42004</c:v>
                </c:pt>
                <c:pt idx="541">
                  <c:v>42034</c:v>
                </c:pt>
                <c:pt idx="542">
                  <c:v>42062</c:v>
                </c:pt>
                <c:pt idx="543">
                  <c:v>42094</c:v>
                </c:pt>
                <c:pt idx="544">
                  <c:v>42124</c:v>
                </c:pt>
                <c:pt idx="545">
                  <c:v>42153</c:v>
                </c:pt>
                <c:pt idx="546">
                  <c:v>42185</c:v>
                </c:pt>
                <c:pt idx="547">
                  <c:v>42216</c:v>
                </c:pt>
                <c:pt idx="548">
                  <c:v>42247</c:v>
                </c:pt>
                <c:pt idx="549">
                  <c:v>42277</c:v>
                </c:pt>
                <c:pt idx="550">
                  <c:v>42307</c:v>
                </c:pt>
                <c:pt idx="551">
                  <c:v>42338</c:v>
                </c:pt>
                <c:pt idx="552">
                  <c:v>42369</c:v>
                </c:pt>
                <c:pt idx="553">
                  <c:v>42398</c:v>
                </c:pt>
                <c:pt idx="554">
                  <c:v>42429</c:v>
                </c:pt>
                <c:pt idx="555">
                  <c:v>42460</c:v>
                </c:pt>
                <c:pt idx="556">
                  <c:v>42489</c:v>
                </c:pt>
                <c:pt idx="557">
                  <c:v>42521</c:v>
                </c:pt>
                <c:pt idx="558">
                  <c:v>42551</c:v>
                </c:pt>
                <c:pt idx="559">
                  <c:v>42580</c:v>
                </c:pt>
                <c:pt idx="560">
                  <c:v>42613</c:v>
                </c:pt>
                <c:pt idx="561">
                  <c:v>42643</c:v>
                </c:pt>
                <c:pt idx="562">
                  <c:v>42674</c:v>
                </c:pt>
                <c:pt idx="563">
                  <c:v>42704</c:v>
                </c:pt>
                <c:pt idx="564">
                  <c:v>42734</c:v>
                </c:pt>
                <c:pt idx="565">
                  <c:v>42766</c:v>
                </c:pt>
                <c:pt idx="566">
                  <c:v>42794</c:v>
                </c:pt>
                <c:pt idx="567">
                  <c:v>42825</c:v>
                </c:pt>
                <c:pt idx="568">
                  <c:v>42853</c:v>
                </c:pt>
                <c:pt idx="569">
                  <c:v>42886</c:v>
                </c:pt>
                <c:pt idx="570">
                  <c:v>42916</c:v>
                </c:pt>
                <c:pt idx="571">
                  <c:v>42947</c:v>
                </c:pt>
                <c:pt idx="572">
                  <c:v>42978</c:v>
                </c:pt>
                <c:pt idx="573">
                  <c:v>43007</c:v>
                </c:pt>
                <c:pt idx="574">
                  <c:v>43039</c:v>
                </c:pt>
                <c:pt idx="575">
                  <c:v>43069</c:v>
                </c:pt>
                <c:pt idx="576">
                  <c:v>43098</c:v>
                </c:pt>
                <c:pt idx="577">
                  <c:v>43131</c:v>
                </c:pt>
                <c:pt idx="578">
                  <c:v>43159</c:v>
                </c:pt>
                <c:pt idx="579">
                  <c:v>43189</c:v>
                </c:pt>
                <c:pt idx="580">
                  <c:v>43220</c:v>
                </c:pt>
                <c:pt idx="581">
                  <c:v>43251</c:v>
                </c:pt>
                <c:pt idx="582">
                  <c:v>43280</c:v>
                </c:pt>
                <c:pt idx="583">
                  <c:v>43312</c:v>
                </c:pt>
                <c:pt idx="584">
                  <c:v>43343</c:v>
                </c:pt>
                <c:pt idx="585">
                  <c:v>43371</c:v>
                </c:pt>
                <c:pt idx="586">
                  <c:v>43404</c:v>
                </c:pt>
                <c:pt idx="587">
                  <c:v>43434</c:v>
                </c:pt>
                <c:pt idx="588">
                  <c:v>43465</c:v>
                </c:pt>
                <c:pt idx="589">
                  <c:v>43496</c:v>
                </c:pt>
                <c:pt idx="590">
                  <c:v>43524</c:v>
                </c:pt>
                <c:pt idx="591">
                  <c:v>43553</c:v>
                </c:pt>
                <c:pt idx="592">
                  <c:v>43585</c:v>
                </c:pt>
                <c:pt idx="593">
                  <c:v>43616</c:v>
                </c:pt>
                <c:pt idx="594">
                  <c:v>43644</c:v>
                </c:pt>
                <c:pt idx="595">
                  <c:v>43677</c:v>
                </c:pt>
                <c:pt idx="596">
                  <c:v>43707</c:v>
                </c:pt>
                <c:pt idx="597">
                  <c:v>43738</c:v>
                </c:pt>
                <c:pt idx="598">
                  <c:v>43769</c:v>
                </c:pt>
                <c:pt idx="599">
                  <c:v>43798</c:v>
                </c:pt>
                <c:pt idx="600">
                  <c:v>43830</c:v>
                </c:pt>
                <c:pt idx="601">
                  <c:v>43861</c:v>
                </c:pt>
                <c:pt idx="602">
                  <c:v>43889</c:v>
                </c:pt>
                <c:pt idx="603">
                  <c:v>43921</c:v>
                </c:pt>
              </c:numCache>
            </c:numRef>
          </c:xVal>
          <c:yVal>
            <c:numRef>
              <c:f>'World-Daten'!$E$4:$E$607</c:f>
              <c:numCache>
                <c:formatCode>General</c:formatCode>
                <c:ptCount val="604"/>
                <c:pt idx="60" formatCode="0.00%">
                  <c:v>-0.11242000000000008</c:v>
                </c:pt>
                <c:pt idx="61" formatCode="0.00%">
                  <c:v>7.6713779048223962E-2</c:v>
                </c:pt>
                <c:pt idx="62" formatCode="0.00%">
                  <c:v>0.13631743750320835</c:v>
                </c:pt>
                <c:pt idx="63" formatCode="0.00%">
                  <c:v>0.14109387153559583</c:v>
                </c:pt>
                <c:pt idx="64" formatCode="0.00%">
                  <c:v>0.31084467926573178</c:v>
                </c:pt>
                <c:pt idx="65" formatCode="0.00%">
                  <c:v>0.43219665019881925</c:v>
                </c:pt>
                <c:pt idx="66" formatCode="0.00%">
                  <c:v>0.48686778840214462</c:v>
                </c:pt>
                <c:pt idx="67" formatCode="0.00%">
                  <c:v>0.32270109928459245</c:v>
                </c:pt>
                <c:pt idx="68" formatCode="0.00%">
                  <c:v>0.26065608846946464</c:v>
                </c:pt>
                <c:pt idx="69" formatCode="0.00%">
                  <c:v>0.17000665452125641</c:v>
                </c:pt>
                <c:pt idx="70" formatCode="0.00%">
                  <c:v>0.26933808711827623</c:v>
                </c:pt>
                <c:pt idx="71" formatCode="0.00%">
                  <c:v>0.27548003508885932</c:v>
                </c:pt>
                <c:pt idx="72" formatCode="0.00%">
                  <c:v>0.21627199091987825</c:v>
                </c:pt>
                <c:pt idx="73" formatCode="0.00%">
                  <c:v>0.26673835196164486</c:v>
                </c:pt>
                <c:pt idx="74" formatCode="0.00%">
                  <c:v>0.24424529959585306</c:v>
                </c:pt>
                <c:pt idx="75" formatCode="0.00%">
                  <c:v>0.20599814837328045</c:v>
                </c:pt>
                <c:pt idx="76" formatCode="0.00%">
                  <c:v>0.15930597940758306</c:v>
                </c:pt>
                <c:pt idx="77" formatCode="0.00%">
                  <c:v>0.16764056616023915</c:v>
                </c:pt>
                <c:pt idx="78" formatCode="0.00%">
                  <c:v>0.19147177919180236</c:v>
                </c:pt>
                <c:pt idx="79" formatCode="0.00%">
                  <c:v>0.19949985070170184</c:v>
                </c:pt>
                <c:pt idx="80" formatCode="0.00%">
                  <c:v>0.17121279918178733</c:v>
                </c:pt>
                <c:pt idx="81" formatCode="0.00%">
                  <c:v>0.19238286652038439</c:v>
                </c:pt>
                <c:pt idx="82" formatCode="0.00%">
                  <c:v>0.19604028710793386</c:v>
                </c:pt>
                <c:pt idx="83" formatCode="0.00%">
                  <c:v>0.18135945948514243</c:v>
                </c:pt>
                <c:pt idx="84" formatCode="0.00%">
                  <c:v>0.16523990515377629</c:v>
                </c:pt>
                <c:pt idx="85" formatCode="0.00%">
                  <c:v>8.6358705250145107E-2</c:v>
                </c:pt>
                <c:pt idx="86" formatCode="0.00%">
                  <c:v>4.1628534173463017E-2</c:v>
                </c:pt>
                <c:pt idx="87" formatCode="0.00%">
                  <c:v>2.0944666778499377E-2</c:v>
                </c:pt>
                <c:pt idx="88" formatCode="0.00%">
                  <c:v>1.8589177598385298E-2</c:v>
                </c:pt>
                <c:pt idx="89" formatCode="0.00%">
                  <c:v>-1.5305334075035537E-2</c:v>
                </c:pt>
                <c:pt idx="90" formatCode="0.00%">
                  <c:v>4.6042016009111952E-2</c:v>
                </c:pt>
                <c:pt idx="91" formatCode="0.00%">
                  <c:v>1.6318614125143016E-2</c:v>
                </c:pt>
                <c:pt idx="92" formatCode="0.00%">
                  <c:v>-8.1043415033174027E-3</c:v>
                </c:pt>
                <c:pt idx="93" formatCode="0.00%">
                  <c:v>1.9766341842346158E-2</c:v>
                </c:pt>
                <c:pt idx="94" formatCode="0.00%">
                  <c:v>-5.873647916761926E-3</c:v>
                </c:pt>
                <c:pt idx="95" formatCode="0.00%">
                  <c:v>-4.3616597209639396E-2</c:v>
                </c:pt>
                <c:pt idx="96" formatCode="0.00%">
                  <c:v>-4.2191269937296716E-2</c:v>
                </c:pt>
                <c:pt idx="97" formatCode="0.00%">
                  <c:v>-7.2500816610568952E-2</c:v>
                </c:pt>
                <c:pt idx="98" formatCode="0.00%">
                  <c:v>-8.5945599052179578E-2</c:v>
                </c:pt>
                <c:pt idx="99" formatCode="0.00%">
                  <c:v>-4.5930547828475388E-2</c:v>
                </c:pt>
                <c:pt idx="100" formatCode="0.00%">
                  <c:v>4.9791607955978145E-2</c:v>
                </c:pt>
                <c:pt idx="101" formatCode="0.00%">
                  <c:v>6.6133591193097141E-2</c:v>
                </c:pt>
                <c:pt idx="102" formatCode="0.00%">
                  <c:v>6.9963410577669416E-2</c:v>
                </c:pt>
                <c:pt idx="103" formatCode="0.00%">
                  <c:v>0.12035954082737721</c:v>
                </c:pt>
                <c:pt idx="104" formatCode="0.00%">
                  <c:v>0.19582200191347199</c:v>
                </c:pt>
                <c:pt idx="105" formatCode="0.00%">
                  <c:v>0.17554764833362624</c:v>
                </c:pt>
                <c:pt idx="106" formatCode="0.00%">
                  <c:v>0.1411258172540264</c:v>
                </c:pt>
                <c:pt idx="107" formatCode="0.00%">
                  <c:v>0.26472229393785462</c:v>
                </c:pt>
                <c:pt idx="108" formatCode="0.00%">
                  <c:v>0.3167374838352115</c:v>
                </c:pt>
                <c:pt idx="109" formatCode="0.00%">
                  <c:v>0.34010283419028497</c:v>
                </c:pt>
                <c:pt idx="110" formatCode="0.00%">
                  <c:v>0.29420839282490596</c:v>
                </c:pt>
                <c:pt idx="111" formatCode="0.00%">
                  <c:v>0.38338104057922218</c:v>
                </c:pt>
                <c:pt idx="112" formatCode="0.00%">
                  <c:v>0.40467119288362263</c:v>
                </c:pt>
                <c:pt idx="113" formatCode="0.00%">
                  <c:v>0.43816125176185139</c:v>
                </c:pt>
                <c:pt idx="114" formatCode="0.00%">
                  <c:v>0.52763092453073468</c:v>
                </c:pt>
                <c:pt idx="115" formatCode="0.00%">
                  <c:v>0.63586701127819545</c:v>
                </c:pt>
                <c:pt idx="116" formatCode="0.00%">
                  <c:v>0.88311463152990122</c:v>
                </c:pt>
                <c:pt idx="117" formatCode="0.00%">
                  <c:v>1.1232672084130018</c:v>
                </c:pt>
                <c:pt idx="118" formatCode="0.00%">
                  <c:v>0.79345395849011346</c:v>
                </c:pt>
                <c:pt idx="119" formatCode="0.00%">
                  <c:v>0.87768261741471543</c:v>
                </c:pt>
                <c:pt idx="120" formatCode="0.00%">
                  <c:v>0.96016133756957123</c:v>
                </c:pt>
                <c:pt idx="121" formatCode="0.00%">
                  <c:v>0.81350232544419443</c:v>
                </c:pt>
                <c:pt idx="122" formatCode="0.00%">
                  <c:v>0.66694975741532092</c:v>
                </c:pt>
                <c:pt idx="123" formatCode="0.00%">
                  <c:v>0.4765727303711409</c:v>
                </c:pt>
                <c:pt idx="124" formatCode="0.00%">
                  <c:v>0.51046403472509327</c:v>
                </c:pt>
                <c:pt idx="125" formatCode="0.00%">
                  <c:v>0.54799845193424068</c:v>
                </c:pt>
                <c:pt idx="126" formatCode="0.00%">
                  <c:v>0.60175645584765203</c:v>
                </c:pt>
                <c:pt idx="127" formatCode="0.00%">
                  <c:v>0.74724288955727913</c:v>
                </c:pt>
                <c:pt idx="128" formatCode="0.00%">
                  <c:v>0.80911161731207293</c:v>
                </c:pt>
                <c:pt idx="129" formatCode="0.00%">
                  <c:v>0.94469981631872879</c:v>
                </c:pt>
                <c:pt idx="130" formatCode="0.00%">
                  <c:v>0.87208541595792011</c:v>
                </c:pt>
                <c:pt idx="131" formatCode="0.00%">
                  <c:v>0.89817786608249706</c:v>
                </c:pt>
                <c:pt idx="132" formatCode="0.00%">
                  <c:v>0.85488016967126201</c:v>
                </c:pt>
                <c:pt idx="133" formatCode="0.00%">
                  <c:v>0.65293439661080321</c:v>
                </c:pt>
                <c:pt idx="134" formatCode="0.00%">
                  <c:v>0.66986772113166682</c:v>
                </c:pt>
                <c:pt idx="135" formatCode="0.00%">
                  <c:v>0.70884996239173059</c:v>
                </c:pt>
                <c:pt idx="136" formatCode="0.00%">
                  <c:v>0.72199873458260777</c:v>
                </c:pt>
                <c:pt idx="137" formatCode="0.00%">
                  <c:v>0.71675616420945598</c:v>
                </c:pt>
                <c:pt idx="138" formatCode="0.00%">
                  <c:v>0.66240501841833521</c:v>
                </c:pt>
                <c:pt idx="139" formatCode="0.00%">
                  <c:v>0.6495239132464139</c:v>
                </c:pt>
                <c:pt idx="140" formatCode="0.00%">
                  <c:v>0.62049338822355282</c:v>
                </c:pt>
                <c:pt idx="141" formatCode="0.00%">
                  <c:v>0.48597805664447602</c:v>
                </c:pt>
                <c:pt idx="142" formatCode="0.00%">
                  <c:v>0.58678930837766807</c:v>
                </c:pt>
                <c:pt idx="143" formatCode="0.00%">
                  <c:v>0.71118422111037827</c:v>
                </c:pt>
                <c:pt idx="144" formatCode="0.00%">
                  <c:v>0.55745995645896151</c:v>
                </c:pt>
                <c:pt idx="145" formatCode="0.00%">
                  <c:v>0.58760644062548373</c:v>
                </c:pt>
                <c:pt idx="146" formatCode="0.00%">
                  <c:v>0.49778016219200216</c:v>
                </c:pt>
                <c:pt idx="147" formatCode="0.00%">
                  <c:v>0.46578879421636987</c:v>
                </c:pt>
                <c:pt idx="148" formatCode="0.00%">
                  <c:v>0.52084268532421119</c:v>
                </c:pt>
                <c:pt idx="149" formatCode="0.00%">
                  <c:v>0.50264023036304151</c:v>
                </c:pt>
                <c:pt idx="150" formatCode="0.00%">
                  <c:v>0.38243767438695198</c:v>
                </c:pt>
                <c:pt idx="151" formatCode="0.00%">
                  <c:v>0.38292866120972424</c:v>
                </c:pt>
                <c:pt idx="152" formatCode="0.00%">
                  <c:v>0.47750423799996966</c:v>
                </c:pt>
                <c:pt idx="153" formatCode="0.00%">
                  <c:v>0.46581541455173503</c:v>
                </c:pt>
                <c:pt idx="154" formatCode="0.00%">
                  <c:v>0.59344403179767324</c:v>
                </c:pt>
                <c:pt idx="155" formatCode="0.00%">
                  <c:v>0.65675939889509483</c:v>
                </c:pt>
                <c:pt idx="156" formatCode="0.00%">
                  <c:v>0.6971354263421885</c:v>
                </c:pt>
                <c:pt idx="157" formatCode="0.00%">
                  <c:v>0.78556225883505837</c:v>
                </c:pt>
                <c:pt idx="158" formatCode="0.00%">
                  <c:v>0.83682066475326367</c:v>
                </c:pt>
                <c:pt idx="159" formatCode="0.00%">
                  <c:v>0.81883742387894465</c:v>
                </c:pt>
                <c:pt idx="160" formatCode="0.00%">
                  <c:v>0.86465427110118931</c:v>
                </c:pt>
                <c:pt idx="161" formatCode="0.00%">
                  <c:v>0.8232134011483907</c:v>
                </c:pt>
                <c:pt idx="162" formatCode="0.00%">
                  <c:v>0.86172020725388587</c:v>
                </c:pt>
                <c:pt idx="163" formatCode="0.00%">
                  <c:v>0.70532474980828841</c:v>
                </c:pt>
                <c:pt idx="164" formatCode="0.00%">
                  <c:v>0.6758033728746291</c:v>
                </c:pt>
                <c:pt idx="165" formatCode="0.00%">
                  <c:v>0.6900368084404056</c:v>
                </c:pt>
                <c:pt idx="166" formatCode="0.00%">
                  <c:v>0.70307815437776333</c:v>
                </c:pt>
                <c:pt idx="167" formatCode="0.00%">
                  <c:v>0.81089695046062449</c:v>
                </c:pt>
                <c:pt idx="168" formatCode="0.00%">
                  <c:v>0.77592551257931808</c:v>
                </c:pt>
                <c:pt idx="169" formatCode="0.00%">
                  <c:v>0.74576987892619262</c:v>
                </c:pt>
                <c:pt idx="170" formatCode="0.00%">
                  <c:v>0.75032969819934059</c:v>
                </c:pt>
                <c:pt idx="171" formatCode="0.00%">
                  <c:v>0.75882130989909768</c:v>
                </c:pt>
                <c:pt idx="172" formatCode="0.00%">
                  <c:v>0.75482577239786175</c:v>
                </c:pt>
                <c:pt idx="173" formatCode="0.00%">
                  <c:v>0.65173215891821479</c:v>
                </c:pt>
                <c:pt idx="174" formatCode="0.00%">
                  <c:v>0.61906656778869085</c:v>
                </c:pt>
                <c:pt idx="175" formatCode="0.00%">
                  <c:v>0.55032496678516307</c:v>
                </c:pt>
                <c:pt idx="176" formatCode="0.00%">
                  <c:v>0.63992703712015264</c:v>
                </c:pt>
                <c:pt idx="177" formatCode="0.00%">
                  <c:v>0.59768115942028976</c:v>
                </c:pt>
                <c:pt idx="178" formatCode="0.00%">
                  <c:v>0.74438701045974209</c:v>
                </c:pt>
                <c:pt idx="179" formatCode="0.00%">
                  <c:v>0.68590462253797035</c:v>
                </c:pt>
                <c:pt idx="180" formatCode="0.00%">
                  <c:v>0.67612944016553644</c:v>
                </c:pt>
                <c:pt idx="181" formatCode="0.00%">
                  <c:v>0.6679914332962833</c:v>
                </c:pt>
                <c:pt idx="182" formatCode="0.00%">
                  <c:v>0.67022216440925098</c:v>
                </c:pt>
                <c:pt idx="183" formatCode="0.00%">
                  <c:v>0.93634778805678232</c:v>
                </c:pt>
                <c:pt idx="184" formatCode="0.00%">
                  <c:v>0.8121710770143058</c:v>
                </c:pt>
                <c:pt idx="185" formatCode="0.00%">
                  <c:v>0.81570937866863802</c:v>
                </c:pt>
                <c:pt idx="186" formatCode="0.00%">
                  <c:v>0.76341548181615382</c:v>
                </c:pt>
                <c:pt idx="187" formatCode="0.00%">
                  <c:v>0.746003462994282</c:v>
                </c:pt>
                <c:pt idx="188" formatCode="0.00%">
                  <c:v>0.7264333081507599</c:v>
                </c:pt>
                <c:pt idx="189" formatCode="0.00%">
                  <c:v>0.68845141462619441</c:v>
                </c:pt>
                <c:pt idx="190" formatCode="0.00%">
                  <c:v>0.72879681661028628</c:v>
                </c:pt>
                <c:pt idx="191" formatCode="0.00%">
                  <c:v>0.75199055270267845</c:v>
                </c:pt>
                <c:pt idx="192" formatCode="0.00%">
                  <c:v>0.87475988364647539</c:v>
                </c:pt>
                <c:pt idx="193" formatCode="0.00%">
                  <c:v>0.95933097762073016</c:v>
                </c:pt>
                <c:pt idx="194" formatCode="0.00%">
                  <c:v>1.1294787584923744</c:v>
                </c:pt>
                <c:pt idx="195" formatCode="0.00%">
                  <c:v>1.2571344299489504</c:v>
                </c:pt>
                <c:pt idx="196" formatCode="0.00%">
                  <c:v>1.3178288244152925</c:v>
                </c:pt>
                <c:pt idx="197" formatCode="0.00%">
                  <c:v>1.3568867151893169</c:v>
                </c:pt>
                <c:pt idx="198" formatCode="0.00%">
                  <c:v>1.4554114881998172</c:v>
                </c:pt>
                <c:pt idx="199" formatCode="0.00%">
                  <c:v>1.517390340638455</c:v>
                </c:pt>
                <c:pt idx="200" formatCode="0.00%">
                  <c:v>1.7920736342728469</c:v>
                </c:pt>
                <c:pt idx="201" formatCode="0.00%">
                  <c:v>1.8987231119852646</c:v>
                </c:pt>
                <c:pt idx="202" formatCode="0.00%">
                  <c:v>1.7639312476015427</c:v>
                </c:pt>
                <c:pt idx="203" formatCode="0.00%">
                  <c:v>1.6812829347861857</c:v>
                </c:pt>
                <c:pt idx="204" formatCode="0.00%">
                  <c:v>1.7937852157497565</c:v>
                </c:pt>
                <c:pt idx="205" formatCode="0.00%">
                  <c:v>2.1683139350617058</c:v>
                </c:pt>
                <c:pt idx="206" formatCode="0.00%">
                  <c:v>2.4835283490972522</c:v>
                </c:pt>
                <c:pt idx="207" formatCode="0.00%">
                  <c:v>2.8028941876044215</c:v>
                </c:pt>
                <c:pt idx="208" formatCode="0.00%">
                  <c:v>2.8373604339904936</c:v>
                </c:pt>
                <c:pt idx="209" formatCode="0.00%">
                  <c:v>2.9419203918271863</c:v>
                </c:pt>
                <c:pt idx="210" formatCode="0.00%">
                  <c:v>3.1258901906730996</c:v>
                </c:pt>
                <c:pt idx="211" formatCode="0.00%">
                  <c:v>3.2630362615620792</c:v>
                </c:pt>
                <c:pt idx="212" formatCode="0.00%">
                  <c:v>3.2095497981818273</c:v>
                </c:pt>
                <c:pt idx="213" formatCode="0.00%">
                  <c:v>3.1170305272419485</c:v>
                </c:pt>
                <c:pt idx="214" formatCode="0.00%">
                  <c:v>2.1979832806841824</c:v>
                </c:pt>
                <c:pt idx="215" formatCode="0.00%">
                  <c:v>1.9629312829051186</c:v>
                </c:pt>
                <c:pt idx="216" formatCode="0.00%">
                  <c:v>1.9581771690777261</c:v>
                </c:pt>
                <c:pt idx="217" formatCode="0.00%">
                  <c:v>1.9667442747927946</c:v>
                </c:pt>
                <c:pt idx="218" formatCode="0.00%">
                  <c:v>2.0741282122365314</c:v>
                </c:pt>
                <c:pt idx="219" formatCode="0.00%">
                  <c:v>2.0590445888306741</c:v>
                </c:pt>
                <c:pt idx="220" formatCode="0.00%">
                  <c:v>1.8909540713687667</c:v>
                </c:pt>
                <c:pt idx="221" formatCode="0.00%">
                  <c:v>1.8609192455313925</c:v>
                </c:pt>
                <c:pt idx="222" formatCode="0.00%">
                  <c:v>1.7696894806370693</c:v>
                </c:pt>
                <c:pt idx="223" formatCode="0.00%">
                  <c:v>1.8727261047333297</c:v>
                </c:pt>
                <c:pt idx="224" formatCode="0.00%">
                  <c:v>1.7000774401154835</c:v>
                </c:pt>
                <c:pt idx="225" formatCode="0.00%">
                  <c:v>1.7584631146030647</c:v>
                </c:pt>
                <c:pt idx="226" formatCode="0.00%">
                  <c:v>1.9767826972351825</c:v>
                </c:pt>
                <c:pt idx="227" formatCode="0.00%">
                  <c:v>2.00255635434053</c:v>
                </c:pt>
                <c:pt idx="228" formatCode="0.00%">
                  <c:v>1.9911445951866242</c:v>
                </c:pt>
                <c:pt idx="229" formatCode="0.00%">
                  <c:v>2.0736021714118809</c:v>
                </c:pt>
                <c:pt idx="230" formatCode="0.00%">
                  <c:v>2.1052299845686835</c:v>
                </c:pt>
                <c:pt idx="231" formatCode="0.00%">
                  <c:v>1.9463644353404432</c:v>
                </c:pt>
                <c:pt idx="232" formatCode="0.00%">
                  <c:v>2.0250600015977271</c:v>
                </c:pt>
                <c:pt idx="233" formatCode="0.00%">
                  <c:v>2.189695963707921</c:v>
                </c:pt>
                <c:pt idx="234" formatCode="0.00%">
                  <c:v>2.1263685112087582</c:v>
                </c:pt>
                <c:pt idx="235" formatCode="0.00%">
                  <c:v>2.6062304574406481</c:v>
                </c:pt>
                <c:pt idx="236" formatCode="0.00%">
                  <c:v>2.1977663001143868</c:v>
                </c:pt>
                <c:pt idx="237" formatCode="0.00%">
                  <c:v>2.3003226851917087</c:v>
                </c:pt>
                <c:pt idx="238" formatCode="0.00%">
                  <c:v>2.1563063235801665</c:v>
                </c:pt>
                <c:pt idx="239" formatCode="0.00%">
                  <c:v>2.2944557026708248</c:v>
                </c:pt>
                <c:pt idx="240" formatCode="0.00%">
                  <c:v>2.3307740052741135</c:v>
                </c:pt>
                <c:pt idx="241" formatCode="0.00%">
                  <c:v>2.0090594078716406</c:v>
                </c:pt>
                <c:pt idx="242" formatCode="0.00%">
                  <c:v>1.8743124535551221</c:v>
                </c:pt>
                <c:pt idx="243" formatCode="0.00%">
                  <c:v>1.6099774451893003</c:v>
                </c:pt>
                <c:pt idx="244" formatCode="0.00%">
                  <c:v>1.5792702879581153</c:v>
                </c:pt>
                <c:pt idx="245" formatCode="0.00%">
                  <c:v>1.7114069852368923</c:v>
                </c:pt>
                <c:pt idx="246" formatCode="0.00%">
                  <c:v>1.6447655999505817</c:v>
                </c:pt>
                <c:pt idx="247" formatCode="0.00%">
                  <c:v>1.6147739000582333</c:v>
                </c:pt>
                <c:pt idx="248" formatCode="0.00%">
                  <c:v>1.3505501388575074</c:v>
                </c:pt>
                <c:pt idx="249" formatCode="0.00%">
                  <c:v>1.0868378757503647</c:v>
                </c:pt>
                <c:pt idx="250" formatCode="0.00%">
                  <c:v>1.1648922980723619</c:v>
                </c:pt>
                <c:pt idx="251" formatCode="0.00%">
                  <c:v>1.0163812208298864</c:v>
                </c:pt>
                <c:pt idx="252" formatCode="0.00%">
                  <c:v>0.96631902513997159</c:v>
                </c:pt>
                <c:pt idx="253" formatCode="0.00%">
                  <c:v>1.0083175430665503</c:v>
                </c:pt>
                <c:pt idx="254" formatCode="0.00%">
                  <c:v>1.0126998415829354</c:v>
                </c:pt>
                <c:pt idx="255" formatCode="0.00%">
                  <c:v>0.77931349212731393</c:v>
                </c:pt>
                <c:pt idx="256" formatCode="0.00%">
                  <c:v>0.74512006575728496</c:v>
                </c:pt>
                <c:pt idx="257" formatCode="0.00%">
                  <c:v>0.78973747860093302</c:v>
                </c:pt>
                <c:pt idx="258" formatCode="0.00%">
                  <c:v>0.61435335697051396</c:v>
                </c:pt>
                <c:pt idx="259" formatCode="0.00%">
                  <c:v>0.67702769789900619</c:v>
                </c:pt>
                <c:pt idx="260" formatCode="0.00%">
                  <c:v>0.53725579399585399</c:v>
                </c:pt>
                <c:pt idx="261" formatCode="0.00%">
                  <c:v>0.64278380309247596</c:v>
                </c:pt>
                <c:pt idx="262" formatCode="0.00%">
                  <c:v>0.69854031933939842</c:v>
                </c:pt>
                <c:pt idx="263" formatCode="0.00%">
                  <c:v>0.55848960013464422</c:v>
                </c:pt>
                <c:pt idx="264" formatCode="0.00%">
                  <c:v>0.63919307168168515</c:v>
                </c:pt>
                <c:pt idx="265" formatCode="0.00%">
                  <c:v>0.43963341438640779</c:v>
                </c:pt>
                <c:pt idx="266" formatCode="0.00%">
                  <c:v>0.36953949505697059</c:v>
                </c:pt>
                <c:pt idx="267" formatCode="0.00%">
                  <c:v>0.22880868229937201</c:v>
                </c:pt>
                <c:pt idx="268" formatCode="0.00%">
                  <c:v>0.17680415994186061</c:v>
                </c:pt>
                <c:pt idx="269" formatCode="0.00%">
                  <c:v>0.22181291220763799</c:v>
                </c:pt>
                <c:pt idx="270" formatCode="0.00%">
                  <c:v>0.18145747163007742</c:v>
                </c:pt>
                <c:pt idx="271" formatCode="0.00%">
                  <c:v>0.16115457516594778</c:v>
                </c:pt>
                <c:pt idx="272" formatCode="0.00%">
                  <c:v>0.1228922910707051</c:v>
                </c:pt>
                <c:pt idx="273" formatCode="0.00%">
                  <c:v>0.1322003776796572</c:v>
                </c:pt>
                <c:pt idx="274" formatCode="0.00%">
                  <c:v>0.32674603150701853</c:v>
                </c:pt>
                <c:pt idx="275" formatCode="0.00%">
                  <c:v>0.38413514902919133</c:v>
                </c:pt>
                <c:pt idx="276" formatCode="0.00%">
                  <c:v>0.33735628100837145</c:v>
                </c:pt>
                <c:pt idx="277" formatCode="0.00%">
                  <c:v>0.30984820345910546</c:v>
                </c:pt>
                <c:pt idx="278" formatCode="0.00%">
                  <c:v>0.26730020358806894</c:v>
                </c:pt>
                <c:pt idx="279" formatCode="0.00%">
                  <c:v>0.30145800443105997</c:v>
                </c:pt>
                <c:pt idx="280" formatCode="0.00%">
                  <c:v>0.34481362275841443</c:v>
                </c:pt>
                <c:pt idx="281" formatCode="0.00%">
                  <c:v>0.4038781526542754</c:v>
                </c:pt>
                <c:pt idx="282" formatCode="0.00%">
                  <c:v>0.39404625214533495</c:v>
                </c:pt>
                <c:pt idx="283" formatCode="0.00%">
                  <c:v>0.39652022240901008</c:v>
                </c:pt>
                <c:pt idx="284" formatCode="0.00%">
                  <c:v>0.54550972985842039</c:v>
                </c:pt>
                <c:pt idx="285" formatCode="0.00%">
                  <c:v>0.45526104846897875</c:v>
                </c:pt>
                <c:pt idx="286" formatCode="0.00%">
                  <c:v>0.40208261290112435</c:v>
                </c:pt>
                <c:pt idx="287" formatCode="0.00%">
                  <c:v>0.27827822493720511</c:v>
                </c:pt>
                <c:pt idx="288" formatCode="0.00%">
                  <c:v>0.32884690187717003</c:v>
                </c:pt>
                <c:pt idx="289" formatCode="0.00%">
                  <c:v>0.36706958093825315</c:v>
                </c:pt>
                <c:pt idx="290" formatCode="0.00%">
                  <c:v>0.35795860183193406</c:v>
                </c:pt>
                <c:pt idx="291" formatCode="0.00%">
                  <c:v>0.30783531039309842</c:v>
                </c:pt>
                <c:pt idx="292" formatCode="0.00%">
                  <c:v>0.31789372885909728</c:v>
                </c:pt>
                <c:pt idx="293" formatCode="0.00%">
                  <c:v>0.35454368852024731</c:v>
                </c:pt>
                <c:pt idx="294" formatCode="0.00%">
                  <c:v>0.36625235988112781</c:v>
                </c:pt>
                <c:pt idx="295" formatCode="0.00%">
                  <c:v>0.25090505826412923</c:v>
                </c:pt>
                <c:pt idx="296" formatCode="0.00%">
                  <c:v>0.32057360617189534</c:v>
                </c:pt>
                <c:pt idx="297" formatCode="0.00%">
                  <c:v>0.25059347434397594</c:v>
                </c:pt>
                <c:pt idx="298" formatCode="0.00%">
                  <c:v>0.3305882521866581</c:v>
                </c:pt>
                <c:pt idx="299" formatCode="0.00%">
                  <c:v>0.22404231675523389</c:v>
                </c:pt>
                <c:pt idx="300" formatCode="0.00%">
                  <c:v>0.19742571015868471</c:v>
                </c:pt>
                <c:pt idx="301" formatCode="0.00%">
                  <c:v>0.23725309092087565</c:v>
                </c:pt>
                <c:pt idx="302" formatCode="0.00%">
                  <c:v>0.31158531009279145</c:v>
                </c:pt>
                <c:pt idx="303" formatCode="0.00%">
                  <c:v>0.46327189948149416</c:v>
                </c:pt>
                <c:pt idx="304" formatCode="0.00%">
                  <c:v>0.53655608877785288</c:v>
                </c:pt>
                <c:pt idx="305" formatCode="0.00%">
                  <c:v>0.40214789758626468</c:v>
                </c:pt>
                <c:pt idx="306" formatCode="0.00%">
                  <c:v>0.41187592871061596</c:v>
                </c:pt>
                <c:pt idx="307" formatCode="0.00%">
                  <c:v>0.46925419341181773</c:v>
                </c:pt>
                <c:pt idx="308" formatCode="0.00%">
                  <c:v>0.58505020417500142</c:v>
                </c:pt>
                <c:pt idx="309" formatCode="0.00%">
                  <c:v>0.82380579802831666</c:v>
                </c:pt>
                <c:pt idx="310" formatCode="0.00%">
                  <c:v>0.64204266041853675</c:v>
                </c:pt>
                <c:pt idx="311" formatCode="0.00%">
                  <c:v>0.72768286753309908</c:v>
                </c:pt>
                <c:pt idx="312" formatCode="0.00%">
                  <c:v>0.7419826700611909</c:v>
                </c:pt>
                <c:pt idx="313" formatCode="0.00%">
                  <c:v>0.71116206394913761</c:v>
                </c:pt>
                <c:pt idx="314" formatCode="0.00%">
                  <c:v>0.57588925527063539</c:v>
                </c:pt>
                <c:pt idx="315" formatCode="0.00%">
                  <c:v>0.65094982368407095</c:v>
                </c:pt>
                <c:pt idx="316" formatCode="0.00%">
                  <c:v>0.67684231538716899</c:v>
                </c:pt>
                <c:pt idx="317" formatCode="0.00%">
                  <c:v>0.64127090337689974</c:v>
                </c:pt>
                <c:pt idx="318" formatCode="0.00%">
                  <c:v>0.75831997202604207</c:v>
                </c:pt>
                <c:pt idx="319" formatCode="0.00%">
                  <c:v>0.61984675861745409</c:v>
                </c:pt>
                <c:pt idx="320" formatCode="0.00%">
                  <c:v>0.6438601093190206</c:v>
                </c:pt>
                <c:pt idx="321" formatCode="0.00%">
                  <c:v>0.6647421013237762</c:v>
                </c:pt>
                <c:pt idx="322" formatCode="0.00%">
                  <c:v>0.64978322059657101</c:v>
                </c:pt>
                <c:pt idx="323" formatCode="0.00%">
                  <c:v>0.82185162270093937</c:v>
                </c:pt>
                <c:pt idx="324" formatCode="0.00%">
                  <c:v>0.67121261705769819</c:v>
                </c:pt>
                <c:pt idx="325" formatCode="0.00%">
                  <c:v>0.72345461251062315</c:v>
                </c:pt>
                <c:pt idx="326" formatCode="0.00%">
                  <c:v>0.77409730322603121</c:v>
                </c:pt>
                <c:pt idx="327" formatCode="0.00%">
                  <c:v>0.82521331886458382</c:v>
                </c:pt>
                <c:pt idx="328" formatCode="0.00%">
                  <c:v>0.85921624399347274</c:v>
                </c:pt>
                <c:pt idx="329" formatCode="0.00%">
                  <c:v>0.89871441550247089</c:v>
                </c:pt>
                <c:pt idx="330" formatCode="0.00%">
                  <c:v>1.0628301037817676</c:v>
                </c:pt>
                <c:pt idx="331" formatCode="0.00%">
                  <c:v>1.1527081297071926</c:v>
                </c:pt>
                <c:pt idx="332" formatCode="0.00%">
                  <c:v>0.96131453181530446</c:v>
                </c:pt>
                <c:pt idx="333" formatCode="0.00%">
                  <c:v>1.0873412817119221</c:v>
                </c:pt>
                <c:pt idx="334" formatCode="0.00%">
                  <c:v>1.0328600612870273</c:v>
                </c:pt>
                <c:pt idx="335" formatCode="0.00%">
                  <c:v>1.0327598244897871</c:v>
                </c:pt>
                <c:pt idx="336" formatCode="0.00%">
                  <c:v>1.0413380554479552</c:v>
                </c:pt>
                <c:pt idx="337" formatCode="0.00%">
                  <c:v>1.091519263467656</c:v>
                </c:pt>
                <c:pt idx="338" formatCode="0.00%">
                  <c:v>1.1816325408437098</c:v>
                </c:pt>
                <c:pt idx="339" formatCode="0.00%">
                  <c:v>1.1494342507645259</c:v>
                </c:pt>
                <c:pt idx="340" formatCode="0.00%">
                  <c:v>1.0745413883326269</c:v>
                </c:pt>
                <c:pt idx="341" formatCode="0.00%">
                  <c:v>1.0026105854476057</c:v>
                </c:pt>
                <c:pt idx="342" formatCode="0.00%">
                  <c:v>1.0677118072307681</c:v>
                </c:pt>
                <c:pt idx="343" formatCode="0.00%">
                  <c:v>1.0229366353196494</c:v>
                </c:pt>
                <c:pt idx="344" formatCode="0.00%">
                  <c:v>0.676437548364198</c:v>
                </c:pt>
                <c:pt idx="345" formatCode="0.00%">
                  <c:v>0.73833187060953365</c:v>
                </c:pt>
                <c:pt idx="346" formatCode="0.00%">
                  <c:v>0.84478668009475899</c:v>
                </c:pt>
                <c:pt idx="347" formatCode="0.00%">
                  <c:v>1.0718951152175027</c:v>
                </c:pt>
                <c:pt idx="348" formatCode="0.00%">
                  <c:v>1.0719252740382572</c:v>
                </c:pt>
                <c:pt idx="349" formatCode="0.00%">
                  <c:v>0.9864396664341053</c:v>
                </c:pt>
                <c:pt idx="350" formatCode="0.00%">
                  <c:v>0.95910113556414434</c:v>
                </c:pt>
                <c:pt idx="351" formatCode="0.00%">
                  <c:v>1.1328117423521342</c:v>
                </c:pt>
                <c:pt idx="352" formatCode="0.00%">
                  <c:v>1.1506130375349906</c:v>
                </c:pt>
                <c:pt idx="353" formatCode="0.00%">
                  <c:v>1.0668881931539449</c:v>
                </c:pt>
                <c:pt idx="354" formatCode="0.00%">
                  <c:v>1.1695218317693126</c:v>
                </c:pt>
                <c:pt idx="355" formatCode="0.00%">
                  <c:v>1.1228491136311516</c:v>
                </c:pt>
                <c:pt idx="356" formatCode="0.00%">
                  <c:v>1.0572997073569566</c:v>
                </c:pt>
                <c:pt idx="357" formatCode="0.00%">
                  <c:v>1.0925141640762495</c:v>
                </c:pt>
                <c:pt idx="358" formatCode="0.00%">
                  <c:v>1.1405978663284317</c:v>
                </c:pt>
                <c:pt idx="359" formatCode="0.00%">
                  <c:v>1.3008395469761815</c:v>
                </c:pt>
                <c:pt idx="360" formatCode="0.00%">
                  <c:v>1.4635090657715537</c:v>
                </c:pt>
                <c:pt idx="361" formatCode="0.00%">
                  <c:v>1.3581115828865147</c:v>
                </c:pt>
                <c:pt idx="362" formatCode="0.00%">
                  <c:v>1.3307750973110974</c:v>
                </c:pt>
                <c:pt idx="363" formatCode="0.00%">
                  <c:v>1.3775659143571284</c:v>
                </c:pt>
                <c:pt idx="364" formatCode="0.00%">
                  <c:v>1.2005822492573031</c:v>
                </c:pt>
                <c:pt idx="365" formatCode="0.00%">
                  <c:v>1.1268951442734676</c:v>
                </c:pt>
                <c:pt idx="366" formatCode="0.00%">
                  <c:v>1.1994191011271358</c:v>
                </c:pt>
                <c:pt idx="367" formatCode="0.00%">
                  <c:v>1.035837135310361</c:v>
                </c:pt>
                <c:pt idx="368" formatCode="0.00%">
                  <c:v>1.1501730300369091</c:v>
                </c:pt>
                <c:pt idx="369" formatCode="0.00%">
                  <c:v>0.97839477618844395</c:v>
                </c:pt>
                <c:pt idx="370" formatCode="0.00%">
                  <c:v>0.97654922577568404</c:v>
                </c:pt>
                <c:pt idx="371" formatCode="0.00%">
                  <c:v>0.79438612589331448</c:v>
                </c:pt>
                <c:pt idx="372" formatCode="0.00%">
                  <c:v>0.7717473442802758</c:v>
                </c:pt>
                <c:pt idx="373" formatCode="0.00%">
                  <c:v>0.77413770664323089</c:v>
                </c:pt>
                <c:pt idx="374" formatCode="0.00%">
                  <c:v>0.61450481508997168</c:v>
                </c:pt>
                <c:pt idx="375" formatCode="0.00%">
                  <c:v>0.48380427433020268</c:v>
                </c:pt>
                <c:pt idx="376" formatCode="0.00%">
                  <c:v>0.55689193825501748</c:v>
                </c:pt>
                <c:pt idx="377" formatCode="0.00%">
                  <c:v>0.53558453189327926</c:v>
                </c:pt>
                <c:pt idx="378" formatCode="0.00%">
                  <c:v>0.48006925146956503</c:v>
                </c:pt>
                <c:pt idx="379" formatCode="0.00%">
                  <c:v>0.51409967387758781</c:v>
                </c:pt>
                <c:pt idx="380" formatCode="0.00%">
                  <c:v>0.42511669456880119</c:v>
                </c:pt>
                <c:pt idx="381" formatCode="0.00%">
                  <c:v>0.25064339990824047</c:v>
                </c:pt>
                <c:pt idx="382" formatCode="0.00%">
                  <c:v>0.26593784002800724</c:v>
                </c:pt>
                <c:pt idx="383" formatCode="0.00%">
                  <c:v>0.26973483129416786</c:v>
                </c:pt>
                <c:pt idx="384" formatCode="0.00%">
                  <c:v>0.29862975696889582</c:v>
                </c:pt>
                <c:pt idx="385" formatCode="0.00%">
                  <c:v>0.24439134919615912</c:v>
                </c:pt>
                <c:pt idx="386" formatCode="0.00%">
                  <c:v>0.21964711322969643</c:v>
                </c:pt>
                <c:pt idx="387" formatCode="0.00%">
                  <c:v>0.29931603252553551</c:v>
                </c:pt>
                <c:pt idx="388" formatCode="0.00%">
                  <c:v>0.21564799319193928</c:v>
                </c:pt>
                <c:pt idx="389" formatCode="0.00%">
                  <c:v>0.14708223417497468</c:v>
                </c:pt>
                <c:pt idx="390" formatCode="0.00%">
                  <c:v>2.6276281176770055E-2</c:v>
                </c:pt>
                <c:pt idx="391" formatCode="0.00%">
                  <c:v>-0.10155152130429312</c:v>
                </c:pt>
                <c:pt idx="392" formatCode="0.00%">
                  <c:v>-3.5333855121326918E-2</c:v>
                </c:pt>
                <c:pt idx="393" formatCode="0.00%">
                  <c:v>-0.18564788789745867</c:v>
                </c:pt>
                <c:pt idx="394" formatCode="0.00%">
                  <c:v>-7.6910794331919163E-2</c:v>
                </c:pt>
                <c:pt idx="395" formatCode="0.00%">
                  <c:v>-4.4035699549640483E-2</c:v>
                </c:pt>
                <c:pt idx="396" formatCode="0.00%">
                  <c:v>-0.1012848809754231</c:v>
                </c:pt>
                <c:pt idx="397" formatCode="0.00%">
                  <c:v>-0.1521593250704546</c:v>
                </c:pt>
                <c:pt idx="398" formatCode="0.00%">
                  <c:v>-0.21965720137072009</c:v>
                </c:pt>
                <c:pt idx="399" formatCode="0.00%">
                  <c:v>-0.25363476627801917</c:v>
                </c:pt>
                <c:pt idx="400" formatCode="0.00%">
                  <c:v>-0.1952365652614233</c:v>
                </c:pt>
                <c:pt idx="401" formatCode="0.00%">
                  <c:v>-0.13849276316603276</c:v>
                </c:pt>
                <c:pt idx="402" formatCode="0.00%">
                  <c:v>-0.14387924423063503</c:v>
                </c:pt>
                <c:pt idx="403" formatCode="0.00%">
                  <c:v>-0.12506058866338965</c:v>
                </c:pt>
                <c:pt idx="404" formatCode="0.00%">
                  <c:v>3.1434347255553163E-2</c:v>
                </c:pt>
                <c:pt idx="405" formatCode="0.00%">
                  <c:v>1.978135260154068E-2</c:v>
                </c:pt>
                <c:pt idx="406" formatCode="0.00%">
                  <c:v>-9.2026605270384421E-3</c:v>
                </c:pt>
                <c:pt idx="407" formatCode="0.00%">
                  <c:v>-5.0542150163157107E-2</c:v>
                </c:pt>
                <c:pt idx="408" formatCode="0.00%">
                  <c:v>-3.7905617711003203E-2</c:v>
                </c:pt>
                <c:pt idx="409" formatCode="0.00%">
                  <c:v>-4.3278147588934446E-2</c:v>
                </c:pt>
                <c:pt idx="410" formatCode="0.00%">
                  <c:v>-5.2837621438828197E-4</c:v>
                </c:pt>
                <c:pt idx="411" formatCode="0.00%">
                  <c:v>-4.6712414527998347E-2</c:v>
                </c:pt>
                <c:pt idx="412" formatCode="0.00%">
                  <c:v>-0.10152996180260576</c:v>
                </c:pt>
                <c:pt idx="413" formatCode="0.00%">
                  <c:v>-5.8825656792232284E-2</c:v>
                </c:pt>
                <c:pt idx="414" formatCode="0.00%">
                  <c:v>-8.2184030215343373E-2</c:v>
                </c:pt>
                <c:pt idx="415" formatCode="0.00%">
                  <c:v>-0.10935867419991485</c:v>
                </c:pt>
                <c:pt idx="416" formatCode="0.00%">
                  <c:v>-0.10372905533909882</c:v>
                </c:pt>
                <c:pt idx="417" formatCode="0.00%">
                  <c:v>-7.7705409105073953E-2</c:v>
                </c:pt>
                <c:pt idx="418" formatCode="0.00%">
                  <c:v>-0.10170648967094065</c:v>
                </c:pt>
                <c:pt idx="419" formatCode="0.00%">
                  <c:v>-8.0272927955047257E-2</c:v>
                </c:pt>
                <c:pt idx="420" formatCode="0.00%">
                  <c:v>-0.11656118824556339</c:v>
                </c:pt>
                <c:pt idx="421" formatCode="0.00%">
                  <c:v>-8.3883234164818465E-2</c:v>
                </c:pt>
                <c:pt idx="422" formatCode="0.00%">
                  <c:v>-5.7291847474840729E-2</c:v>
                </c:pt>
                <c:pt idx="423" formatCode="0.00%">
                  <c:v>-0.1352539409998722</c:v>
                </c:pt>
                <c:pt idx="424" formatCode="0.00%">
                  <c:v>-0.11664452140069692</c:v>
                </c:pt>
                <c:pt idx="425" formatCode="0.00%">
                  <c:v>-7.748439295402576E-2</c:v>
                </c:pt>
                <c:pt idx="426" formatCode="0.00%">
                  <c:v>-9.9705261770456688E-2</c:v>
                </c:pt>
                <c:pt idx="427" formatCode="0.00%">
                  <c:v>-4.1149073474090692E-2</c:v>
                </c:pt>
                <c:pt idx="428" formatCode="0.00%">
                  <c:v>-6.4246704603754479E-2</c:v>
                </c:pt>
                <c:pt idx="429" formatCode="0.00%">
                  <c:v>1.4099687369187208E-2</c:v>
                </c:pt>
                <c:pt idx="430" formatCode="0.00%">
                  <c:v>6.4834733188694482E-3</c:v>
                </c:pt>
                <c:pt idx="431" formatCode="0.00%">
                  <c:v>0.10739098505350997</c:v>
                </c:pt>
                <c:pt idx="432" formatCode="0.00%">
                  <c:v>0.11405190437580126</c:v>
                </c:pt>
                <c:pt idx="433" formatCode="0.00%">
                  <c:v>0.141810582145804</c:v>
                </c:pt>
                <c:pt idx="434" formatCode="0.00%">
                  <c:v>0.24550895881607282</c:v>
                </c:pt>
                <c:pt idx="435" formatCode="0.00%">
                  <c:v>0.36262664791614085</c:v>
                </c:pt>
                <c:pt idx="436" formatCode="0.00%">
                  <c:v>0.30760784866263613</c:v>
                </c:pt>
                <c:pt idx="437" formatCode="0.00%">
                  <c:v>0.27961575607274192</c:v>
                </c:pt>
                <c:pt idx="438" formatCode="0.00%">
                  <c:v>0.32080899009703434</c:v>
                </c:pt>
                <c:pt idx="439" formatCode="0.00%">
                  <c:v>0.3470571597354466</c:v>
                </c:pt>
                <c:pt idx="440" formatCode="0.00%">
                  <c:v>0.45192816104191658</c:v>
                </c:pt>
                <c:pt idx="441" formatCode="0.00%">
                  <c:v>0.6114497951626261</c:v>
                </c:pt>
                <c:pt idx="442" formatCode="0.00%">
                  <c:v>0.63929203758578379</c:v>
                </c:pt>
                <c:pt idx="443" formatCode="0.00%">
                  <c:v>0.58585669963722631</c:v>
                </c:pt>
                <c:pt idx="444" formatCode="0.00%">
                  <c:v>0.60815214738395773</c:v>
                </c:pt>
                <c:pt idx="445" formatCode="0.00%">
                  <c:v>0.67814788525992364</c:v>
                </c:pt>
                <c:pt idx="446" formatCode="0.00%">
                  <c:v>0.68422862987721267</c:v>
                </c:pt>
                <c:pt idx="447" formatCode="0.00%">
                  <c:v>0.64269816078279307</c:v>
                </c:pt>
                <c:pt idx="448" formatCode="0.00%">
                  <c:v>0.77549266125079597</c:v>
                </c:pt>
                <c:pt idx="449" formatCode="0.00%">
                  <c:v>0.8222029527146526</c:v>
                </c:pt>
                <c:pt idx="450" formatCode="0.00%">
                  <c:v>0.92529578193390138</c:v>
                </c:pt>
                <c:pt idx="451" formatCode="0.00%">
                  <c:v>1.0561505390162309</c:v>
                </c:pt>
                <c:pt idx="452" formatCode="0.00%">
                  <c:v>1.0510884747253457</c:v>
                </c:pt>
                <c:pt idx="453" formatCode="0.00%">
                  <c:v>1.4144614741227826</c:v>
                </c:pt>
                <c:pt idx="454" formatCode="0.00%">
                  <c:v>1.3177367282087635</c:v>
                </c:pt>
                <c:pt idx="455" formatCode="0.00%">
                  <c:v>1.1095783874872507</c:v>
                </c:pt>
                <c:pt idx="456" formatCode="0.00%">
                  <c:v>1.1887024654387335</c:v>
                </c:pt>
                <c:pt idx="457" formatCode="0.00%">
                  <c:v>1.0849811557437179</c:v>
                </c:pt>
                <c:pt idx="458" formatCode="0.00%">
                  <c:v>1.1098389227571479</c:v>
                </c:pt>
                <c:pt idx="459" formatCode="0.00%">
                  <c:v>1.096536241995397</c:v>
                </c:pt>
                <c:pt idx="460" formatCode="0.00%">
                  <c:v>1.0270883141261509</c:v>
                </c:pt>
                <c:pt idx="461" formatCode="0.00%">
                  <c:v>0.94713964623175517</c:v>
                </c:pt>
                <c:pt idx="462" formatCode="0.00%">
                  <c:v>0.76157621935163711</c:v>
                </c:pt>
                <c:pt idx="463" formatCode="0.00%">
                  <c:v>0.68452265965050096</c:v>
                </c:pt>
                <c:pt idx="464" formatCode="0.00%">
                  <c:v>0.62593203490989135</c:v>
                </c:pt>
                <c:pt idx="465" formatCode="0.00%">
                  <c:v>0.42397701097043594</c:v>
                </c:pt>
                <c:pt idx="466" formatCode="0.00%">
                  <c:v>8.9448299969932643E-2</c:v>
                </c:pt>
                <c:pt idx="467" formatCode="0.00%">
                  <c:v>3.7585728596747359E-3</c:v>
                </c:pt>
                <c:pt idx="468" formatCode="0.00%">
                  <c:v>-2.5123469071886895E-2</c:v>
                </c:pt>
                <c:pt idx="469" formatCode="0.00%">
                  <c:v>-0.12457517908384552</c:v>
                </c:pt>
                <c:pt idx="470" formatCode="0.00%">
                  <c:v>-0.22712489914963241</c:v>
                </c:pt>
                <c:pt idx="471" formatCode="0.00%">
                  <c:v>-0.16329129130190156</c:v>
                </c:pt>
                <c:pt idx="472" formatCode="0.00%">
                  <c:v>-4.997188740352787E-2</c:v>
                </c:pt>
                <c:pt idx="473" formatCode="0.00%">
                  <c:v>2.6751573004288431E-2</c:v>
                </c:pt>
                <c:pt idx="474" formatCode="0.00%">
                  <c:v>1.5586560356986023E-3</c:v>
                </c:pt>
                <c:pt idx="475" formatCode="0.00%">
                  <c:v>0.12305528173125757</c:v>
                </c:pt>
                <c:pt idx="476" formatCode="0.00%">
                  <c:v>0.16426958525241786</c:v>
                </c:pt>
                <c:pt idx="477" formatCode="0.00%">
                  <c:v>0.18819771283309561</c:v>
                </c:pt>
                <c:pt idx="478" formatCode="0.00%">
                  <c:v>0.13918209136405446</c:v>
                </c:pt>
                <c:pt idx="479" formatCode="0.00%">
                  <c:v>0.1265530179365062</c:v>
                </c:pt>
                <c:pt idx="480" formatCode="0.00%">
                  <c:v>0.10461602036639905</c:v>
                </c:pt>
                <c:pt idx="481" formatCode="0.00%">
                  <c:v>8.3352093310306685E-2</c:v>
                </c:pt>
                <c:pt idx="482" formatCode="0.00%">
                  <c:v>6.4890242096545592E-2</c:v>
                </c:pt>
                <c:pt idx="483" formatCode="0.00%">
                  <c:v>0.15322516208109405</c:v>
                </c:pt>
                <c:pt idx="484" formatCode="0.00%">
                  <c:v>0.17907820535440067</c:v>
                </c:pt>
                <c:pt idx="485" formatCode="0.00%">
                  <c:v>4.7524670630232579E-2</c:v>
                </c:pt>
                <c:pt idx="486" formatCode="0.00%">
                  <c:v>2.9308619725931795E-3</c:v>
                </c:pt>
                <c:pt idx="487" formatCode="0.00%">
                  <c:v>4.7645516893025652E-2</c:v>
                </c:pt>
                <c:pt idx="488" formatCode="0.00%">
                  <c:v>9.8893514348130651E-4</c:v>
                </c:pt>
                <c:pt idx="489" formatCode="0.00%">
                  <c:v>6.6622835038626649E-2</c:v>
                </c:pt>
                <c:pt idx="490" formatCode="0.00%">
                  <c:v>0.13389126920183325</c:v>
                </c:pt>
                <c:pt idx="491" formatCode="0.00%">
                  <c:v>7.3638005608456236E-2</c:v>
                </c:pt>
                <c:pt idx="492" formatCode="0.00%">
                  <c:v>0.12759613615123411</c:v>
                </c:pt>
                <c:pt idx="493" formatCode="0.00%">
                  <c:v>0.10378300557601361</c:v>
                </c:pt>
                <c:pt idx="494" formatCode="0.00%">
                  <c:v>0.14413292795100552</c:v>
                </c:pt>
                <c:pt idx="495" formatCode="0.00%">
                  <c:v>0.10847554812692128</c:v>
                </c:pt>
                <c:pt idx="496" formatCode="0.00%">
                  <c:v>0.12151621370354437</c:v>
                </c:pt>
                <c:pt idx="497" formatCode="0.00%">
                  <c:v>0.13709193282152787</c:v>
                </c:pt>
                <c:pt idx="498" formatCode="0.00%">
                  <c:v>0.11943166596749388</c:v>
                </c:pt>
                <c:pt idx="499" formatCode="0.00%">
                  <c:v>9.2316899574983013E-2</c:v>
                </c:pt>
                <c:pt idx="500" formatCode="0.00%">
                  <c:v>-1.0333523492576102E-2</c:v>
                </c:pt>
                <c:pt idx="501" formatCode="0.00%">
                  <c:v>-0.10646579898445807</c:v>
                </c:pt>
                <c:pt idx="502" formatCode="0.00%">
                  <c:v>-4.8947685549077802E-2</c:v>
                </c:pt>
                <c:pt idx="503" formatCode="0.00%">
                  <c:v>-9.4345998496224048E-2</c:v>
                </c:pt>
                <c:pt idx="504" formatCode="0.00%">
                  <c:v>-0.11288515507181818</c:v>
                </c:pt>
                <c:pt idx="505" formatCode="0.00%">
                  <c:v>-7.9236773500040214E-2</c:v>
                </c:pt>
                <c:pt idx="506" formatCode="0.00%">
                  <c:v>-2.9207079447316819E-2</c:v>
                </c:pt>
                <c:pt idx="507" formatCode="0.00%">
                  <c:v>-3.44017409784384E-2</c:v>
                </c:pt>
                <c:pt idx="508" formatCode="0.00%">
                  <c:v>-8.5689733368343179E-2</c:v>
                </c:pt>
                <c:pt idx="509" formatCode="0.00%">
                  <c:v>-0.18738567697804775</c:v>
                </c:pt>
                <c:pt idx="510" formatCode="0.00%">
                  <c:v>-0.1393400696610877</c:v>
                </c:pt>
                <c:pt idx="511" formatCode="0.00%">
                  <c:v>-0.10853300030011281</c:v>
                </c:pt>
                <c:pt idx="512" formatCode="0.00%">
                  <c:v>-8.5238965160493452E-2</c:v>
                </c:pt>
                <c:pt idx="513" formatCode="0.00%">
                  <c:v>-0.10277502547005291</c:v>
                </c:pt>
                <c:pt idx="514" formatCode="0.00%">
                  <c:v>-0.13535807221671903</c:v>
                </c:pt>
                <c:pt idx="515" formatCode="0.00%">
                  <c:v>-8.6965523789882759E-2</c:v>
                </c:pt>
                <c:pt idx="516" formatCode="0.00%">
                  <c:v>-5.7636948770586782E-2</c:v>
                </c:pt>
                <c:pt idx="517" formatCode="0.00%">
                  <c:v>7.2311916765374074E-2</c:v>
                </c:pt>
                <c:pt idx="518" formatCode="0.00%">
                  <c:v>8.0335340183459225E-2</c:v>
                </c:pt>
                <c:pt idx="519" formatCode="0.00%">
                  <c:v>0.1163406719400053</c:v>
                </c:pt>
                <c:pt idx="520" formatCode="0.00%">
                  <c:v>9.3997100410175172E-2</c:v>
                </c:pt>
                <c:pt idx="521" formatCode="0.00%">
                  <c:v>7.7973011414800508E-2</c:v>
                </c:pt>
                <c:pt idx="522" formatCode="0.00%">
                  <c:v>0.14253652706348219</c:v>
                </c:pt>
                <c:pt idx="523" formatCode="0.00%">
                  <c:v>0.23280926577889205</c:v>
                </c:pt>
                <c:pt idx="524" formatCode="0.00%">
                  <c:v>0.22375881354927496</c:v>
                </c:pt>
                <c:pt idx="525" formatCode="0.00%">
                  <c:v>0.45842417621342757</c:v>
                </c:pt>
                <c:pt idx="526" formatCode="0.00%">
                  <c:v>0.87008131080977402</c:v>
                </c:pt>
                <c:pt idx="527" formatCode="0.00%">
                  <c:v>1.0350411012012724</c:v>
                </c:pt>
                <c:pt idx="528" formatCode="0.00%">
                  <c:v>1.0135016899195257</c:v>
                </c:pt>
                <c:pt idx="529" formatCode="0.00%">
                  <c:v>1.1250953478406425</c:v>
                </c:pt>
                <c:pt idx="530" formatCode="0.00%">
                  <c:v>1.4859383106672888</c:v>
                </c:pt>
                <c:pt idx="531" formatCode="0.00%">
                  <c:v>1.31496729235143</c:v>
                </c:pt>
                <c:pt idx="532" formatCode="0.00%">
                  <c:v>1.1027979588388619</c:v>
                </c:pt>
                <c:pt idx="533" formatCode="0.00%">
                  <c:v>0.96603575540939612</c:v>
                </c:pt>
                <c:pt idx="534" formatCode="0.00%">
                  <c:v>1.0102754921250803</c:v>
                </c:pt>
                <c:pt idx="535" formatCode="0.00%">
                  <c:v>0.82372880672864968</c:v>
                </c:pt>
                <c:pt idx="536" formatCode="0.00%">
                  <c:v>0.79006594039471345</c:v>
                </c:pt>
                <c:pt idx="537" formatCode="0.00%">
                  <c:v>0.67472965694822506</c:v>
                </c:pt>
                <c:pt idx="538" formatCode="0.00%">
                  <c:v>0.71609470684532828</c:v>
                </c:pt>
                <c:pt idx="539" formatCode="0.00%">
                  <c:v>0.68176496116083518</c:v>
                </c:pt>
                <c:pt idx="540" formatCode="0.00%">
                  <c:v>0.62545783582823566</c:v>
                </c:pt>
                <c:pt idx="541" formatCode="0.00%">
                  <c:v>0.66481351045636727</c:v>
                </c:pt>
                <c:pt idx="542" formatCode="0.00%">
                  <c:v>0.73785453772232068</c:v>
                </c:pt>
                <c:pt idx="543" formatCode="0.00%">
                  <c:v>0.61088803059376739</c:v>
                </c:pt>
                <c:pt idx="544" formatCode="0.00%">
                  <c:v>0.64843613071812123</c:v>
                </c:pt>
                <c:pt idx="545" formatCode="0.00%">
                  <c:v>0.82934419729818254</c:v>
                </c:pt>
                <c:pt idx="546" formatCode="0.00%">
                  <c:v>0.85024566018845205</c:v>
                </c:pt>
                <c:pt idx="547" formatCode="0.00%">
                  <c:v>0.74221125846865577</c:v>
                </c:pt>
                <c:pt idx="548" formatCode="0.00%">
                  <c:v>0.69001823072404922</c:v>
                </c:pt>
                <c:pt idx="549" formatCode="0.00%">
                  <c:v>0.48885341213681466</c:v>
                </c:pt>
                <c:pt idx="550" formatCode="0.00%">
                  <c:v>0.5490932044702328</c:v>
                </c:pt>
                <c:pt idx="551" formatCode="0.00%">
                  <c:v>0.57539742658236337</c:v>
                </c:pt>
                <c:pt idx="552" formatCode="0.00%">
                  <c:v>0.44170433937792764</c:v>
                </c:pt>
                <c:pt idx="553" formatCode="0.00%">
                  <c:v>0.32550971839179543</c:v>
                </c:pt>
                <c:pt idx="554" formatCode="0.00%">
                  <c:v>0.27113850537457562</c:v>
                </c:pt>
                <c:pt idx="555" formatCode="0.00%">
                  <c:v>0.37091620971861849</c:v>
                </c:pt>
                <c:pt idx="556" formatCode="0.00%">
                  <c:v>0.33585847860339202</c:v>
                </c:pt>
                <c:pt idx="557" formatCode="0.00%">
                  <c:v>0.37182009783716108</c:v>
                </c:pt>
                <c:pt idx="558" formatCode="0.00%">
                  <c:v>0.37825202516914525</c:v>
                </c:pt>
                <c:pt idx="559" formatCode="0.00%">
                  <c:v>0.46300858055569338</c:v>
                </c:pt>
                <c:pt idx="560" formatCode="0.00%">
                  <c:v>0.57520919471025778</c:v>
                </c:pt>
                <c:pt idx="561" formatCode="0.00%">
                  <c:v>0.73328113871739742</c:v>
                </c:pt>
                <c:pt idx="562" formatCode="0.00%">
                  <c:v>0.54040262736736411</c:v>
                </c:pt>
                <c:pt idx="563" formatCode="0.00%">
                  <c:v>0.60165772232473902</c:v>
                </c:pt>
                <c:pt idx="564" formatCode="0.00%">
                  <c:v>0.64089444811639229</c:v>
                </c:pt>
                <c:pt idx="565" formatCode="0.00%">
                  <c:v>0.60019484248082211</c:v>
                </c:pt>
                <c:pt idx="566" formatCode="0.00%">
                  <c:v>0.5679953791757808</c:v>
                </c:pt>
                <c:pt idx="567" formatCode="0.00%">
                  <c:v>0.56458262542857662</c:v>
                </c:pt>
                <c:pt idx="568" formatCode="0.00%">
                  <c:v>0.60598653714080708</c:v>
                </c:pt>
                <c:pt idx="569" formatCode="0.00%">
                  <c:v>0.79490345481139246</c:v>
                </c:pt>
                <c:pt idx="570" formatCode="0.00%">
                  <c:v>0.71444893786550812</c:v>
                </c:pt>
                <c:pt idx="571" formatCode="0.00%">
                  <c:v>0.73319882052329866</c:v>
                </c:pt>
                <c:pt idx="572" formatCode="0.00%">
                  <c:v>0.69272583633247242</c:v>
                </c:pt>
                <c:pt idx="573" formatCode="0.00%">
                  <c:v>0.68444033435602591</c:v>
                </c:pt>
                <c:pt idx="574" formatCode="0.00%">
                  <c:v>0.72795043915323787</c:v>
                </c:pt>
                <c:pt idx="575" formatCode="0.00%">
                  <c:v>0.74307105502331749</c:v>
                </c:pt>
                <c:pt idx="576" formatCode="0.00%">
                  <c:v>0.73403294158664023</c:v>
                </c:pt>
                <c:pt idx="577" formatCode="0.00%">
                  <c:v>0.73710292528417498</c:v>
                </c:pt>
                <c:pt idx="578" formatCode="0.00%">
                  <c:v>0.66239434029053168</c:v>
                </c:pt>
                <c:pt idx="579" formatCode="0.00%">
                  <c:v>0.58894171510980731</c:v>
                </c:pt>
                <c:pt idx="580" formatCode="0.00%">
                  <c:v>0.55813339551944163</c:v>
                </c:pt>
                <c:pt idx="581" formatCode="0.00%">
                  <c:v>0.56730547363530115</c:v>
                </c:pt>
                <c:pt idx="582" formatCode="0.00%">
                  <c:v>0.60613358581975807</c:v>
                </c:pt>
                <c:pt idx="583" formatCode="0.00%">
                  <c:v>0.57346253935184288</c:v>
                </c:pt>
                <c:pt idx="584" formatCode="0.00%">
                  <c:v>0.62757358476239355</c:v>
                </c:pt>
                <c:pt idx="585" formatCode="0.00%">
                  <c:v>0.55868232489536185</c:v>
                </c:pt>
                <c:pt idx="586" formatCode="0.00%">
                  <c:v>0.38982895071534496</c:v>
                </c:pt>
                <c:pt idx="587" formatCode="0.00%">
                  <c:v>0.38107334628854783</c:v>
                </c:pt>
                <c:pt idx="588" formatCode="0.00%">
                  <c:v>0.24961775765627614</c:v>
                </c:pt>
                <c:pt idx="589" formatCode="0.00%">
                  <c:v>0.3986490698718268</c:v>
                </c:pt>
                <c:pt idx="590" formatCode="0.00%">
                  <c:v>0.37202141940675348</c:v>
                </c:pt>
                <c:pt idx="591" formatCode="0.00%">
                  <c:v>0.38803337459593412</c:v>
                </c:pt>
                <c:pt idx="592" formatCode="0.00%">
                  <c:v>0.42267412768855994</c:v>
                </c:pt>
                <c:pt idx="593" formatCode="0.00%">
                  <c:v>0.31471759538399291</c:v>
                </c:pt>
                <c:pt idx="594" formatCode="0.00%">
                  <c:v>0.37672245678310046</c:v>
                </c:pt>
                <c:pt idx="595" formatCode="0.00%">
                  <c:v>0.40598014749607381</c:v>
                </c:pt>
                <c:pt idx="596" formatCode="0.00%">
                  <c:v>0.34752846926305536</c:v>
                </c:pt>
                <c:pt idx="597" formatCode="0.00%">
                  <c:v>0.41459899307939319</c:v>
                </c:pt>
                <c:pt idx="598" formatCode="0.00%">
                  <c:v>0.44127326784095988</c:v>
                </c:pt>
                <c:pt idx="599" formatCode="0.00%">
                  <c:v>0.45230774026675791</c:v>
                </c:pt>
                <c:pt idx="600" formatCode="0.00%">
                  <c:v>0.52033175227186357</c:v>
                </c:pt>
                <c:pt idx="601" formatCode="0.00%">
                  <c:v>0.53896348358291779</c:v>
                </c:pt>
                <c:pt idx="602" formatCode="0.00%">
                  <c:v>0.33090619117062747</c:v>
                </c:pt>
                <c:pt idx="603" formatCode="0.00%">
                  <c:v>0.17313409853911543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95-4133-9A4E-8B3C0B484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711424"/>
        <c:axId val="495202416"/>
      </c:scatterChart>
      <c:valAx>
        <c:axId val="490711424"/>
        <c:scaling>
          <c:orientation val="minMax"/>
          <c:min val="2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5202416"/>
        <c:crosses val="autoZero"/>
        <c:crossBetween val="midCat"/>
      </c:valAx>
      <c:valAx>
        <c:axId val="49520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711424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'World-Daten'!$D$3</c:f>
              <c:strCache>
                <c:ptCount val="1"/>
                <c:pt idx="0">
                  <c:v>Rollierend 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'World-Daten'!$A$4:$A$607</c:f>
              <c:numCache>
                <c:formatCode>[$-407]d/\ mmm/\ yyyy;@</c:formatCode>
                <c:ptCount val="604"/>
                <c:pt idx="0">
                  <c:v>25568</c:v>
                </c:pt>
                <c:pt idx="1">
                  <c:v>25598</c:v>
                </c:pt>
                <c:pt idx="2">
                  <c:v>25626</c:v>
                </c:pt>
                <c:pt idx="3">
                  <c:v>25658</c:v>
                </c:pt>
                <c:pt idx="4">
                  <c:v>25688</c:v>
                </c:pt>
                <c:pt idx="5">
                  <c:v>25717</c:v>
                </c:pt>
                <c:pt idx="6">
                  <c:v>25749</c:v>
                </c:pt>
                <c:pt idx="7">
                  <c:v>25780</c:v>
                </c:pt>
                <c:pt idx="8">
                  <c:v>25811</c:v>
                </c:pt>
                <c:pt idx="9">
                  <c:v>25841</c:v>
                </c:pt>
                <c:pt idx="10">
                  <c:v>25871</c:v>
                </c:pt>
                <c:pt idx="11">
                  <c:v>25902</c:v>
                </c:pt>
                <c:pt idx="12">
                  <c:v>25933</c:v>
                </c:pt>
                <c:pt idx="13">
                  <c:v>25962</c:v>
                </c:pt>
                <c:pt idx="14">
                  <c:v>25990</c:v>
                </c:pt>
                <c:pt idx="15">
                  <c:v>26023</c:v>
                </c:pt>
                <c:pt idx="16">
                  <c:v>26053</c:v>
                </c:pt>
                <c:pt idx="17">
                  <c:v>26084</c:v>
                </c:pt>
                <c:pt idx="18">
                  <c:v>26114</c:v>
                </c:pt>
                <c:pt idx="19">
                  <c:v>26144</c:v>
                </c:pt>
                <c:pt idx="20">
                  <c:v>26176</c:v>
                </c:pt>
                <c:pt idx="21">
                  <c:v>26206</c:v>
                </c:pt>
                <c:pt idx="22">
                  <c:v>26235</c:v>
                </c:pt>
                <c:pt idx="23">
                  <c:v>26267</c:v>
                </c:pt>
                <c:pt idx="24">
                  <c:v>26298</c:v>
                </c:pt>
                <c:pt idx="25">
                  <c:v>26329</c:v>
                </c:pt>
                <c:pt idx="26">
                  <c:v>26358</c:v>
                </c:pt>
                <c:pt idx="27">
                  <c:v>26389</c:v>
                </c:pt>
                <c:pt idx="28">
                  <c:v>26417</c:v>
                </c:pt>
                <c:pt idx="29">
                  <c:v>26450</c:v>
                </c:pt>
                <c:pt idx="30">
                  <c:v>26480</c:v>
                </c:pt>
                <c:pt idx="31">
                  <c:v>26511</c:v>
                </c:pt>
                <c:pt idx="32">
                  <c:v>26542</c:v>
                </c:pt>
                <c:pt idx="33">
                  <c:v>26571</c:v>
                </c:pt>
                <c:pt idx="34">
                  <c:v>26603</c:v>
                </c:pt>
                <c:pt idx="35">
                  <c:v>26633</c:v>
                </c:pt>
                <c:pt idx="36">
                  <c:v>26662</c:v>
                </c:pt>
                <c:pt idx="37">
                  <c:v>26695</c:v>
                </c:pt>
                <c:pt idx="38">
                  <c:v>26723</c:v>
                </c:pt>
                <c:pt idx="39">
                  <c:v>26753</c:v>
                </c:pt>
                <c:pt idx="40">
                  <c:v>26784</c:v>
                </c:pt>
                <c:pt idx="41">
                  <c:v>26815</c:v>
                </c:pt>
                <c:pt idx="42">
                  <c:v>26844</c:v>
                </c:pt>
                <c:pt idx="43">
                  <c:v>26876</c:v>
                </c:pt>
                <c:pt idx="44">
                  <c:v>26907</c:v>
                </c:pt>
                <c:pt idx="45">
                  <c:v>26935</c:v>
                </c:pt>
                <c:pt idx="46">
                  <c:v>26968</c:v>
                </c:pt>
                <c:pt idx="47">
                  <c:v>26998</c:v>
                </c:pt>
                <c:pt idx="48">
                  <c:v>27029</c:v>
                </c:pt>
                <c:pt idx="49">
                  <c:v>27060</c:v>
                </c:pt>
                <c:pt idx="50">
                  <c:v>27088</c:v>
                </c:pt>
                <c:pt idx="51">
                  <c:v>27117</c:v>
                </c:pt>
                <c:pt idx="52">
                  <c:v>27149</c:v>
                </c:pt>
                <c:pt idx="53">
                  <c:v>27180</c:v>
                </c:pt>
                <c:pt idx="54">
                  <c:v>27208</c:v>
                </c:pt>
                <c:pt idx="55">
                  <c:v>27241</c:v>
                </c:pt>
                <c:pt idx="56">
                  <c:v>27271</c:v>
                </c:pt>
                <c:pt idx="57">
                  <c:v>27302</c:v>
                </c:pt>
                <c:pt idx="58">
                  <c:v>27333</c:v>
                </c:pt>
                <c:pt idx="59">
                  <c:v>27362</c:v>
                </c:pt>
                <c:pt idx="60">
                  <c:v>27394</c:v>
                </c:pt>
                <c:pt idx="61">
                  <c:v>27425</c:v>
                </c:pt>
                <c:pt idx="62">
                  <c:v>27453</c:v>
                </c:pt>
                <c:pt idx="63">
                  <c:v>27484</c:v>
                </c:pt>
                <c:pt idx="64">
                  <c:v>27514</c:v>
                </c:pt>
                <c:pt idx="65">
                  <c:v>27544</c:v>
                </c:pt>
                <c:pt idx="66">
                  <c:v>27575</c:v>
                </c:pt>
                <c:pt idx="67">
                  <c:v>27606</c:v>
                </c:pt>
                <c:pt idx="68">
                  <c:v>27635</c:v>
                </c:pt>
                <c:pt idx="69">
                  <c:v>27667</c:v>
                </c:pt>
                <c:pt idx="70">
                  <c:v>27698</c:v>
                </c:pt>
                <c:pt idx="71">
                  <c:v>27726</c:v>
                </c:pt>
                <c:pt idx="72">
                  <c:v>27759</c:v>
                </c:pt>
                <c:pt idx="73">
                  <c:v>27789</c:v>
                </c:pt>
                <c:pt idx="74">
                  <c:v>27817</c:v>
                </c:pt>
                <c:pt idx="75">
                  <c:v>27850</c:v>
                </c:pt>
                <c:pt idx="76">
                  <c:v>27880</c:v>
                </c:pt>
                <c:pt idx="77">
                  <c:v>27911</c:v>
                </c:pt>
                <c:pt idx="78">
                  <c:v>27941</c:v>
                </c:pt>
                <c:pt idx="79">
                  <c:v>27971</c:v>
                </c:pt>
                <c:pt idx="80">
                  <c:v>28003</c:v>
                </c:pt>
                <c:pt idx="81">
                  <c:v>28033</c:v>
                </c:pt>
                <c:pt idx="82">
                  <c:v>28062</c:v>
                </c:pt>
                <c:pt idx="83">
                  <c:v>28094</c:v>
                </c:pt>
                <c:pt idx="84">
                  <c:v>28125</c:v>
                </c:pt>
                <c:pt idx="85">
                  <c:v>28156</c:v>
                </c:pt>
                <c:pt idx="86">
                  <c:v>28184</c:v>
                </c:pt>
                <c:pt idx="87">
                  <c:v>28215</c:v>
                </c:pt>
                <c:pt idx="88">
                  <c:v>28244</c:v>
                </c:pt>
                <c:pt idx="89">
                  <c:v>28276</c:v>
                </c:pt>
                <c:pt idx="90">
                  <c:v>28306</c:v>
                </c:pt>
                <c:pt idx="91">
                  <c:v>28335</c:v>
                </c:pt>
                <c:pt idx="92">
                  <c:v>28368</c:v>
                </c:pt>
                <c:pt idx="93">
                  <c:v>28398</c:v>
                </c:pt>
                <c:pt idx="94">
                  <c:v>28429</c:v>
                </c:pt>
                <c:pt idx="95">
                  <c:v>28459</c:v>
                </c:pt>
                <c:pt idx="96">
                  <c:v>28489</c:v>
                </c:pt>
                <c:pt idx="97">
                  <c:v>28521</c:v>
                </c:pt>
                <c:pt idx="98">
                  <c:v>28549</c:v>
                </c:pt>
                <c:pt idx="99">
                  <c:v>28580</c:v>
                </c:pt>
                <c:pt idx="100">
                  <c:v>28608</c:v>
                </c:pt>
                <c:pt idx="101">
                  <c:v>28641</c:v>
                </c:pt>
                <c:pt idx="102">
                  <c:v>28671</c:v>
                </c:pt>
                <c:pt idx="103">
                  <c:v>28702</c:v>
                </c:pt>
                <c:pt idx="104">
                  <c:v>28733</c:v>
                </c:pt>
                <c:pt idx="105">
                  <c:v>28762</c:v>
                </c:pt>
                <c:pt idx="106">
                  <c:v>28794</c:v>
                </c:pt>
                <c:pt idx="107">
                  <c:v>28824</c:v>
                </c:pt>
                <c:pt idx="108">
                  <c:v>28853</c:v>
                </c:pt>
                <c:pt idx="109">
                  <c:v>28886</c:v>
                </c:pt>
                <c:pt idx="110">
                  <c:v>28914</c:v>
                </c:pt>
                <c:pt idx="111">
                  <c:v>28944</c:v>
                </c:pt>
                <c:pt idx="112">
                  <c:v>28975</c:v>
                </c:pt>
                <c:pt idx="113">
                  <c:v>29006</c:v>
                </c:pt>
                <c:pt idx="114">
                  <c:v>29035</c:v>
                </c:pt>
                <c:pt idx="115">
                  <c:v>29067</c:v>
                </c:pt>
                <c:pt idx="116">
                  <c:v>29098</c:v>
                </c:pt>
                <c:pt idx="117">
                  <c:v>29126</c:v>
                </c:pt>
                <c:pt idx="118">
                  <c:v>29159</c:v>
                </c:pt>
                <c:pt idx="119">
                  <c:v>29189</c:v>
                </c:pt>
                <c:pt idx="120">
                  <c:v>29220</c:v>
                </c:pt>
                <c:pt idx="121">
                  <c:v>29251</c:v>
                </c:pt>
                <c:pt idx="122">
                  <c:v>29280</c:v>
                </c:pt>
                <c:pt idx="123">
                  <c:v>29311</c:v>
                </c:pt>
                <c:pt idx="124">
                  <c:v>29341</c:v>
                </c:pt>
                <c:pt idx="125">
                  <c:v>29371</c:v>
                </c:pt>
                <c:pt idx="126">
                  <c:v>29402</c:v>
                </c:pt>
                <c:pt idx="127">
                  <c:v>29433</c:v>
                </c:pt>
                <c:pt idx="128">
                  <c:v>29462</c:v>
                </c:pt>
                <c:pt idx="129">
                  <c:v>29494</c:v>
                </c:pt>
                <c:pt idx="130">
                  <c:v>29525</c:v>
                </c:pt>
                <c:pt idx="131">
                  <c:v>29553</c:v>
                </c:pt>
                <c:pt idx="132">
                  <c:v>29586</c:v>
                </c:pt>
                <c:pt idx="133">
                  <c:v>29616</c:v>
                </c:pt>
                <c:pt idx="134">
                  <c:v>29644</c:v>
                </c:pt>
                <c:pt idx="135">
                  <c:v>29676</c:v>
                </c:pt>
                <c:pt idx="136">
                  <c:v>29706</c:v>
                </c:pt>
                <c:pt idx="137">
                  <c:v>29735</c:v>
                </c:pt>
                <c:pt idx="138">
                  <c:v>29767</c:v>
                </c:pt>
                <c:pt idx="139">
                  <c:v>29798</c:v>
                </c:pt>
                <c:pt idx="140">
                  <c:v>29829</c:v>
                </c:pt>
                <c:pt idx="141">
                  <c:v>29859</c:v>
                </c:pt>
                <c:pt idx="142">
                  <c:v>29889</c:v>
                </c:pt>
                <c:pt idx="143">
                  <c:v>29920</c:v>
                </c:pt>
                <c:pt idx="144">
                  <c:v>29951</c:v>
                </c:pt>
                <c:pt idx="145">
                  <c:v>29980</c:v>
                </c:pt>
                <c:pt idx="146">
                  <c:v>30008</c:v>
                </c:pt>
                <c:pt idx="147">
                  <c:v>30041</c:v>
                </c:pt>
                <c:pt idx="148">
                  <c:v>30071</c:v>
                </c:pt>
                <c:pt idx="149">
                  <c:v>30102</c:v>
                </c:pt>
                <c:pt idx="150">
                  <c:v>30132</c:v>
                </c:pt>
                <c:pt idx="151">
                  <c:v>30162</c:v>
                </c:pt>
                <c:pt idx="152">
                  <c:v>30194</c:v>
                </c:pt>
                <c:pt idx="153">
                  <c:v>30224</c:v>
                </c:pt>
                <c:pt idx="154">
                  <c:v>30253</c:v>
                </c:pt>
                <c:pt idx="155">
                  <c:v>30285</c:v>
                </c:pt>
                <c:pt idx="156">
                  <c:v>30316</c:v>
                </c:pt>
                <c:pt idx="157">
                  <c:v>30347</c:v>
                </c:pt>
                <c:pt idx="158">
                  <c:v>30375</c:v>
                </c:pt>
                <c:pt idx="159">
                  <c:v>30406</c:v>
                </c:pt>
                <c:pt idx="160">
                  <c:v>30435</c:v>
                </c:pt>
                <c:pt idx="161">
                  <c:v>30467</c:v>
                </c:pt>
                <c:pt idx="162">
                  <c:v>30497</c:v>
                </c:pt>
                <c:pt idx="163">
                  <c:v>30526</c:v>
                </c:pt>
                <c:pt idx="164">
                  <c:v>30559</c:v>
                </c:pt>
                <c:pt idx="165">
                  <c:v>30589</c:v>
                </c:pt>
                <c:pt idx="166">
                  <c:v>30620</c:v>
                </c:pt>
                <c:pt idx="167">
                  <c:v>30650</c:v>
                </c:pt>
                <c:pt idx="168">
                  <c:v>30680</c:v>
                </c:pt>
                <c:pt idx="169">
                  <c:v>30712</c:v>
                </c:pt>
                <c:pt idx="170">
                  <c:v>30741</c:v>
                </c:pt>
                <c:pt idx="171">
                  <c:v>30771</c:v>
                </c:pt>
                <c:pt idx="172">
                  <c:v>30802</c:v>
                </c:pt>
                <c:pt idx="173">
                  <c:v>30833</c:v>
                </c:pt>
                <c:pt idx="174">
                  <c:v>30862</c:v>
                </c:pt>
                <c:pt idx="175">
                  <c:v>30894</c:v>
                </c:pt>
                <c:pt idx="176">
                  <c:v>30925</c:v>
                </c:pt>
                <c:pt idx="177">
                  <c:v>30953</c:v>
                </c:pt>
                <c:pt idx="178">
                  <c:v>30986</c:v>
                </c:pt>
                <c:pt idx="179">
                  <c:v>31016</c:v>
                </c:pt>
                <c:pt idx="180">
                  <c:v>31047</c:v>
                </c:pt>
                <c:pt idx="181">
                  <c:v>31078</c:v>
                </c:pt>
                <c:pt idx="182">
                  <c:v>31106</c:v>
                </c:pt>
                <c:pt idx="183">
                  <c:v>31135</c:v>
                </c:pt>
                <c:pt idx="184">
                  <c:v>31167</c:v>
                </c:pt>
                <c:pt idx="185">
                  <c:v>31198</c:v>
                </c:pt>
                <c:pt idx="186">
                  <c:v>31226</c:v>
                </c:pt>
                <c:pt idx="187">
                  <c:v>31259</c:v>
                </c:pt>
                <c:pt idx="188">
                  <c:v>31289</c:v>
                </c:pt>
                <c:pt idx="189">
                  <c:v>31320</c:v>
                </c:pt>
                <c:pt idx="190">
                  <c:v>31351</c:v>
                </c:pt>
                <c:pt idx="191">
                  <c:v>31380</c:v>
                </c:pt>
                <c:pt idx="192">
                  <c:v>31412</c:v>
                </c:pt>
                <c:pt idx="193">
                  <c:v>31443</c:v>
                </c:pt>
                <c:pt idx="194">
                  <c:v>31471</c:v>
                </c:pt>
                <c:pt idx="195">
                  <c:v>31502</c:v>
                </c:pt>
                <c:pt idx="196">
                  <c:v>31532</c:v>
                </c:pt>
                <c:pt idx="197">
                  <c:v>31562</c:v>
                </c:pt>
                <c:pt idx="198">
                  <c:v>31593</c:v>
                </c:pt>
                <c:pt idx="199">
                  <c:v>31624</c:v>
                </c:pt>
                <c:pt idx="200">
                  <c:v>31653</c:v>
                </c:pt>
                <c:pt idx="201">
                  <c:v>31685</c:v>
                </c:pt>
                <c:pt idx="202">
                  <c:v>31716</c:v>
                </c:pt>
                <c:pt idx="203">
                  <c:v>31744</c:v>
                </c:pt>
                <c:pt idx="204">
                  <c:v>31777</c:v>
                </c:pt>
                <c:pt idx="205">
                  <c:v>31807</c:v>
                </c:pt>
                <c:pt idx="206">
                  <c:v>31835</c:v>
                </c:pt>
                <c:pt idx="207">
                  <c:v>31867</c:v>
                </c:pt>
                <c:pt idx="208">
                  <c:v>31897</c:v>
                </c:pt>
                <c:pt idx="209">
                  <c:v>31926</c:v>
                </c:pt>
                <c:pt idx="210">
                  <c:v>31958</c:v>
                </c:pt>
                <c:pt idx="211">
                  <c:v>31989</c:v>
                </c:pt>
                <c:pt idx="212">
                  <c:v>32020</c:v>
                </c:pt>
                <c:pt idx="213">
                  <c:v>32050</c:v>
                </c:pt>
                <c:pt idx="214">
                  <c:v>32080</c:v>
                </c:pt>
                <c:pt idx="215">
                  <c:v>32111</c:v>
                </c:pt>
                <c:pt idx="216">
                  <c:v>32142</c:v>
                </c:pt>
                <c:pt idx="217">
                  <c:v>32171</c:v>
                </c:pt>
                <c:pt idx="218">
                  <c:v>32202</c:v>
                </c:pt>
                <c:pt idx="219">
                  <c:v>32233</c:v>
                </c:pt>
                <c:pt idx="220">
                  <c:v>32262</c:v>
                </c:pt>
                <c:pt idx="221">
                  <c:v>32294</c:v>
                </c:pt>
                <c:pt idx="222">
                  <c:v>32324</c:v>
                </c:pt>
                <c:pt idx="223">
                  <c:v>32353</c:v>
                </c:pt>
                <c:pt idx="224">
                  <c:v>32386</c:v>
                </c:pt>
                <c:pt idx="225">
                  <c:v>32416</c:v>
                </c:pt>
                <c:pt idx="226">
                  <c:v>32447</c:v>
                </c:pt>
                <c:pt idx="227">
                  <c:v>32477</c:v>
                </c:pt>
                <c:pt idx="228">
                  <c:v>32507</c:v>
                </c:pt>
                <c:pt idx="229">
                  <c:v>32539</c:v>
                </c:pt>
                <c:pt idx="230">
                  <c:v>32567</c:v>
                </c:pt>
                <c:pt idx="231">
                  <c:v>32598</c:v>
                </c:pt>
                <c:pt idx="232">
                  <c:v>32626</c:v>
                </c:pt>
                <c:pt idx="233">
                  <c:v>32659</c:v>
                </c:pt>
                <c:pt idx="234">
                  <c:v>32689</c:v>
                </c:pt>
                <c:pt idx="235">
                  <c:v>32720</c:v>
                </c:pt>
                <c:pt idx="236">
                  <c:v>32751</c:v>
                </c:pt>
                <c:pt idx="237">
                  <c:v>32780</c:v>
                </c:pt>
                <c:pt idx="238">
                  <c:v>32812</c:v>
                </c:pt>
                <c:pt idx="239">
                  <c:v>32842</c:v>
                </c:pt>
                <c:pt idx="240">
                  <c:v>32871</c:v>
                </c:pt>
                <c:pt idx="241">
                  <c:v>32904</c:v>
                </c:pt>
                <c:pt idx="242">
                  <c:v>32932</c:v>
                </c:pt>
                <c:pt idx="243">
                  <c:v>32962</c:v>
                </c:pt>
                <c:pt idx="244">
                  <c:v>32993</c:v>
                </c:pt>
                <c:pt idx="245">
                  <c:v>33024</c:v>
                </c:pt>
                <c:pt idx="246">
                  <c:v>33053</c:v>
                </c:pt>
                <c:pt idx="247">
                  <c:v>33085</c:v>
                </c:pt>
                <c:pt idx="248">
                  <c:v>33116</c:v>
                </c:pt>
                <c:pt idx="249">
                  <c:v>33144</c:v>
                </c:pt>
                <c:pt idx="250">
                  <c:v>33177</c:v>
                </c:pt>
                <c:pt idx="251">
                  <c:v>33207</c:v>
                </c:pt>
                <c:pt idx="252">
                  <c:v>33238</c:v>
                </c:pt>
                <c:pt idx="253">
                  <c:v>33269</c:v>
                </c:pt>
                <c:pt idx="254">
                  <c:v>33297</c:v>
                </c:pt>
                <c:pt idx="255">
                  <c:v>33326</c:v>
                </c:pt>
                <c:pt idx="256">
                  <c:v>33358</c:v>
                </c:pt>
                <c:pt idx="257">
                  <c:v>33389</c:v>
                </c:pt>
                <c:pt idx="258">
                  <c:v>33417</c:v>
                </c:pt>
                <c:pt idx="259">
                  <c:v>33450</c:v>
                </c:pt>
                <c:pt idx="260">
                  <c:v>33480</c:v>
                </c:pt>
                <c:pt idx="261">
                  <c:v>33511</c:v>
                </c:pt>
                <c:pt idx="262">
                  <c:v>33542</c:v>
                </c:pt>
                <c:pt idx="263">
                  <c:v>33571</c:v>
                </c:pt>
                <c:pt idx="264">
                  <c:v>33603</c:v>
                </c:pt>
                <c:pt idx="265">
                  <c:v>33634</c:v>
                </c:pt>
                <c:pt idx="266">
                  <c:v>33662</c:v>
                </c:pt>
                <c:pt idx="267">
                  <c:v>33694</c:v>
                </c:pt>
                <c:pt idx="268">
                  <c:v>33724</c:v>
                </c:pt>
                <c:pt idx="269">
                  <c:v>33753</c:v>
                </c:pt>
                <c:pt idx="270">
                  <c:v>33785</c:v>
                </c:pt>
                <c:pt idx="271">
                  <c:v>33816</c:v>
                </c:pt>
                <c:pt idx="272">
                  <c:v>33847</c:v>
                </c:pt>
                <c:pt idx="273">
                  <c:v>33877</c:v>
                </c:pt>
                <c:pt idx="274">
                  <c:v>33907</c:v>
                </c:pt>
                <c:pt idx="275">
                  <c:v>33938</c:v>
                </c:pt>
                <c:pt idx="276">
                  <c:v>33969</c:v>
                </c:pt>
                <c:pt idx="277">
                  <c:v>33998</c:v>
                </c:pt>
                <c:pt idx="278">
                  <c:v>34026</c:v>
                </c:pt>
                <c:pt idx="279">
                  <c:v>34059</c:v>
                </c:pt>
                <c:pt idx="280">
                  <c:v>34089</c:v>
                </c:pt>
                <c:pt idx="281">
                  <c:v>34120</c:v>
                </c:pt>
                <c:pt idx="282">
                  <c:v>34150</c:v>
                </c:pt>
                <c:pt idx="283">
                  <c:v>34180</c:v>
                </c:pt>
                <c:pt idx="284">
                  <c:v>34212</c:v>
                </c:pt>
                <c:pt idx="285">
                  <c:v>34242</c:v>
                </c:pt>
                <c:pt idx="286">
                  <c:v>34271</c:v>
                </c:pt>
                <c:pt idx="287">
                  <c:v>34303</c:v>
                </c:pt>
                <c:pt idx="288">
                  <c:v>34334</c:v>
                </c:pt>
                <c:pt idx="289">
                  <c:v>34365</c:v>
                </c:pt>
                <c:pt idx="290">
                  <c:v>34393</c:v>
                </c:pt>
                <c:pt idx="291">
                  <c:v>34424</c:v>
                </c:pt>
                <c:pt idx="292">
                  <c:v>34453</c:v>
                </c:pt>
                <c:pt idx="293">
                  <c:v>34485</c:v>
                </c:pt>
                <c:pt idx="294">
                  <c:v>34515</c:v>
                </c:pt>
                <c:pt idx="295">
                  <c:v>34544</c:v>
                </c:pt>
                <c:pt idx="296">
                  <c:v>34577</c:v>
                </c:pt>
                <c:pt idx="297">
                  <c:v>34607</c:v>
                </c:pt>
                <c:pt idx="298">
                  <c:v>34638</c:v>
                </c:pt>
                <c:pt idx="299">
                  <c:v>34668</c:v>
                </c:pt>
                <c:pt idx="300">
                  <c:v>34698</c:v>
                </c:pt>
                <c:pt idx="301">
                  <c:v>34730</c:v>
                </c:pt>
                <c:pt idx="302">
                  <c:v>34758</c:v>
                </c:pt>
                <c:pt idx="303">
                  <c:v>34789</c:v>
                </c:pt>
                <c:pt idx="304">
                  <c:v>34817</c:v>
                </c:pt>
                <c:pt idx="305">
                  <c:v>34850</c:v>
                </c:pt>
                <c:pt idx="306">
                  <c:v>34880</c:v>
                </c:pt>
                <c:pt idx="307">
                  <c:v>34911</c:v>
                </c:pt>
                <c:pt idx="308">
                  <c:v>34942</c:v>
                </c:pt>
                <c:pt idx="309">
                  <c:v>34971</c:v>
                </c:pt>
                <c:pt idx="310">
                  <c:v>35003</c:v>
                </c:pt>
                <c:pt idx="311">
                  <c:v>35033</c:v>
                </c:pt>
                <c:pt idx="312">
                  <c:v>35062</c:v>
                </c:pt>
                <c:pt idx="313">
                  <c:v>35095</c:v>
                </c:pt>
                <c:pt idx="314">
                  <c:v>35124</c:v>
                </c:pt>
                <c:pt idx="315">
                  <c:v>35153</c:v>
                </c:pt>
                <c:pt idx="316">
                  <c:v>35185</c:v>
                </c:pt>
                <c:pt idx="317">
                  <c:v>35216</c:v>
                </c:pt>
                <c:pt idx="318">
                  <c:v>35244</c:v>
                </c:pt>
                <c:pt idx="319">
                  <c:v>35277</c:v>
                </c:pt>
                <c:pt idx="320">
                  <c:v>35307</c:v>
                </c:pt>
                <c:pt idx="321">
                  <c:v>35338</c:v>
                </c:pt>
                <c:pt idx="322">
                  <c:v>35369</c:v>
                </c:pt>
                <c:pt idx="323">
                  <c:v>35398</c:v>
                </c:pt>
                <c:pt idx="324">
                  <c:v>35430</c:v>
                </c:pt>
                <c:pt idx="325">
                  <c:v>35461</c:v>
                </c:pt>
                <c:pt idx="326">
                  <c:v>35489</c:v>
                </c:pt>
                <c:pt idx="327">
                  <c:v>35520</c:v>
                </c:pt>
                <c:pt idx="328">
                  <c:v>35550</c:v>
                </c:pt>
                <c:pt idx="329">
                  <c:v>35580</c:v>
                </c:pt>
                <c:pt idx="330">
                  <c:v>35611</c:v>
                </c:pt>
                <c:pt idx="331">
                  <c:v>35642</c:v>
                </c:pt>
                <c:pt idx="332">
                  <c:v>35671</c:v>
                </c:pt>
                <c:pt idx="333">
                  <c:v>35703</c:v>
                </c:pt>
                <c:pt idx="334">
                  <c:v>35734</c:v>
                </c:pt>
                <c:pt idx="335">
                  <c:v>35762</c:v>
                </c:pt>
                <c:pt idx="336">
                  <c:v>35795</c:v>
                </c:pt>
                <c:pt idx="337">
                  <c:v>35825</c:v>
                </c:pt>
                <c:pt idx="338">
                  <c:v>35853</c:v>
                </c:pt>
                <c:pt idx="339">
                  <c:v>35885</c:v>
                </c:pt>
                <c:pt idx="340">
                  <c:v>35915</c:v>
                </c:pt>
                <c:pt idx="341">
                  <c:v>35944</c:v>
                </c:pt>
                <c:pt idx="342">
                  <c:v>35976</c:v>
                </c:pt>
                <c:pt idx="343">
                  <c:v>36007</c:v>
                </c:pt>
                <c:pt idx="344">
                  <c:v>36038</c:v>
                </c:pt>
                <c:pt idx="345">
                  <c:v>36068</c:v>
                </c:pt>
                <c:pt idx="346">
                  <c:v>36098</c:v>
                </c:pt>
                <c:pt idx="347">
                  <c:v>36129</c:v>
                </c:pt>
                <c:pt idx="348">
                  <c:v>36160</c:v>
                </c:pt>
                <c:pt idx="349">
                  <c:v>36189</c:v>
                </c:pt>
                <c:pt idx="350">
                  <c:v>36217</c:v>
                </c:pt>
                <c:pt idx="351">
                  <c:v>36250</c:v>
                </c:pt>
                <c:pt idx="352">
                  <c:v>36280</c:v>
                </c:pt>
                <c:pt idx="353">
                  <c:v>36311</c:v>
                </c:pt>
                <c:pt idx="354">
                  <c:v>36341</c:v>
                </c:pt>
                <c:pt idx="355">
                  <c:v>36371</c:v>
                </c:pt>
                <c:pt idx="356">
                  <c:v>36403</c:v>
                </c:pt>
                <c:pt idx="357">
                  <c:v>36433</c:v>
                </c:pt>
                <c:pt idx="358">
                  <c:v>36462</c:v>
                </c:pt>
                <c:pt idx="359">
                  <c:v>36494</c:v>
                </c:pt>
                <c:pt idx="360">
                  <c:v>36525</c:v>
                </c:pt>
                <c:pt idx="361">
                  <c:v>36556</c:v>
                </c:pt>
                <c:pt idx="362">
                  <c:v>36585</c:v>
                </c:pt>
                <c:pt idx="363">
                  <c:v>36616</c:v>
                </c:pt>
                <c:pt idx="364">
                  <c:v>36644</c:v>
                </c:pt>
                <c:pt idx="365">
                  <c:v>36677</c:v>
                </c:pt>
                <c:pt idx="366">
                  <c:v>36707</c:v>
                </c:pt>
                <c:pt idx="367">
                  <c:v>36738</c:v>
                </c:pt>
                <c:pt idx="368">
                  <c:v>36769</c:v>
                </c:pt>
                <c:pt idx="369">
                  <c:v>36798</c:v>
                </c:pt>
                <c:pt idx="370">
                  <c:v>36830</c:v>
                </c:pt>
                <c:pt idx="371">
                  <c:v>36860</c:v>
                </c:pt>
                <c:pt idx="372">
                  <c:v>36889</c:v>
                </c:pt>
                <c:pt idx="373">
                  <c:v>36922</c:v>
                </c:pt>
                <c:pt idx="374">
                  <c:v>36950</c:v>
                </c:pt>
                <c:pt idx="375">
                  <c:v>36980</c:v>
                </c:pt>
                <c:pt idx="376">
                  <c:v>37011</c:v>
                </c:pt>
                <c:pt idx="377">
                  <c:v>37042</c:v>
                </c:pt>
                <c:pt idx="378">
                  <c:v>37071</c:v>
                </c:pt>
                <c:pt idx="379">
                  <c:v>37103</c:v>
                </c:pt>
                <c:pt idx="380">
                  <c:v>37134</c:v>
                </c:pt>
                <c:pt idx="381">
                  <c:v>37162</c:v>
                </c:pt>
                <c:pt idx="382">
                  <c:v>37195</c:v>
                </c:pt>
                <c:pt idx="383">
                  <c:v>37225</c:v>
                </c:pt>
                <c:pt idx="384">
                  <c:v>37256</c:v>
                </c:pt>
                <c:pt idx="385">
                  <c:v>37287</c:v>
                </c:pt>
                <c:pt idx="386">
                  <c:v>37315</c:v>
                </c:pt>
                <c:pt idx="387">
                  <c:v>37344</c:v>
                </c:pt>
                <c:pt idx="388">
                  <c:v>37376</c:v>
                </c:pt>
                <c:pt idx="389">
                  <c:v>37407</c:v>
                </c:pt>
                <c:pt idx="390">
                  <c:v>37435</c:v>
                </c:pt>
                <c:pt idx="391">
                  <c:v>37468</c:v>
                </c:pt>
                <c:pt idx="392">
                  <c:v>37498</c:v>
                </c:pt>
                <c:pt idx="393">
                  <c:v>37529</c:v>
                </c:pt>
                <c:pt idx="394">
                  <c:v>37560</c:v>
                </c:pt>
                <c:pt idx="395">
                  <c:v>37589</c:v>
                </c:pt>
                <c:pt idx="396">
                  <c:v>37621</c:v>
                </c:pt>
                <c:pt idx="397">
                  <c:v>37652</c:v>
                </c:pt>
                <c:pt idx="398">
                  <c:v>37680</c:v>
                </c:pt>
                <c:pt idx="399">
                  <c:v>37711</c:v>
                </c:pt>
                <c:pt idx="400">
                  <c:v>37741</c:v>
                </c:pt>
                <c:pt idx="401">
                  <c:v>37771</c:v>
                </c:pt>
                <c:pt idx="402">
                  <c:v>37802</c:v>
                </c:pt>
                <c:pt idx="403">
                  <c:v>37833</c:v>
                </c:pt>
                <c:pt idx="404">
                  <c:v>37862</c:v>
                </c:pt>
                <c:pt idx="405">
                  <c:v>37894</c:v>
                </c:pt>
                <c:pt idx="406">
                  <c:v>37925</c:v>
                </c:pt>
                <c:pt idx="407">
                  <c:v>37953</c:v>
                </c:pt>
                <c:pt idx="408">
                  <c:v>37986</c:v>
                </c:pt>
                <c:pt idx="409">
                  <c:v>38016</c:v>
                </c:pt>
                <c:pt idx="410">
                  <c:v>38044</c:v>
                </c:pt>
                <c:pt idx="411">
                  <c:v>38077</c:v>
                </c:pt>
                <c:pt idx="412">
                  <c:v>38107</c:v>
                </c:pt>
                <c:pt idx="413">
                  <c:v>38138</c:v>
                </c:pt>
                <c:pt idx="414">
                  <c:v>38168</c:v>
                </c:pt>
                <c:pt idx="415">
                  <c:v>38198</c:v>
                </c:pt>
                <c:pt idx="416">
                  <c:v>38230</c:v>
                </c:pt>
                <c:pt idx="417">
                  <c:v>38260</c:v>
                </c:pt>
                <c:pt idx="418">
                  <c:v>38289</c:v>
                </c:pt>
                <c:pt idx="419">
                  <c:v>38321</c:v>
                </c:pt>
                <c:pt idx="420">
                  <c:v>38352</c:v>
                </c:pt>
                <c:pt idx="421">
                  <c:v>38383</c:v>
                </c:pt>
                <c:pt idx="422">
                  <c:v>38411</c:v>
                </c:pt>
                <c:pt idx="423">
                  <c:v>38442</c:v>
                </c:pt>
                <c:pt idx="424">
                  <c:v>38471</c:v>
                </c:pt>
                <c:pt idx="425">
                  <c:v>38503</c:v>
                </c:pt>
                <c:pt idx="426">
                  <c:v>38533</c:v>
                </c:pt>
                <c:pt idx="427">
                  <c:v>38562</c:v>
                </c:pt>
                <c:pt idx="428">
                  <c:v>38595</c:v>
                </c:pt>
                <c:pt idx="429">
                  <c:v>38625</c:v>
                </c:pt>
                <c:pt idx="430">
                  <c:v>38656</c:v>
                </c:pt>
                <c:pt idx="431">
                  <c:v>38686</c:v>
                </c:pt>
                <c:pt idx="432">
                  <c:v>38716</c:v>
                </c:pt>
                <c:pt idx="433">
                  <c:v>38748</c:v>
                </c:pt>
                <c:pt idx="434">
                  <c:v>38776</c:v>
                </c:pt>
                <c:pt idx="435">
                  <c:v>38807</c:v>
                </c:pt>
                <c:pt idx="436">
                  <c:v>38835</c:v>
                </c:pt>
                <c:pt idx="437">
                  <c:v>38868</c:v>
                </c:pt>
                <c:pt idx="438">
                  <c:v>38898</c:v>
                </c:pt>
                <c:pt idx="439">
                  <c:v>38929</c:v>
                </c:pt>
                <c:pt idx="440">
                  <c:v>38960</c:v>
                </c:pt>
                <c:pt idx="441">
                  <c:v>38989</c:v>
                </c:pt>
                <c:pt idx="442">
                  <c:v>39021</c:v>
                </c:pt>
                <c:pt idx="443">
                  <c:v>39051</c:v>
                </c:pt>
                <c:pt idx="444">
                  <c:v>39080</c:v>
                </c:pt>
                <c:pt idx="445">
                  <c:v>39113</c:v>
                </c:pt>
                <c:pt idx="446">
                  <c:v>39141</c:v>
                </c:pt>
                <c:pt idx="447">
                  <c:v>39171</c:v>
                </c:pt>
                <c:pt idx="448">
                  <c:v>39202</c:v>
                </c:pt>
                <c:pt idx="449">
                  <c:v>39233</c:v>
                </c:pt>
                <c:pt idx="450">
                  <c:v>39262</c:v>
                </c:pt>
                <c:pt idx="451">
                  <c:v>39294</c:v>
                </c:pt>
                <c:pt idx="452">
                  <c:v>39325</c:v>
                </c:pt>
                <c:pt idx="453">
                  <c:v>39353</c:v>
                </c:pt>
                <c:pt idx="454">
                  <c:v>39386</c:v>
                </c:pt>
                <c:pt idx="455">
                  <c:v>39416</c:v>
                </c:pt>
                <c:pt idx="456">
                  <c:v>39447</c:v>
                </c:pt>
                <c:pt idx="457">
                  <c:v>39478</c:v>
                </c:pt>
                <c:pt idx="458">
                  <c:v>39507</c:v>
                </c:pt>
                <c:pt idx="459">
                  <c:v>39538</c:v>
                </c:pt>
                <c:pt idx="460">
                  <c:v>39568</c:v>
                </c:pt>
                <c:pt idx="461">
                  <c:v>39598</c:v>
                </c:pt>
                <c:pt idx="462">
                  <c:v>39629</c:v>
                </c:pt>
                <c:pt idx="463">
                  <c:v>39660</c:v>
                </c:pt>
                <c:pt idx="464">
                  <c:v>39689</c:v>
                </c:pt>
                <c:pt idx="465">
                  <c:v>39721</c:v>
                </c:pt>
                <c:pt idx="466">
                  <c:v>39752</c:v>
                </c:pt>
                <c:pt idx="467">
                  <c:v>39780</c:v>
                </c:pt>
                <c:pt idx="468">
                  <c:v>39813</c:v>
                </c:pt>
                <c:pt idx="469">
                  <c:v>39843</c:v>
                </c:pt>
                <c:pt idx="470">
                  <c:v>39871</c:v>
                </c:pt>
                <c:pt idx="471">
                  <c:v>39903</c:v>
                </c:pt>
                <c:pt idx="472">
                  <c:v>39933</c:v>
                </c:pt>
                <c:pt idx="473">
                  <c:v>39962</c:v>
                </c:pt>
                <c:pt idx="474">
                  <c:v>39994</c:v>
                </c:pt>
                <c:pt idx="475">
                  <c:v>40025</c:v>
                </c:pt>
                <c:pt idx="476">
                  <c:v>40056</c:v>
                </c:pt>
                <c:pt idx="477">
                  <c:v>40086</c:v>
                </c:pt>
                <c:pt idx="478">
                  <c:v>40116</c:v>
                </c:pt>
                <c:pt idx="479">
                  <c:v>40147</c:v>
                </c:pt>
                <c:pt idx="480">
                  <c:v>40178</c:v>
                </c:pt>
                <c:pt idx="481">
                  <c:v>40207</c:v>
                </c:pt>
                <c:pt idx="482">
                  <c:v>40235</c:v>
                </c:pt>
                <c:pt idx="483">
                  <c:v>40268</c:v>
                </c:pt>
                <c:pt idx="484">
                  <c:v>40298</c:v>
                </c:pt>
                <c:pt idx="485">
                  <c:v>40329</c:v>
                </c:pt>
                <c:pt idx="486">
                  <c:v>40359</c:v>
                </c:pt>
                <c:pt idx="487">
                  <c:v>40389</c:v>
                </c:pt>
                <c:pt idx="488">
                  <c:v>40421</c:v>
                </c:pt>
                <c:pt idx="489">
                  <c:v>40451</c:v>
                </c:pt>
                <c:pt idx="490">
                  <c:v>40480</c:v>
                </c:pt>
                <c:pt idx="491">
                  <c:v>40512</c:v>
                </c:pt>
                <c:pt idx="492">
                  <c:v>40543</c:v>
                </c:pt>
                <c:pt idx="493">
                  <c:v>40574</c:v>
                </c:pt>
                <c:pt idx="494">
                  <c:v>40602</c:v>
                </c:pt>
                <c:pt idx="495">
                  <c:v>40633</c:v>
                </c:pt>
                <c:pt idx="496">
                  <c:v>40662</c:v>
                </c:pt>
                <c:pt idx="497">
                  <c:v>40694</c:v>
                </c:pt>
                <c:pt idx="498">
                  <c:v>40724</c:v>
                </c:pt>
                <c:pt idx="499">
                  <c:v>40753</c:v>
                </c:pt>
                <c:pt idx="500">
                  <c:v>40786</c:v>
                </c:pt>
                <c:pt idx="501">
                  <c:v>40816</c:v>
                </c:pt>
                <c:pt idx="502">
                  <c:v>40847</c:v>
                </c:pt>
                <c:pt idx="503">
                  <c:v>40877</c:v>
                </c:pt>
                <c:pt idx="504">
                  <c:v>40907</c:v>
                </c:pt>
                <c:pt idx="505">
                  <c:v>40939</c:v>
                </c:pt>
                <c:pt idx="506">
                  <c:v>40968</c:v>
                </c:pt>
                <c:pt idx="507">
                  <c:v>40998</c:v>
                </c:pt>
                <c:pt idx="508">
                  <c:v>41029</c:v>
                </c:pt>
                <c:pt idx="509">
                  <c:v>41060</c:v>
                </c:pt>
                <c:pt idx="510">
                  <c:v>41089</c:v>
                </c:pt>
                <c:pt idx="511">
                  <c:v>41121</c:v>
                </c:pt>
                <c:pt idx="512">
                  <c:v>41152</c:v>
                </c:pt>
                <c:pt idx="513">
                  <c:v>41180</c:v>
                </c:pt>
                <c:pt idx="514">
                  <c:v>41213</c:v>
                </c:pt>
                <c:pt idx="515">
                  <c:v>41243</c:v>
                </c:pt>
                <c:pt idx="516">
                  <c:v>41274</c:v>
                </c:pt>
                <c:pt idx="517">
                  <c:v>41305</c:v>
                </c:pt>
                <c:pt idx="518">
                  <c:v>41333</c:v>
                </c:pt>
                <c:pt idx="519">
                  <c:v>41362</c:v>
                </c:pt>
                <c:pt idx="520">
                  <c:v>41394</c:v>
                </c:pt>
                <c:pt idx="521">
                  <c:v>41425</c:v>
                </c:pt>
                <c:pt idx="522">
                  <c:v>41453</c:v>
                </c:pt>
                <c:pt idx="523">
                  <c:v>41486</c:v>
                </c:pt>
                <c:pt idx="524">
                  <c:v>41516</c:v>
                </c:pt>
                <c:pt idx="525">
                  <c:v>41547</c:v>
                </c:pt>
                <c:pt idx="526">
                  <c:v>41578</c:v>
                </c:pt>
                <c:pt idx="527">
                  <c:v>41607</c:v>
                </c:pt>
                <c:pt idx="528">
                  <c:v>41639</c:v>
                </c:pt>
                <c:pt idx="529">
                  <c:v>41670</c:v>
                </c:pt>
                <c:pt idx="530">
                  <c:v>41698</c:v>
                </c:pt>
                <c:pt idx="531">
                  <c:v>41729</c:v>
                </c:pt>
                <c:pt idx="532">
                  <c:v>41759</c:v>
                </c:pt>
                <c:pt idx="533">
                  <c:v>41789</c:v>
                </c:pt>
                <c:pt idx="534">
                  <c:v>41820</c:v>
                </c:pt>
                <c:pt idx="535">
                  <c:v>41851</c:v>
                </c:pt>
                <c:pt idx="536">
                  <c:v>41880</c:v>
                </c:pt>
                <c:pt idx="537">
                  <c:v>41912</c:v>
                </c:pt>
                <c:pt idx="538">
                  <c:v>41943</c:v>
                </c:pt>
                <c:pt idx="539">
                  <c:v>41971</c:v>
                </c:pt>
                <c:pt idx="540">
                  <c:v>42004</c:v>
                </c:pt>
                <c:pt idx="541">
                  <c:v>42034</c:v>
                </c:pt>
                <c:pt idx="542">
                  <c:v>42062</c:v>
                </c:pt>
                <c:pt idx="543">
                  <c:v>42094</c:v>
                </c:pt>
                <c:pt idx="544">
                  <c:v>42124</c:v>
                </c:pt>
                <c:pt idx="545">
                  <c:v>42153</c:v>
                </c:pt>
                <c:pt idx="546">
                  <c:v>42185</c:v>
                </c:pt>
                <c:pt idx="547">
                  <c:v>42216</c:v>
                </c:pt>
                <c:pt idx="548">
                  <c:v>42247</c:v>
                </c:pt>
                <c:pt idx="549">
                  <c:v>42277</c:v>
                </c:pt>
                <c:pt idx="550">
                  <c:v>42307</c:v>
                </c:pt>
                <c:pt idx="551">
                  <c:v>42338</c:v>
                </c:pt>
                <c:pt idx="552">
                  <c:v>42369</c:v>
                </c:pt>
                <c:pt idx="553">
                  <c:v>42398</c:v>
                </c:pt>
                <c:pt idx="554">
                  <c:v>42429</c:v>
                </c:pt>
                <c:pt idx="555">
                  <c:v>42460</c:v>
                </c:pt>
                <c:pt idx="556">
                  <c:v>42489</c:v>
                </c:pt>
                <c:pt idx="557">
                  <c:v>42521</c:v>
                </c:pt>
                <c:pt idx="558">
                  <c:v>42551</c:v>
                </c:pt>
                <c:pt idx="559">
                  <c:v>42580</c:v>
                </c:pt>
                <c:pt idx="560">
                  <c:v>42613</c:v>
                </c:pt>
                <c:pt idx="561">
                  <c:v>42643</c:v>
                </c:pt>
                <c:pt idx="562">
                  <c:v>42674</c:v>
                </c:pt>
                <c:pt idx="563">
                  <c:v>42704</c:v>
                </c:pt>
                <c:pt idx="564">
                  <c:v>42734</c:v>
                </c:pt>
                <c:pt idx="565">
                  <c:v>42766</c:v>
                </c:pt>
                <c:pt idx="566">
                  <c:v>42794</c:v>
                </c:pt>
                <c:pt idx="567">
                  <c:v>42825</c:v>
                </c:pt>
                <c:pt idx="568">
                  <c:v>42853</c:v>
                </c:pt>
                <c:pt idx="569">
                  <c:v>42886</c:v>
                </c:pt>
                <c:pt idx="570">
                  <c:v>42916</c:v>
                </c:pt>
                <c:pt idx="571">
                  <c:v>42947</c:v>
                </c:pt>
                <c:pt idx="572">
                  <c:v>42978</c:v>
                </c:pt>
                <c:pt idx="573">
                  <c:v>43007</c:v>
                </c:pt>
                <c:pt idx="574">
                  <c:v>43039</c:v>
                </c:pt>
                <c:pt idx="575">
                  <c:v>43069</c:v>
                </c:pt>
                <c:pt idx="576">
                  <c:v>43098</c:v>
                </c:pt>
                <c:pt idx="577">
                  <c:v>43131</c:v>
                </c:pt>
                <c:pt idx="578">
                  <c:v>43159</c:v>
                </c:pt>
                <c:pt idx="579">
                  <c:v>43189</c:v>
                </c:pt>
                <c:pt idx="580">
                  <c:v>43220</c:v>
                </c:pt>
                <c:pt idx="581">
                  <c:v>43251</c:v>
                </c:pt>
                <c:pt idx="582">
                  <c:v>43280</c:v>
                </c:pt>
                <c:pt idx="583">
                  <c:v>43312</c:v>
                </c:pt>
                <c:pt idx="584">
                  <c:v>43343</c:v>
                </c:pt>
                <c:pt idx="585">
                  <c:v>43371</c:v>
                </c:pt>
                <c:pt idx="586">
                  <c:v>43404</c:v>
                </c:pt>
                <c:pt idx="587">
                  <c:v>43434</c:v>
                </c:pt>
                <c:pt idx="588">
                  <c:v>43465</c:v>
                </c:pt>
                <c:pt idx="589">
                  <c:v>43496</c:v>
                </c:pt>
                <c:pt idx="590">
                  <c:v>43524</c:v>
                </c:pt>
                <c:pt idx="591">
                  <c:v>43553</c:v>
                </c:pt>
                <c:pt idx="592">
                  <c:v>43585</c:v>
                </c:pt>
                <c:pt idx="593">
                  <c:v>43616</c:v>
                </c:pt>
                <c:pt idx="594">
                  <c:v>43644</c:v>
                </c:pt>
                <c:pt idx="595">
                  <c:v>43677</c:v>
                </c:pt>
                <c:pt idx="596">
                  <c:v>43707</c:v>
                </c:pt>
                <c:pt idx="597">
                  <c:v>43738</c:v>
                </c:pt>
                <c:pt idx="598">
                  <c:v>43769</c:v>
                </c:pt>
                <c:pt idx="599">
                  <c:v>43798</c:v>
                </c:pt>
                <c:pt idx="600">
                  <c:v>43830</c:v>
                </c:pt>
                <c:pt idx="601">
                  <c:v>43861</c:v>
                </c:pt>
                <c:pt idx="602">
                  <c:v>43889</c:v>
                </c:pt>
                <c:pt idx="603">
                  <c:v>43921</c:v>
                </c:pt>
              </c:numCache>
            </c:numRef>
          </c:xVal>
          <c:yVal>
            <c:numRef>
              <c:f>'World-Daten'!$D$4:$D$607</c:f>
              <c:numCache>
                <c:formatCode>General</c:formatCode>
                <c:ptCount val="604"/>
                <c:pt idx="12" formatCode="0.00%">
                  <c:v>-3.0849999999999933E-2</c:v>
                </c:pt>
                <c:pt idx="13" formatCode="0.00%">
                  <c:v>7.319887777248435E-2</c:v>
                </c:pt>
                <c:pt idx="14" formatCode="0.00%">
                  <c:v>5.1670858785483276E-2</c:v>
                </c:pt>
                <c:pt idx="15" formatCode="0.00%">
                  <c:v>9.4413968149998029E-2</c:v>
                </c:pt>
                <c:pt idx="16" formatCode="0.00%">
                  <c:v>0.2466865361602204</c:v>
                </c:pt>
                <c:pt idx="17" formatCode="0.00%">
                  <c:v>0.29912037594890961</c:v>
                </c:pt>
                <c:pt idx="18" formatCode="0.00%">
                  <c:v>0.34545252390482561</c:v>
                </c:pt>
                <c:pt idx="19" formatCode="0.00%">
                  <c:v>0.24664689117664174</c:v>
                </c:pt>
                <c:pt idx="20" formatCode="0.00%">
                  <c:v>0.23320082433360723</c:v>
                </c:pt>
                <c:pt idx="21" formatCode="0.00%">
                  <c:v>0.18326115177762992</c:v>
                </c:pt>
                <c:pt idx="22" formatCode="0.00%">
                  <c:v>0.15542440817591974</c:v>
                </c:pt>
                <c:pt idx="23" formatCode="0.00%">
                  <c:v>0.13966232387883504</c:v>
                </c:pt>
                <c:pt idx="24" formatCode="0.00%">
                  <c:v>0.18363514419852445</c:v>
                </c:pt>
                <c:pt idx="25" formatCode="0.00%">
                  <c:v>0.17305093273091376</c:v>
                </c:pt>
                <c:pt idx="26" formatCode="0.00%">
                  <c:v>0.2053437201038677</c:v>
                </c:pt>
                <c:pt idx="27" formatCode="0.00%">
                  <c:v>0.17070502090093798</c:v>
                </c:pt>
                <c:pt idx="28" formatCode="0.00%">
                  <c:v>0.14868376966195473</c:v>
                </c:pt>
                <c:pt idx="29" formatCode="0.00%">
                  <c:v>0.2005119928766208</c:v>
                </c:pt>
                <c:pt idx="30" formatCode="0.00%">
                  <c:v>0.1608590658255975</c:v>
                </c:pt>
                <c:pt idx="31" formatCode="0.00%">
                  <c:v>0.19794154971633326</c:v>
                </c:pt>
                <c:pt idx="32" formatCode="0.00%">
                  <c:v>0.20565808578447031</c:v>
                </c:pt>
                <c:pt idx="33" formatCode="0.00%">
                  <c:v>0.19870742905610994</c:v>
                </c:pt>
                <c:pt idx="34" formatCode="0.00%">
                  <c:v>0.25627928817165135</c:v>
                </c:pt>
                <c:pt idx="35" formatCode="0.00%">
                  <c:v>0.31113814107741855</c:v>
                </c:pt>
                <c:pt idx="36" formatCode="0.00%">
                  <c:v>0.22483262431131856</c:v>
                </c:pt>
                <c:pt idx="37" formatCode="0.00%">
                  <c:v>0.18429749981078269</c:v>
                </c:pt>
                <c:pt idx="38" formatCode="0.00%">
                  <c:v>0.14842111230795396</c:v>
                </c:pt>
                <c:pt idx="39" formatCode="0.00%">
                  <c:v>0.13427911843881568</c:v>
                </c:pt>
                <c:pt idx="40" formatCode="0.00%">
                  <c:v>6.3020307769929396E-2</c:v>
                </c:pt>
                <c:pt idx="41" formatCode="0.00%">
                  <c:v>3.8692131775758698E-2</c:v>
                </c:pt>
                <c:pt idx="42" formatCode="0.00%">
                  <c:v>7.005568386749772E-2</c:v>
                </c:pt>
                <c:pt idx="43" formatCode="0.00%">
                  <c:v>7.8897967767816102E-2</c:v>
                </c:pt>
                <c:pt idx="44" formatCode="0.00%">
                  <c:v>5.4155179204411485E-3</c:v>
                </c:pt>
                <c:pt idx="45" formatCode="0.00%">
                  <c:v>5.0492620309339431E-2</c:v>
                </c:pt>
                <c:pt idx="46" formatCode="0.00%">
                  <c:v>5.2389888171846088E-2</c:v>
                </c:pt>
                <c:pt idx="47" formatCode="0.00%">
                  <c:v>-0.1297481427794891</c:v>
                </c:pt>
                <c:pt idx="48" formatCode="0.00%">
                  <c:v>-0.15243090894856326</c:v>
                </c:pt>
                <c:pt idx="49" formatCode="0.00%">
                  <c:v>-0.14789172453950261</c:v>
                </c:pt>
                <c:pt idx="50" formatCode="0.00%">
                  <c:v>-0.14057221842185064</c:v>
                </c:pt>
                <c:pt idx="51" formatCode="0.00%">
                  <c:v>-0.16350345429833035</c:v>
                </c:pt>
                <c:pt idx="52" formatCode="0.00%">
                  <c:v>-0.13379362513163562</c:v>
                </c:pt>
                <c:pt idx="53" formatCode="0.00%">
                  <c:v>-0.16618565903005056</c:v>
                </c:pt>
                <c:pt idx="54" formatCode="0.00%">
                  <c:v>-0.19744243633810099</c:v>
                </c:pt>
                <c:pt idx="55" formatCode="0.00%">
                  <c:v>-0.26255144032921807</c:v>
                </c:pt>
                <c:pt idx="56" formatCode="0.00%">
                  <c:v>-0.30476936636960139</c:v>
                </c:pt>
                <c:pt idx="57" formatCode="0.00%">
                  <c:v>-0.38733673051016226</c:v>
                </c:pt>
                <c:pt idx="58" formatCode="0.00%">
                  <c:v>-0.33540395181281801</c:v>
                </c:pt>
                <c:pt idx="59" formatCode="0.00%">
                  <c:v>-0.24831560800513008</c:v>
                </c:pt>
                <c:pt idx="60" formatCode="0.00%">
                  <c:v>-0.25467309339468958</c:v>
                </c:pt>
                <c:pt idx="61" formatCode="0.00%">
                  <c:v>-0.15248460403836706</c:v>
                </c:pt>
                <c:pt idx="62" formatCode="0.00%">
                  <c:v>-9.1764725189962704E-2</c:v>
                </c:pt>
                <c:pt idx="63" formatCode="0.00%">
                  <c:v>-6.1340292978615985E-2</c:v>
                </c:pt>
                <c:pt idx="64" formatCode="0.00%">
                  <c:v>-5.8989220982698098E-3</c:v>
                </c:pt>
                <c:pt idx="65" formatCode="0.00%">
                  <c:v>6.0304376527681169E-2</c:v>
                </c:pt>
                <c:pt idx="66" formatCode="0.00%">
                  <c:v>0.10851585094037253</c:v>
                </c:pt>
                <c:pt idx="67" formatCode="0.00%">
                  <c:v>0.11319313909774431</c:v>
                </c:pt>
                <c:pt idx="68" formatCode="0.00%">
                  <c:v>0.21300941627748204</c:v>
                </c:pt>
                <c:pt idx="69" formatCode="0.00%">
                  <c:v>0.28168021032504775</c:v>
                </c:pt>
                <c:pt idx="70" formatCode="0.00%">
                  <c:v>0.25030265353532055</c:v>
                </c:pt>
                <c:pt idx="71" formatCode="0.00%">
                  <c:v>0.30487386019920892</c:v>
                </c:pt>
                <c:pt idx="72" formatCode="0.00%">
                  <c:v>0.32804930259807574</c:v>
                </c:pt>
                <c:pt idx="73" formatCode="0.00%">
                  <c:v>0.26260312091326532</c:v>
                </c:pt>
                <c:pt idx="74" formatCode="0.00%">
                  <c:v>0.15155895666001085</c:v>
                </c:pt>
                <c:pt idx="75" formatCode="0.00%">
                  <c:v>0.15666313882361393</c:v>
                </c:pt>
                <c:pt idx="76" formatCode="0.00%">
                  <c:v>0.10256476505443013</c:v>
                </c:pt>
                <c:pt idx="77" formatCode="0.00%">
                  <c:v>5.91462080802303E-2</c:v>
                </c:pt>
                <c:pt idx="78" formatCode="0.00%">
                  <c:v>7.8151483931004684E-2</c:v>
                </c:pt>
                <c:pt idx="79" formatCode="0.00%">
                  <c:v>0.1305296114541008</c:v>
                </c:pt>
                <c:pt idx="80" formatCode="0.00%">
                  <c:v>0.14570548036982456</c:v>
                </c:pt>
                <c:pt idx="81" formatCode="0.00%">
                  <c:v>0.2058908541645299</c:v>
                </c:pt>
                <c:pt idx="82" formatCode="0.00%">
                  <c:v>8.8704542084282023E-2</c:v>
                </c:pt>
                <c:pt idx="83" formatCode="0.00%">
                  <c:v>5.5564046393940858E-2</c:v>
                </c:pt>
                <c:pt idx="84" formatCode="0.00%">
                  <c:v>0.1339724284199364</c:v>
                </c:pt>
                <c:pt idx="85" formatCode="0.00%">
                  <c:v>6.0120864743631319E-3</c:v>
                </c:pt>
                <c:pt idx="86" formatCode="0.00%">
                  <c:v>9.061808595772769E-3</c:v>
                </c:pt>
                <c:pt idx="87" formatCode="0.00%">
                  <c:v>-8.9329332123666561E-3</c:v>
                </c:pt>
                <c:pt idx="88" formatCode="0.00%">
                  <c:v>9.2562938892837288E-3</c:v>
                </c:pt>
                <c:pt idx="89" formatCode="0.00%">
                  <c:v>1.2415798169801651E-2</c:v>
                </c:pt>
                <c:pt idx="90" formatCode="0.00%">
                  <c:v>1.9165857492948524E-2</c:v>
                </c:pt>
                <c:pt idx="91" formatCode="0.00%">
                  <c:v>1.4998288577029673E-2</c:v>
                </c:pt>
                <c:pt idx="92" formatCode="0.00%">
                  <c:v>2.1067240518962027E-2</c:v>
                </c:pt>
                <c:pt idx="93" formatCode="0.00%">
                  <c:v>2.5175322616810769E-2</c:v>
                </c:pt>
                <c:pt idx="94" formatCode="0.00%">
                  <c:v>4.4195884879174363E-2</c:v>
                </c:pt>
                <c:pt idx="95" formatCode="0.00%">
                  <c:v>6.144725622999081E-2</c:v>
                </c:pt>
                <c:pt idx="96" formatCode="0.00%">
                  <c:v>6.7930005162080143E-3</c:v>
                </c:pt>
                <c:pt idx="97" formatCode="0.00%">
                  <c:v>1.1116271868710337E-2</c:v>
                </c:pt>
                <c:pt idx="98" formatCode="0.00%">
                  <c:v>7.7674885120477821E-3</c:v>
                </c:pt>
                <c:pt idx="99" formatCode="0.00%">
                  <c:v>5.9980126595153616E-2</c:v>
                </c:pt>
                <c:pt idx="100" formatCode="0.00%">
                  <c:v>9.5583796418123201E-2</c:v>
                </c:pt>
                <c:pt idx="101" formatCode="0.00%">
                  <c:v>0.12459690390816869</c:v>
                </c:pt>
                <c:pt idx="102" formatCode="0.00%">
                  <c:v>9.4526234602908099E-2</c:v>
                </c:pt>
                <c:pt idx="103" formatCode="0.00%">
                  <c:v>0.18934516692725101</c:v>
                </c:pt>
                <c:pt idx="104" formatCode="0.00%">
                  <c:v>0.21212144351624174</c:v>
                </c:pt>
                <c:pt idx="105" formatCode="0.00%">
                  <c:v>0.21096772733786362</c:v>
                </c:pt>
                <c:pt idx="106" formatCode="0.00%">
                  <c:v>0.20800466529572437</c:v>
                </c:pt>
                <c:pt idx="107" formatCode="0.00%">
                  <c:v>0.15082185863576791</c:v>
                </c:pt>
                <c:pt idx="108" formatCode="0.00%">
                  <c:v>0.16518669886680315</c:v>
                </c:pt>
                <c:pt idx="109" formatCode="0.00%">
                  <c:v>0.23117382250260299</c:v>
                </c:pt>
                <c:pt idx="110" formatCode="0.00%">
                  <c:v>0.2168626361756627</c:v>
                </c:pt>
                <c:pt idx="111" formatCode="0.00%">
                  <c:v>0.21290274958479438</c:v>
                </c:pt>
                <c:pt idx="112" formatCode="0.00%">
                  <c:v>0.15902540337392979</c:v>
                </c:pt>
                <c:pt idx="113" formatCode="0.00%">
                  <c:v>0.1247741242299294</c:v>
                </c:pt>
                <c:pt idx="114" formatCode="0.00%">
                  <c:v>0.14584455958549225</c:v>
                </c:pt>
                <c:pt idx="115" formatCode="0.00%">
                  <c:v>7.6768418814158856E-2</c:v>
                </c:pt>
                <c:pt idx="116" formatCode="0.00%">
                  <c:v>9.4810913649621797E-2</c:v>
                </c:pt>
                <c:pt idx="117" formatCode="0.00%">
                  <c:v>0.10658877311426807</c:v>
                </c:pt>
                <c:pt idx="118" formatCode="0.00%">
                  <c:v>4.4514457035418564E-2</c:v>
                </c:pt>
                <c:pt idx="119" formatCode="0.00%">
                  <c:v>0.11599575922401684</c:v>
                </c:pt>
                <c:pt idx="120" formatCode="0.00%">
                  <c:v>0.10953094607952552</c:v>
                </c:pt>
                <c:pt idx="121" formatCode="0.00%">
                  <c:v>0.1469053733886363</c:v>
                </c:pt>
                <c:pt idx="122" formatCode="0.00%">
                  <c:v>0.16981359371037263</c:v>
                </c:pt>
                <c:pt idx="123" formatCode="0.00%">
                  <c:v>1.8926715271605499E-3</c:v>
                </c:pt>
                <c:pt idx="124" formatCode="0.00%">
                  <c:v>6.8971822487154721E-2</c:v>
                </c:pt>
                <c:pt idx="125" formatCode="0.00%">
                  <c:v>0.14128337933815094</c:v>
                </c:pt>
                <c:pt idx="126" formatCode="0.00%">
                  <c:v>0.1623045803413703</c:v>
                </c:pt>
                <c:pt idx="127" formatCode="0.00%">
                  <c:v>0.18898344644331933</c:v>
                </c:pt>
                <c:pt idx="128" formatCode="0.00%">
                  <c:v>0.1653403304044605</c:v>
                </c:pt>
                <c:pt idx="129" formatCode="0.00%">
                  <c:v>0.17389053046292369</c:v>
                </c:pt>
                <c:pt idx="130" formatCode="0.00%">
                  <c:v>0.30512040865969348</c:v>
                </c:pt>
                <c:pt idx="131" formatCode="0.00%">
                  <c:v>0.3191167966767765</c:v>
                </c:pt>
                <c:pt idx="132" formatCode="0.00%">
                  <c:v>0.25671916312219811</c:v>
                </c:pt>
                <c:pt idx="133" formatCode="0.00%">
                  <c:v>0.15081193916555957</c:v>
                </c:pt>
                <c:pt idx="134" formatCode="0.00%">
                  <c:v>0.15357473862213622</c:v>
                </c:pt>
                <c:pt idx="135" formatCode="0.00%">
                  <c:v>0.33861591821611015</c:v>
                </c:pt>
                <c:pt idx="136" formatCode="0.00%">
                  <c:v>0.25697473529361448</c:v>
                </c:pt>
                <c:pt idx="137" formatCode="0.00%">
                  <c:v>0.17461085264576726</c:v>
                </c:pt>
                <c:pt idx="138" formatCode="0.00%">
                  <c:v>0.11897438025531559</c:v>
                </c:pt>
                <c:pt idx="139" formatCode="0.00%">
                  <c:v>6.7301884513167431E-2</c:v>
                </c:pt>
                <c:pt idx="140" formatCode="0.00%">
                  <c:v>2.6254067479421828E-2</c:v>
                </c:pt>
                <c:pt idx="141" formatCode="0.00%">
                  <c:v>-7.8558380599412114E-2</c:v>
                </c:pt>
                <c:pt idx="142" formatCode="0.00%">
                  <c:v>-7.7208383423262195E-2</c:v>
                </c:pt>
                <c:pt idx="143" formatCode="0.00%">
                  <c:v>-4.8421871924707927E-2</c:v>
                </c:pt>
                <c:pt idx="144" formatCode="0.00%">
                  <c:v>-4.7854045846215776E-2</c:v>
                </c:pt>
                <c:pt idx="145" formatCode="0.00%">
                  <c:v>-3.3747938751472417E-2</c:v>
                </c:pt>
                <c:pt idx="146" formatCode="0.00%">
                  <c:v>-9.4926657833657613E-2</c:v>
                </c:pt>
                <c:pt idx="147" formatCode="0.00%">
                  <c:v>-0.14989903573454333</c:v>
                </c:pt>
                <c:pt idx="148" formatCode="0.00%">
                  <c:v>-0.10864042966269294</c:v>
                </c:pt>
                <c:pt idx="149" formatCode="0.00%">
                  <c:v>-0.11385394157848217</c:v>
                </c:pt>
                <c:pt idx="150" formatCode="0.00%">
                  <c:v>-0.15247291590370726</c:v>
                </c:pt>
                <c:pt idx="151" formatCode="0.00%">
                  <c:v>-0.14904524082379522</c:v>
                </c:pt>
                <c:pt idx="152" formatCode="0.00%">
                  <c:v>-6.902972507433669E-2</c:v>
                </c:pt>
                <c:pt idx="153" formatCode="0.00%">
                  <c:v>1.1265128573361149E-2</c:v>
                </c:pt>
                <c:pt idx="154" formatCode="0.00%">
                  <c:v>4.8575064127163614E-2</c:v>
                </c:pt>
                <c:pt idx="155" formatCode="0.00%">
                  <c:v>2.7687549064311368E-2</c:v>
                </c:pt>
                <c:pt idx="156" formatCode="0.00%">
                  <c:v>9.7083787665541044E-2</c:v>
                </c:pt>
                <c:pt idx="157" formatCode="0.00%">
                  <c:v>0.13719055815336922</c:v>
                </c:pt>
                <c:pt idx="158" formatCode="0.00%">
                  <c:v>0.23588774567314186</c:v>
                </c:pt>
                <c:pt idx="159" formatCode="0.00%">
                  <c:v>0.31528602921944482</c:v>
                </c:pt>
                <c:pt idx="160" formatCode="0.00%">
                  <c:v>0.34325859278785953</c:v>
                </c:pt>
                <c:pt idx="161" formatCode="0.00%">
                  <c:v>0.36451833556990887</c:v>
                </c:pt>
                <c:pt idx="162" formatCode="0.00%">
                  <c:v>0.47399166420530991</c:v>
                </c:pt>
                <c:pt idx="163" formatCode="0.00%">
                  <c:v>0.46661198521383973</c:v>
                </c:pt>
                <c:pt idx="164" formatCode="0.00%">
                  <c:v>0.3748029624116882</c:v>
                </c:pt>
                <c:pt idx="165" formatCode="0.00%">
                  <c:v>0.39620583377497409</c:v>
                </c:pt>
                <c:pt idx="166" formatCode="0.00%">
                  <c:v>0.29111930811310605</c:v>
                </c:pt>
                <c:pt idx="167" formatCode="0.00%">
                  <c:v>0.2578892238165591</c:v>
                </c:pt>
                <c:pt idx="168" formatCode="0.00%">
                  <c:v>0.2192808854951136</c:v>
                </c:pt>
                <c:pt idx="169" formatCode="0.00%">
                  <c:v>0.20373633818276904</c:v>
                </c:pt>
                <c:pt idx="170" formatCode="0.00%">
                  <c:v>0.15956383309391198</c:v>
                </c:pt>
                <c:pt idx="171" formatCode="0.00%">
                  <c:v>0.17288064056621755</c:v>
                </c:pt>
                <c:pt idx="172" formatCode="0.00%">
                  <c:v>9.0758582020284084E-2</c:v>
                </c:pt>
                <c:pt idx="173" formatCode="0.00%">
                  <c:v>1.8984169016887265E-2</c:v>
                </c:pt>
                <c:pt idx="174" formatCode="0.00%">
                  <c:v>-3.5029909011293769E-3</c:v>
                </c:pt>
                <c:pt idx="175" formatCode="0.00%">
                  <c:v>-2.1100841161755479E-2</c:v>
                </c:pt>
                <c:pt idx="176" formatCode="0.00%">
                  <c:v>7.1372720027667924E-2</c:v>
                </c:pt>
                <c:pt idx="177" formatCode="0.00%">
                  <c:v>4.6116880532441007E-2</c:v>
                </c:pt>
                <c:pt idx="178" formatCode="0.00%">
                  <c:v>6.984958171558131E-2</c:v>
                </c:pt>
                <c:pt idx="179" formatCode="0.00%">
                  <c:v>3.8967131028614377E-2</c:v>
                </c:pt>
                <c:pt idx="180" formatCode="0.00%">
                  <c:v>4.7182142677592909E-2</c:v>
                </c:pt>
                <c:pt idx="181" formatCode="0.00%">
                  <c:v>9.580784999590386E-2</c:v>
                </c:pt>
                <c:pt idx="182" formatCode="0.00%">
                  <c:v>0.11627460498004072</c:v>
                </c:pt>
                <c:pt idx="183" formatCode="0.00%">
                  <c:v>0.103018622450745</c:v>
                </c:pt>
                <c:pt idx="184" formatCode="0.00%">
                  <c:v>0.10390435866888503</c:v>
                </c:pt>
                <c:pt idx="185" formatCode="0.00%">
                  <c:v>0.25458532994847616</c:v>
                </c:pt>
                <c:pt idx="186" formatCode="0.00%">
                  <c:v>0.26593058762195554</c:v>
                </c:pt>
                <c:pt idx="187" formatCode="0.00%">
                  <c:v>0.33905423663385448</c:v>
                </c:pt>
                <c:pt idx="188" formatCode="0.00%">
                  <c:v>0.2268121179797753</c:v>
                </c:pt>
                <c:pt idx="189" formatCode="0.00%">
                  <c:v>0.24058365155635708</c:v>
                </c:pt>
                <c:pt idx="190" formatCode="0.00%">
                  <c:v>0.29345609331804079</c:v>
                </c:pt>
                <c:pt idx="191" formatCode="0.00%">
                  <c:v>0.37082497716271701</c:v>
                </c:pt>
                <c:pt idx="192" formatCode="0.00%">
                  <c:v>0.40564721051530617</c:v>
                </c:pt>
                <c:pt idx="193" formatCode="0.00%">
                  <c:v>0.35181838276404576</c:v>
                </c:pt>
                <c:pt idx="194" formatCode="0.00%">
                  <c:v>0.47077014936997208</c:v>
                </c:pt>
                <c:pt idx="195" formatCode="0.00%">
                  <c:v>0.56037882043672882</c:v>
                </c:pt>
                <c:pt idx="196" formatCode="0.00%">
                  <c:v>0.60771370318163509</c:v>
                </c:pt>
                <c:pt idx="197" formatCode="0.00%">
                  <c:v>0.52470695290891878</c:v>
                </c:pt>
                <c:pt idx="198" formatCode="0.00%">
                  <c:v>0.55808008754151306</c:v>
                </c:pt>
                <c:pt idx="199" formatCode="0.00%">
                  <c:v>0.53883741445217659</c:v>
                </c:pt>
                <c:pt idx="200" formatCode="0.00%">
                  <c:v>0.65970901415459937</c:v>
                </c:pt>
                <c:pt idx="201" formatCode="0.00%">
                  <c:v>0.58192536389502592</c:v>
                </c:pt>
                <c:pt idx="202" formatCode="0.00%">
                  <c:v>0.47532235111475263</c:v>
                </c:pt>
                <c:pt idx="203" formatCode="0.00%">
                  <c:v>0.456315042331771</c:v>
                </c:pt>
                <c:pt idx="204" formatCode="0.00%">
                  <c:v>0.41889706151425354</c:v>
                </c:pt>
                <c:pt idx="205" formatCode="0.00%">
                  <c:v>0.56246693662412106</c:v>
                </c:pt>
                <c:pt idx="206" formatCode="0.00%">
                  <c:v>0.48057294907266468</c:v>
                </c:pt>
                <c:pt idx="207" formatCode="0.00%">
                  <c:v>0.43227801276999522</c:v>
                </c:pt>
                <c:pt idx="208" formatCode="0.00%">
                  <c:v>0.4757206881030196</c:v>
                </c:pt>
                <c:pt idx="209" formatCode="0.00%">
                  <c:v>0.48208956981985507</c:v>
                </c:pt>
                <c:pt idx="210" formatCode="0.00%">
                  <c:v>0.42412125193987271</c:v>
                </c:pt>
                <c:pt idx="211" formatCode="0.00%">
                  <c:v>0.44103635290701493</c:v>
                </c:pt>
                <c:pt idx="212" formatCode="0.00%">
                  <c:v>0.40360400414269204</c:v>
                </c:pt>
                <c:pt idx="213" formatCode="0.00%">
                  <c:v>0.43629082345169734</c:v>
                </c:pt>
                <c:pt idx="214" formatCode="0.00%">
                  <c:v>0.21324491212685892</c:v>
                </c:pt>
                <c:pt idx="215" formatCode="0.00%">
                  <c:v>0.13563829787234027</c:v>
                </c:pt>
                <c:pt idx="216" formatCode="0.00%">
                  <c:v>0.16163840904518967</c:v>
                </c:pt>
                <c:pt idx="217" formatCode="0.00%">
                  <c:v>6.4841946504970993E-2</c:v>
                </c:pt>
                <c:pt idx="218" formatCode="0.00%">
                  <c:v>9.0640582016731974E-2</c:v>
                </c:pt>
                <c:pt idx="219" formatCode="0.00%">
                  <c:v>5.8014872873148216E-2</c:v>
                </c:pt>
                <c:pt idx="220" formatCode="0.00%">
                  <c:v>1.1971370560799111E-2</c:v>
                </c:pt>
                <c:pt idx="221" formatCode="0.00%">
                  <c:v>-9.6764066554602124E-3</c:v>
                </c:pt>
                <c:pt idx="222" formatCode="0.00%">
                  <c:v>-1.0516756814084371E-2</c:v>
                </c:pt>
                <c:pt idx="223" formatCode="0.00%">
                  <c:v>-1.1696294158482945E-2</c:v>
                </c:pt>
                <c:pt idx="224" formatCode="0.00%">
                  <c:v>-0.1181778001497833</c:v>
                </c:pt>
                <c:pt idx="225" formatCode="0.00%">
                  <c:v>-6.4524232361722667E-2</c:v>
                </c:pt>
                <c:pt idx="226" formatCode="0.00%">
                  <c:v>0.20181416822013354</c:v>
                </c:pt>
                <c:pt idx="227" formatCode="0.00%">
                  <c:v>0.2747117369268508</c:v>
                </c:pt>
                <c:pt idx="228" formatCode="0.00%">
                  <c:v>0.23286916983410899</c:v>
                </c:pt>
                <c:pt idx="229" formatCode="0.00%">
                  <c:v>0.24709320391436496</c:v>
                </c:pt>
                <c:pt idx="230" formatCode="0.00%">
                  <c:v>0.17129544864525115</c:v>
                </c:pt>
                <c:pt idx="231" formatCode="0.00%">
                  <c:v>0.12967748782785216</c:v>
                </c:pt>
                <c:pt idx="232" formatCode="0.00%">
                  <c:v>0.14135682422196472</c:v>
                </c:pt>
                <c:pt idx="233" formatCode="0.00%">
                  <c:v>0.13608578643810265</c:v>
                </c:pt>
                <c:pt idx="234" formatCode="0.00%">
                  <c:v>0.12482532519992984</c:v>
                </c:pt>
                <c:pt idx="235" formatCode="0.00%">
                  <c:v>0.22884529630199624</c:v>
                </c:pt>
                <c:pt idx="236" formatCode="0.00%">
                  <c:v>0.26885234033133165</c:v>
                </c:pt>
                <c:pt idx="237" formatCode="0.00%">
                  <c:v>0.25161117939400413</c:v>
                </c:pt>
                <c:pt idx="238" formatCode="0.00%">
                  <c:v>0.13437000395924481</c:v>
                </c:pt>
                <c:pt idx="239" formatCode="0.00%">
                  <c:v>0.13997233882277715</c:v>
                </c:pt>
                <c:pt idx="240" formatCode="0.00%">
                  <c:v>0.16608440301768645</c:v>
                </c:pt>
                <c:pt idx="241" formatCode="0.00%">
                  <c:v>7.2796912664565339E-2</c:v>
                </c:pt>
                <c:pt idx="242" formatCode="0.00%">
                  <c:v>3.326388532446134E-2</c:v>
                </c:pt>
                <c:pt idx="243" formatCode="0.00%">
                  <c:v>-2.2913224280901145E-2</c:v>
                </c:pt>
                <c:pt idx="244" formatCode="0.00%">
                  <c:v>-5.8773144480344208E-2</c:v>
                </c:pt>
                <c:pt idx="245" formatCode="0.00%">
                  <c:v>6.6462592642738905E-2</c:v>
                </c:pt>
                <c:pt idx="246" formatCode="0.00%">
                  <c:v>7.0919713419609343E-2</c:v>
                </c:pt>
                <c:pt idx="247" formatCode="0.00%">
                  <c:v>-2.909031742871393E-2</c:v>
                </c:pt>
                <c:pt idx="248" formatCode="0.00%">
                  <c:v>-9.8219468331290471E-2</c:v>
                </c:pt>
                <c:pt idx="249" formatCode="0.00%">
                  <c:v>-0.21556247705090215</c:v>
                </c:pt>
                <c:pt idx="250" formatCode="0.00%">
                  <c:v>-0.11282592776268885</c:v>
                </c:pt>
                <c:pt idx="251" formatCode="0.00%">
                  <c:v>-0.16098257482879741</c:v>
                </c:pt>
                <c:pt idx="252" formatCode="0.00%">
                  <c:v>-0.17017760787894953</c:v>
                </c:pt>
                <c:pt idx="253" formatCode="0.00%">
                  <c:v>-9.7764382436979824E-2</c:v>
                </c:pt>
                <c:pt idx="254" formatCode="0.00%">
                  <c:v>2.9887632077186588E-2</c:v>
                </c:pt>
                <c:pt idx="255" formatCode="0.00%">
                  <c:v>6.3765165155059034E-2</c:v>
                </c:pt>
                <c:pt idx="256" formatCode="0.00%">
                  <c:v>8.7770233509077089E-2</c:v>
                </c:pt>
                <c:pt idx="257" formatCode="0.00%">
                  <c:v>6.4240419687884298E-3</c:v>
                </c:pt>
                <c:pt idx="258" formatCode="0.00%">
                  <c:v>-4.8954727859983782E-2</c:v>
                </c:pt>
                <c:pt idx="259" formatCode="0.00%">
                  <c:v>-1.3041637541923112E-2</c:v>
                </c:pt>
                <c:pt idx="260" formatCode="0.00%">
                  <c:v>8.5446873129206846E-2</c:v>
                </c:pt>
                <c:pt idx="261" formatCode="0.00%">
                  <c:v>0.24531061837924617</c:v>
                </c:pt>
                <c:pt idx="262" formatCode="0.00%">
                  <c:v>0.15751462537987382</c:v>
                </c:pt>
                <c:pt idx="263" formatCode="0.00%">
                  <c:v>0.12560651951498714</c:v>
                </c:pt>
                <c:pt idx="264" formatCode="0.00%">
                  <c:v>0.18284276504831243</c:v>
                </c:pt>
                <c:pt idx="265" formatCode="0.00%">
                  <c:v>0.12003184884966989</c:v>
                </c:pt>
                <c:pt idx="266" formatCode="0.00%">
                  <c:v>7.4543094678498623E-3</c:v>
                </c:pt>
                <c:pt idx="267" formatCode="0.00%">
                  <c:v>-1.0856903325088929E-2</c:v>
                </c:pt>
                <c:pt idx="268" formatCode="0.00%">
                  <c:v>-4.8626001453395684E-3</c:v>
                </c:pt>
                <c:pt idx="269" formatCode="0.00%">
                  <c:v>1.1788709297032129E-2</c:v>
                </c:pt>
                <c:pt idx="270" formatCode="0.00%">
                  <c:v>4.2236934278740756E-2</c:v>
                </c:pt>
                <c:pt idx="271" formatCode="0.00%">
                  <c:v>-2.2431017360579064E-3</c:v>
                </c:pt>
                <c:pt idx="272" formatCode="0.00%">
                  <c:v>2.5266011111260589E-2</c:v>
                </c:pt>
                <c:pt idx="273" formatCode="0.00%">
                  <c:v>-1.0113802127438731E-2</c:v>
                </c:pt>
                <c:pt idx="274" formatCode="0.00%">
                  <c:v>-5.2322836212431945E-2</c:v>
                </c:pt>
                <c:pt idx="275" formatCode="0.00%">
                  <c:v>8.5899094437256185E-3</c:v>
                </c:pt>
                <c:pt idx="276" formatCode="0.00%">
                  <c:v>-5.2262695935286874E-2</c:v>
                </c:pt>
                <c:pt idx="277" formatCode="0.00%">
                  <c:v>-3.11552255878218E-2</c:v>
                </c:pt>
                <c:pt idx="278" formatCode="0.00%">
                  <c:v>9.2217395846028172E-3</c:v>
                </c:pt>
                <c:pt idx="279" formatCode="0.00%">
                  <c:v>0.12056656576617741</c:v>
                </c:pt>
                <c:pt idx="280" formatCode="0.00%">
                  <c:v>0.15644805762659897</c:v>
                </c:pt>
                <c:pt idx="281" formatCode="0.00%">
                  <c:v>0.13789406124577464</c:v>
                </c:pt>
                <c:pt idx="282" formatCode="0.00%">
                  <c:v>0.16752861600745961</c:v>
                </c:pt>
                <c:pt idx="283" formatCode="0.00%">
                  <c:v>0.18863253920537937</c:v>
                </c:pt>
                <c:pt idx="284" formatCode="0.00%">
                  <c:v>0.21370927622465175</c:v>
                </c:pt>
                <c:pt idx="285" formatCode="0.00%">
                  <c:v>0.20240327884414788</c:v>
                </c:pt>
                <c:pt idx="286" formatCode="0.00%">
                  <c:v>0.27005674724775841</c:v>
                </c:pt>
                <c:pt idx="287" formatCode="0.00%">
                  <c:v>0.17722337846006964</c:v>
                </c:pt>
                <c:pt idx="288" formatCode="0.00%">
                  <c:v>0.22502462508992327</c:v>
                </c:pt>
                <c:pt idx="289" formatCode="0.00%">
                  <c:v>0.30157309767946838</c:v>
                </c:pt>
                <c:pt idx="290" formatCode="0.00%">
                  <c:v>0.25508598931103954</c:v>
                </c:pt>
                <c:pt idx="291" formatCode="0.00%">
                  <c:v>0.13521304791029554</c:v>
                </c:pt>
                <c:pt idx="292" formatCode="0.00%">
                  <c:v>0.11850963998070552</c:v>
                </c:pt>
                <c:pt idx="293" formatCode="0.00%">
                  <c:v>9.6161963007813434E-2</c:v>
                </c:pt>
                <c:pt idx="294" formatCode="0.00%">
                  <c:v>0.10239904353492268</c:v>
                </c:pt>
                <c:pt idx="295" formatCode="0.00%">
                  <c:v>0.10071359676884595</c:v>
                </c:pt>
                <c:pt idx="296" formatCode="0.00%">
                  <c:v>8.4181405266528841E-2</c:v>
                </c:pt>
                <c:pt idx="297" formatCode="0.00%">
                  <c:v>7.5584875313506439E-2</c:v>
                </c:pt>
                <c:pt idx="298" formatCode="0.00%">
                  <c:v>7.652672318499576E-2</c:v>
                </c:pt>
                <c:pt idx="299" formatCode="0.00%">
                  <c:v>9.1604593920123767E-2</c:v>
                </c:pt>
                <c:pt idx="300" formatCode="0.00%">
                  <c:v>5.0760206022201215E-2</c:v>
                </c:pt>
                <c:pt idx="301" formatCode="0.00%">
                  <c:v>-2.9075538924922206E-2</c:v>
                </c:pt>
                <c:pt idx="302" formatCode="0.00%">
                  <c:v>-2.0213196391002386E-3</c:v>
                </c:pt>
                <c:pt idx="303" formatCode="0.00%">
                  <c:v>9.3213809799181702E-2</c:v>
                </c:pt>
                <c:pt idx="304" formatCode="0.00%">
                  <c:v>9.7393381651476929E-2</c:v>
                </c:pt>
                <c:pt idx="305" formatCode="0.00%">
                  <c:v>0.10394245294662685</c:v>
                </c:pt>
                <c:pt idx="306" formatCode="0.00%">
                  <c:v>0.10668117352080642</c:v>
                </c:pt>
                <c:pt idx="307" formatCode="0.00%">
                  <c:v>0.14038480627903094</c:v>
                </c:pt>
                <c:pt idx="308" formatCode="0.00%">
                  <c:v>8.2383752910228036E-2</c:v>
                </c:pt>
                <c:pt idx="309" formatCode="0.00%">
                  <c:v>0.14398622085887491</c:v>
                </c:pt>
                <c:pt idx="310" formatCode="0.00%">
                  <c:v>9.4837318334102472E-2</c:v>
                </c:pt>
                <c:pt idx="311" formatCode="0.00%">
                  <c:v>0.18423686108548298</c:v>
                </c:pt>
                <c:pt idx="312" formatCode="0.00%">
                  <c:v>0.20720326450317095</c:v>
                </c:pt>
                <c:pt idx="313" formatCode="0.00%">
                  <c:v>0.24782178589545789</c:v>
                </c:pt>
                <c:pt idx="314" formatCode="0.00%">
                  <c:v>0.23742530587791744</c:v>
                </c:pt>
                <c:pt idx="315" formatCode="0.00%">
                  <c:v>0.20020271863097583</c:v>
                </c:pt>
                <c:pt idx="316" formatCode="0.00%">
                  <c:v>0.18708270416434458</c:v>
                </c:pt>
                <c:pt idx="317" formatCode="0.00%">
                  <c:v>0.17806010292200236</c:v>
                </c:pt>
                <c:pt idx="318" formatCode="0.00%">
                  <c:v>0.18441136526202695</c:v>
                </c:pt>
                <c:pt idx="319" formatCode="0.00%">
                  <c:v>8.8117571136991035E-2</c:v>
                </c:pt>
                <c:pt idx="320" formatCode="0.00%">
                  <c:v>0.1257200628865156</c:v>
                </c:pt>
                <c:pt idx="321" formatCode="0.00%">
                  <c:v>0.13670052912579345</c:v>
                </c:pt>
                <c:pt idx="322" formatCode="0.00%">
                  <c:v>0.16297112893528332</c:v>
                </c:pt>
                <c:pt idx="323" formatCode="0.00%">
                  <c:v>0.18695861528640667</c:v>
                </c:pt>
                <c:pt idx="324" formatCode="0.00%">
                  <c:v>0.13478841490123172</c:v>
                </c:pt>
                <c:pt idx="325" formatCode="0.00%">
                  <c:v>0.12807786984467717</c:v>
                </c:pt>
                <c:pt idx="326" formatCode="0.00%">
                  <c:v>0.13416724403226565</c:v>
                </c:pt>
                <c:pt idx="327" formatCode="0.00%">
                  <c:v>9.355059034155766E-2</c:v>
                </c:pt>
                <c:pt idx="328" formatCode="0.00%">
                  <c:v>0.1033688748414141</c:v>
                </c:pt>
                <c:pt idx="329" formatCode="0.00%">
                  <c:v>0.17049403838956301</c:v>
                </c:pt>
                <c:pt idx="330" formatCode="0.00%">
                  <c:v>0.22273406291694209</c:v>
                </c:pt>
                <c:pt idx="331" formatCode="0.00%">
                  <c:v>0.32597690178881145</c:v>
                </c:pt>
                <c:pt idx="332" formatCode="0.00%">
                  <c:v>0.22326049228230382</c:v>
                </c:pt>
                <c:pt idx="333" formatCode="0.00%">
                  <c:v>0.24117142431444516</c:v>
                </c:pt>
                <c:pt idx="334" formatCode="0.00%">
                  <c:v>0.16772617954065527</c:v>
                </c:pt>
                <c:pt idx="335" formatCode="0.00%">
                  <c:v>0.12535017767445589</c:v>
                </c:pt>
                <c:pt idx="336" formatCode="0.00%">
                  <c:v>0.15763380769650803</c:v>
                </c:pt>
                <c:pt idx="337" formatCode="0.00%">
                  <c:v>0.17575333535541882</c:v>
                </c:pt>
                <c:pt idx="338" formatCode="0.00%">
                  <c:v>0.24105424431962441</c:v>
                </c:pt>
                <c:pt idx="339" formatCode="0.00%">
                  <c:v>0.31961789442656308</c:v>
                </c:pt>
                <c:pt idx="340" formatCode="0.00%">
                  <c:v>0.29038209877628263</c:v>
                </c:pt>
                <c:pt idx="341" formatCode="0.00%">
                  <c:v>0.20015873559674313</c:v>
                </c:pt>
                <c:pt idx="342" formatCode="0.00%">
                  <c:v>0.17029158153773838</c:v>
                </c:pt>
                <c:pt idx="343" formatCode="0.00%">
                  <c:v>0.11697831968453642</c:v>
                </c:pt>
                <c:pt idx="344" formatCode="0.00%">
                  <c:v>3.7420449629619768E-2</c:v>
                </c:pt>
                <c:pt idx="345" formatCode="0.00%">
                  <c:v>1.358023842625844E-3</c:v>
                </c:pt>
                <c:pt idx="346" formatCode="0.00%">
                  <c:v>0.15255536517539259</c:v>
                </c:pt>
                <c:pt idx="347" formatCode="0.00%">
                  <c:v>0.19988762959906592</c:v>
                </c:pt>
                <c:pt idx="348" formatCode="0.00%">
                  <c:v>0.24338027955201835</c:v>
                </c:pt>
                <c:pt idx="349" formatCode="0.00%">
                  <c:v>0.23618102646941819</c:v>
                </c:pt>
                <c:pt idx="350" formatCode="0.00%">
                  <c:v>0.12706440743636405</c:v>
                </c:pt>
                <c:pt idx="351" formatCode="0.00%">
                  <c:v>0.12643395246597877</c:v>
                </c:pt>
                <c:pt idx="352" formatCode="0.00%">
                  <c:v>0.15952442688281754</c:v>
                </c:pt>
                <c:pt idx="353" formatCode="0.00%">
                  <c:v>0.1313453726795839</c:v>
                </c:pt>
                <c:pt idx="354" formatCode="0.00%">
                  <c:v>0.15667898394106294</c:v>
                </c:pt>
                <c:pt idx="355" formatCode="0.00%">
                  <c:v>0.15507764428483006</c:v>
                </c:pt>
                <c:pt idx="356" formatCode="0.00%">
                  <c:v>0.33049160701101266</c:v>
                </c:pt>
                <c:pt idx="357" formatCode="0.00%">
                  <c:v>0.29473354559766274</c:v>
                </c:pt>
                <c:pt idx="358" formatCode="0.00%">
                  <c:v>0.24914757438349033</c:v>
                </c:pt>
                <c:pt idx="359" formatCode="0.00%">
                  <c:v>0.21222691289015061</c:v>
                </c:pt>
                <c:pt idx="360" formatCode="0.00%">
                  <c:v>0.24934877040352266</c:v>
                </c:pt>
                <c:pt idx="361" formatCode="0.00%">
                  <c:v>0.15258885354368612</c:v>
                </c:pt>
                <c:pt idx="362" formatCode="0.00%">
                  <c:v>0.18731177967632684</c:v>
                </c:pt>
                <c:pt idx="363" formatCode="0.00%">
                  <c:v>0.21866728303763106</c:v>
                </c:pt>
                <c:pt idx="364" formatCode="0.00%">
                  <c:v>0.12289117287349005</c:v>
                </c:pt>
                <c:pt idx="365" formatCode="0.00%">
                  <c:v>0.1359926727079821</c:v>
                </c:pt>
                <c:pt idx="366" formatCode="0.00%">
                  <c:v>0.12193188206564742</c:v>
                </c:pt>
                <c:pt idx="367" formatCode="0.00%">
                  <c:v>9.3642370651290552E-2</c:v>
                </c:pt>
                <c:pt idx="368" formatCode="0.00%">
                  <c:v>0.1312461404311569</c:v>
                </c:pt>
                <c:pt idx="369" formatCode="0.00%">
                  <c:v>8.1596675536905083E-2</c:v>
                </c:pt>
                <c:pt idx="370" formatCode="0.00%">
                  <c:v>1.09324539388167E-2</c:v>
                </c:pt>
                <c:pt idx="371" formatCode="0.00%">
                  <c:v>-7.6433558308776295E-2</c:v>
                </c:pt>
                <c:pt idx="372" formatCode="0.00%">
                  <c:v>-0.13178351660739807</c:v>
                </c:pt>
                <c:pt idx="373" formatCode="0.00%">
                  <c:v>-6.1194687480329746E-2</c:v>
                </c:pt>
                <c:pt idx="374" formatCode="0.00%">
                  <c:v>-0.14284775182346965</c:v>
                </c:pt>
                <c:pt idx="375" formatCode="0.00%">
                  <c:v>-0.25097095596237085</c:v>
                </c:pt>
                <c:pt idx="376" formatCode="0.00%">
                  <c:v>-0.16014977727863244</c:v>
                </c:pt>
                <c:pt idx="377" formatCode="0.00%">
                  <c:v>-0.14945930618240399</c:v>
                </c:pt>
                <c:pt idx="378" formatCode="0.00%">
                  <c:v>-0.20296643694826122</c:v>
                </c:pt>
                <c:pt idx="379" formatCode="0.00%">
                  <c:v>-0.19074152297166502</c:v>
                </c:pt>
                <c:pt idx="380" formatCode="0.00%">
                  <c:v>-0.25388216082169179</c:v>
                </c:pt>
                <c:pt idx="381" formatCode="0.00%">
                  <c:v>-0.2814341042882087</c:v>
                </c:pt>
                <c:pt idx="382" formatCode="0.00%">
                  <c:v>-0.25514166822660778</c:v>
                </c:pt>
                <c:pt idx="383" formatCode="0.00%">
                  <c:v>-0.16009008574810457</c:v>
                </c:pt>
                <c:pt idx="384" formatCode="0.00%">
                  <c:v>-0.16823919154627331</c:v>
                </c:pt>
                <c:pt idx="385" formatCode="0.00%">
                  <c:v>-0.20875908493576856</c:v>
                </c:pt>
                <c:pt idx="386" formatCode="0.00%">
                  <c:v>-0.14321481597653385</c:v>
                </c:pt>
                <c:pt idx="387" formatCode="0.00%">
                  <c:v>-4.2415607644790354E-2</c:v>
                </c:pt>
                <c:pt idx="388" formatCode="0.00%">
                  <c:v>-0.13847061218984358</c:v>
                </c:pt>
                <c:pt idx="389" formatCode="0.00%">
                  <c:v>-0.12564050447357533</c:v>
                </c:pt>
                <c:pt idx="390" formatCode="0.00%">
                  <c:v>-0.15215928868692807</c:v>
                </c:pt>
                <c:pt idx="391" formatCode="0.00%">
                  <c:v>-0.21318130453932016</c:v>
                </c:pt>
                <c:pt idx="392" formatCode="0.00%">
                  <c:v>-0.17197097769638925</c:v>
                </c:pt>
                <c:pt idx="393" formatCode="0.00%">
                  <c:v>-0.19181553195263601</c:v>
                </c:pt>
                <c:pt idx="394" formatCode="0.00%">
                  <c:v>-0.14852420282645262</c:v>
                </c:pt>
                <c:pt idx="395" formatCode="0.00%">
                  <c:v>-0.15274073857944548</c:v>
                </c:pt>
                <c:pt idx="396" formatCode="0.00%">
                  <c:v>-0.19886095348748423</c:v>
                </c:pt>
                <c:pt idx="397" formatCode="0.00%">
                  <c:v>-0.19892443639829238</c:v>
                </c:pt>
                <c:pt idx="398" formatCode="0.00%">
                  <c:v>-0.20596069817390383</c:v>
                </c:pt>
                <c:pt idx="399" formatCode="0.00%">
                  <c:v>-0.24197278141564582</c:v>
                </c:pt>
                <c:pt idx="400" formatCode="0.00%">
                  <c:v>-0.14576231297869402</c:v>
                </c:pt>
                <c:pt idx="401" formatCode="0.00%">
                  <c:v>-9.8630067433874036E-2</c:v>
                </c:pt>
                <c:pt idx="402" formatCode="0.00%">
                  <c:v>-2.3741528832974423E-2</c:v>
                </c:pt>
                <c:pt idx="403" formatCode="0.00%">
                  <c:v>8.7751136180107769E-2</c:v>
                </c:pt>
                <c:pt idx="404" formatCode="0.00%">
                  <c:v>0.10922425335852126</c:v>
                </c:pt>
                <c:pt idx="405" formatCode="0.00%">
                  <c:v>0.25396155399675058</c:v>
                </c:pt>
                <c:pt idx="406" formatCode="0.00%">
                  <c:v>0.23709472757249639</c:v>
                </c:pt>
                <c:pt idx="407" formatCode="0.00%">
                  <c:v>0.19172099659814945</c:v>
                </c:pt>
                <c:pt idx="408" formatCode="0.00%">
                  <c:v>0.33106604827597841</c:v>
                </c:pt>
                <c:pt idx="409" formatCode="0.00%">
                  <c:v>0.39493354887404242</c:v>
                </c:pt>
                <c:pt idx="410" formatCode="0.00%">
                  <c:v>0.44355646696567574</c:v>
                </c:pt>
                <c:pt idx="411" formatCode="0.00%">
                  <c:v>0.43872658347852522</c:v>
                </c:pt>
                <c:pt idx="412" formatCode="0.00%">
                  <c:v>0.29453937783671713</c:v>
                </c:pt>
                <c:pt idx="413" formatCode="0.00%">
                  <c:v>0.23596551781266739</c:v>
                </c:pt>
                <c:pt idx="414" formatCode="0.00%">
                  <c:v>0.24003353057520438</c:v>
                </c:pt>
                <c:pt idx="415" formatCode="0.00%">
                  <c:v>0.17580700009419448</c:v>
                </c:pt>
                <c:pt idx="416" formatCode="0.00%">
                  <c:v>0.15613851007785562</c:v>
                </c:pt>
                <c:pt idx="417" formatCode="0.00%">
                  <c:v>0.17096252320031802</c:v>
                </c:pt>
                <c:pt idx="418" formatCode="0.00%">
                  <c:v>0.13252338778872641</c:v>
                </c:pt>
                <c:pt idx="419" formatCode="0.00%">
                  <c:v>0.17426793557833076</c:v>
                </c:pt>
                <c:pt idx="420" formatCode="0.00%">
                  <c:v>0.14720885342475154</c:v>
                </c:pt>
                <c:pt idx="421" formatCode="0.00%">
                  <c:v>0.10367080064608003</c:v>
                </c:pt>
                <c:pt idx="422" formatCode="0.00%">
                  <c:v>0.11988021235720248</c:v>
                </c:pt>
                <c:pt idx="423" formatCode="0.00%">
                  <c:v>0.10547724139027537</c:v>
                </c:pt>
                <c:pt idx="424" formatCode="0.00%">
                  <c:v>0.10400127690253735</c:v>
                </c:pt>
                <c:pt idx="425" formatCode="0.00%">
                  <c:v>0.11347167251842438</c:v>
                </c:pt>
                <c:pt idx="426" formatCode="0.00%">
                  <c:v>0.10051405001447011</c:v>
                </c:pt>
                <c:pt idx="427" formatCode="0.00%">
                  <c:v>0.17739876874112337</c:v>
                </c:pt>
                <c:pt idx="428" formatCode="0.00%">
                  <c:v>0.18107957210778691</c:v>
                </c:pt>
                <c:pt idx="429" formatCode="0.00%">
                  <c:v>0.18925868301713566</c:v>
                </c:pt>
                <c:pt idx="430" formatCode="0.00%">
                  <c:v>0.13268858767373981</c:v>
                </c:pt>
                <c:pt idx="431" formatCode="0.00%">
                  <c:v>0.11201375137603997</c:v>
                </c:pt>
                <c:pt idx="432" formatCode="0.00%">
                  <c:v>9.4855935538007641E-2</c:v>
                </c:pt>
                <c:pt idx="433" formatCode="0.00%">
                  <c:v>0.17008866160463887</c:v>
                </c:pt>
                <c:pt idx="434" formatCode="0.00%">
                  <c:v>0.13247223047083412</c:v>
                </c:pt>
                <c:pt idx="435" formatCode="0.00%">
                  <c:v>0.18028515405893875</c:v>
                </c:pt>
                <c:pt idx="436" formatCode="0.00%">
                  <c:v>0.24320816425215486</c:v>
                </c:pt>
                <c:pt idx="437" formatCode="0.00%">
                  <c:v>0.1797797941599466</c:v>
                </c:pt>
                <c:pt idx="438" formatCode="0.00%">
                  <c:v>0.1693160592696914</c:v>
                </c:pt>
                <c:pt idx="439" formatCode="0.00%">
                  <c:v>0.1368997989158911</c:v>
                </c:pt>
                <c:pt idx="440" formatCode="0.00%">
                  <c:v>0.15768708214914828</c:v>
                </c:pt>
                <c:pt idx="441" formatCode="0.00%">
                  <c:v>0.14183337188434098</c:v>
                </c:pt>
                <c:pt idx="442" formatCode="0.00%">
                  <c:v>0.21317474630674593</c:v>
                </c:pt>
                <c:pt idx="443" formatCode="0.00%">
                  <c:v>0.20280621983186431</c:v>
                </c:pt>
                <c:pt idx="444" formatCode="0.00%">
                  <c:v>0.20066033276441275</c:v>
                </c:pt>
                <c:pt idx="445" formatCode="0.00%">
                  <c:v>0.16290678078214782</c:v>
                </c:pt>
                <c:pt idx="446" formatCode="0.00%">
                  <c:v>0.15858029472434509</c:v>
                </c:pt>
                <c:pt idx="447" formatCode="0.00%">
                  <c:v>0.15440434290774174</c:v>
                </c:pt>
                <c:pt idx="448" formatCode="0.00%">
                  <c:v>0.16979957490563491</c:v>
                </c:pt>
                <c:pt idx="449" formatCode="0.00%">
                  <c:v>0.24510849989234873</c:v>
                </c:pt>
                <c:pt idx="450" formatCode="0.00%">
                  <c:v>0.23586692510547991</c:v>
                </c:pt>
                <c:pt idx="451" formatCode="0.00%">
                  <c:v>0.20100151139633393</c:v>
                </c:pt>
                <c:pt idx="452" formatCode="0.00%">
                  <c:v>0.169727834995826</c:v>
                </c:pt>
                <c:pt idx="453" formatCode="0.00%">
                  <c:v>0.21091595155023057</c:v>
                </c:pt>
                <c:pt idx="454" formatCode="0.00%">
                  <c:v>0.20387135607415741</c:v>
                </c:pt>
                <c:pt idx="455" formatCode="0.00%">
                  <c:v>0.12706263239300331</c:v>
                </c:pt>
                <c:pt idx="456" formatCode="0.00%">
                  <c:v>9.0353925226286158E-2</c:v>
                </c:pt>
                <c:pt idx="457" formatCode="0.00%">
                  <c:v>-4.719745436713052E-3</c:v>
                </c:pt>
                <c:pt idx="458" formatCode="0.00%">
                  <c:v>-5.3042707665261757E-3</c:v>
                </c:pt>
                <c:pt idx="459" formatCode="0.00%">
                  <c:v>-3.2548051661693833E-2</c:v>
                </c:pt>
                <c:pt idx="460" formatCode="0.00%">
                  <c:v>-2.4712818791852054E-2</c:v>
                </c:pt>
                <c:pt idx="461" formatCode="0.00%">
                  <c:v>-3.6828949812603096E-2</c:v>
                </c:pt>
                <c:pt idx="462" formatCode="0.00%">
                  <c:v>-0.10675870020294875</c:v>
                </c:pt>
                <c:pt idx="463" formatCode="0.00%">
                  <c:v>-0.10884859732466068</c:v>
                </c:pt>
                <c:pt idx="464" formatCode="0.00%">
                  <c:v>-0.12069943853780907</c:v>
                </c:pt>
                <c:pt idx="465" formatCode="0.00%">
                  <c:v>-0.26045105930676282</c:v>
                </c:pt>
                <c:pt idx="466" formatCode="0.00%">
                  <c:v>-0.41850567777936676</c:v>
                </c:pt>
                <c:pt idx="467" formatCode="0.00%">
                  <c:v>-0.43296718724110606</c:v>
                </c:pt>
                <c:pt idx="468" formatCode="0.00%">
                  <c:v>-0.40712587842799164</c:v>
                </c:pt>
                <c:pt idx="469" formatCode="0.00%">
                  <c:v>-0.41430671982385192</c:v>
                </c:pt>
                <c:pt idx="470" formatCode="0.00%">
                  <c:v>-0.47119714308270066</c:v>
                </c:pt>
                <c:pt idx="471" formatCode="0.00%">
                  <c:v>-0.42581719422783693</c:v>
                </c:pt>
                <c:pt idx="472" formatCode="0.00%">
                  <c:v>-0.39329293487728578</c:v>
                </c:pt>
                <c:pt idx="473" formatCode="0.00%">
                  <c:v>-0.34825961658726767</c:v>
                </c:pt>
                <c:pt idx="474" formatCode="0.00%">
                  <c:v>-0.29496873159469628</c:v>
                </c:pt>
                <c:pt idx="475" formatCode="0.00%">
                  <c:v>-0.21610062400327545</c:v>
                </c:pt>
                <c:pt idx="476" formatCode="0.00%">
                  <c:v>-0.17213212193258043</c:v>
                </c:pt>
                <c:pt idx="477" formatCode="0.00%">
                  <c:v>-2.2923136285958656E-2</c:v>
                </c:pt>
                <c:pt idx="478" formatCode="0.00%">
                  <c:v>0.18422357578186332</c:v>
                </c:pt>
                <c:pt idx="479" formatCode="0.00%">
                  <c:v>0.31792158240104729</c:v>
                </c:pt>
                <c:pt idx="480" formatCode="0.00%">
                  <c:v>0.29988284464362924</c:v>
                </c:pt>
                <c:pt idx="481" formatCode="0.00%">
                  <c:v>0.36581011143149933</c:v>
                </c:pt>
                <c:pt idx="482" formatCode="0.00%">
                  <c:v>0.5430041789987432</c:v>
                </c:pt>
                <c:pt idx="483" formatCode="0.00%">
                  <c:v>0.52366547357075266</c:v>
                </c:pt>
                <c:pt idx="484" formatCode="0.00%">
                  <c:v>0.37017402645232433</c:v>
                </c:pt>
                <c:pt idx="485" formatCode="0.00%">
                  <c:v>0.13599927935643397</c:v>
                </c:pt>
                <c:pt idx="486" formatCode="0.00%">
                  <c:v>0.10202183181433289</c:v>
                </c:pt>
                <c:pt idx="487" formatCode="0.00%">
                  <c:v>9.8340003143475574E-2</c:v>
                </c:pt>
                <c:pt idx="488" formatCode="0.00%">
                  <c:v>1.5441439147082514E-2</c:v>
                </c:pt>
                <c:pt idx="489" formatCode="0.00%">
                  <c:v>6.7575248103699748E-2</c:v>
                </c:pt>
                <c:pt idx="490" formatCode="0.00%">
                  <c:v>0.12742792396774383</c:v>
                </c:pt>
                <c:pt idx="491" formatCode="0.00%">
                  <c:v>5.9781658943493188E-2</c:v>
                </c:pt>
                <c:pt idx="492" formatCode="0.00%">
                  <c:v>0.11763300530930398</c:v>
                </c:pt>
                <c:pt idx="493" formatCode="0.00%">
                  <c:v>0.19215533682127628</c:v>
                </c:pt>
                <c:pt idx="494" formatCode="0.00%">
                  <c:v>0.21674395881479991</c:v>
                </c:pt>
                <c:pt idx="495" formatCode="0.00%">
                  <c:v>0.13448550734930098</c:v>
                </c:pt>
                <c:pt idx="496" formatCode="0.00%">
                  <c:v>0.18251538098639219</c:v>
                </c:pt>
                <c:pt idx="497" formatCode="0.00%">
                  <c:v>0.28065536216727671</c:v>
                </c:pt>
                <c:pt idx="498" formatCode="0.00%">
                  <c:v>0.30514422668806596</c:v>
                </c:pt>
                <c:pt idx="499" formatCode="0.00%">
                  <c:v>0.18537696525649605</c:v>
                </c:pt>
                <c:pt idx="500" formatCode="0.00%">
                  <c:v>0.14459216806875164</c:v>
                </c:pt>
                <c:pt idx="501" formatCode="0.00%">
                  <c:v>-4.3460222185653041E-2</c:v>
                </c:pt>
                <c:pt idx="502" formatCode="0.00%">
                  <c:v>1.7551401661833888E-2</c:v>
                </c:pt>
                <c:pt idx="503" formatCode="0.00%">
                  <c:v>1.4612243916431789E-2</c:v>
                </c:pt>
                <c:pt idx="504" formatCode="0.00%">
                  <c:v>-5.5403286014039876E-2</c:v>
                </c:pt>
                <c:pt idx="505" formatCode="0.00%">
                  <c:v>-2.9916392821367599E-2</c:v>
                </c:pt>
                <c:pt idx="506" formatCode="0.00%">
                  <c:v>-1.6948537593002855E-2</c:v>
                </c:pt>
                <c:pt idx="507" formatCode="0.00%">
                  <c:v>5.6070479878662649E-3</c:v>
                </c:pt>
                <c:pt idx="508" formatCode="0.00%">
                  <c:v>-4.632697399389385E-2</c:v>
                </c:pt>
                <c:pt idx="509" formatCode="0.00%">
                  <c:v>-0.11019243781082633</c:v>
                </c:pt>
                <c:pt idx="510" formatCode="0.00%">
                  <c:v>-4.9820391894886074E-2</c:v>
                </c:pt>
                <c:pt idx="511" formatCode="0.00%">
                  <c:v>-1.9832784408895021E-2</c:v>
                </c:pt>
                <c:pt idx="512" formatCode="0.00%">
                  <c:v>8.1193988299482101E-2</c:v>
                </c:pt>
                <c:pt idx="513" formatCode="0.00%">
                  <c:v>0.21591768121773836</c:v>
                </c:pt>
                <c:pt idx="514" formatCode="0.00%">
                  <c:v>9.4490423189803829E-2</c:v>
                </c:pt>
                <c:pt idx="515" formatCode="0.00%">
                  <c:v>0.13624743943523687</c:v>
                </c:pt>
                <c:pt idx="516" formatCode="0.00%">
                  <c:v>0.15825956218711967</c:v>
                </c:pt>
                <c:pt idx="517" formatCode="0.00%">
                  <c:v>0.15909372439466574</c:v>
                </c:pt>
                <c:pt idx="518" formatCode="0.00%">
                  <c:v>0.10693529615841713</c:v>
                </c:pt>
                <c:pt idx="519" formatCode="0.00%">
                  <c:v>0.11848374620312541</c:v>
                </c:pt>
                <c:pt idx="520" formatCode="0.00%">
                  <c:v>0.16695763708269507</c:v>
                </c:pt>
                <c:pt idx="521" formatCode="0.00%">
                  <c:v>0.27769394171755946</c:v>
                </c:pt>
                <c:pt idx="522" formatCode="0.00%">
                  <c:v>0.18578869135677678</c:v>
                </c:pt>
                <c:pt idx="523" formatCode="0.00%">
                  <c:v>0.23237282681228333</c:v>
                </c:pt>
                <c:pt idx="524" formatCode="0.00%">
                  <c:v>0.17632012172115941</c:v>
                </c:pt>
                <c:pt idx="525" formatCode="0.00%">
                  <c:v>0.2021244227682244</c:v>
                </c:pt>
                <c:pt idx="526" formatCode="0.00%">
                  <c:v>0.25767861745349685</c:v>
                </c:pt>
                <c:pt idx="527" formatCode="0.00%">
                  <c:v>0.26384611946302727</c:v>
                </c:pt>
                <c:pt idx="528" formatCode="0.00%">
                  <c:v>0.26676554660904306</c:v>
                </c:pt>
                <c:pt idx="529" formatCode="0.00%">
                  <c:v>0.16072016500418451</c:v>
                </c:pt>
                <c:pt idx="530" formatCode="0.00%">
                  <c:v>0.21681780823516394</c:v>
                </c:pt>
                <c:pt idx="531" formatCode="0.00%">
                  <c:v>0.19068887177888838</c:v>
                </c:pt>
                <c:pt idx="532" formatCode="0.00%">
                  <c:v>0.1661661421907128</c:v>
                </c:pt>
                <c:pt idx="533" formatCode="0.00%">
                  <c:v>0.18866138898221774</c:v>
                </c:pt>
                <c:pt idx="534" formatCode="0.00%">
                  <c:v>0.24049170112728713</c:v>
                </c:pt>
                <c:pt idx="535" formatCode="0.00%">
                  <c:v>0.15964400436153592</c:v>
                </c:pt>
                <c:pt idx="536" formatCode="0.00%">
                  <c:v>0.21097235441128914</c:v>
                </c:pt>
                <c:pt idx="537" formatCode="0.00%">
                  <c:v>0.12199154914475319</c:v>
                </c:pt>
                <c:pt idx="538" formatCode="0.00%">
                  <c:v>8.6712004645782992E-2</c:v>
                </c:pt>
                <c:pt idx="539" formatCode="0.00%">
                  <c:v>8.913492584074878E-2</c:v>
                </c:pt>
                <c:pt idx="540" formatCode="0.00%">
                  <c:v>4.9368255344812484E-2</c:v>
                </c:pt>
                <c:pt idx="541" formatCode="0.00%">
                  <c:v>6.9984520242611925E-2</c:v>
                </c:pt>
                <c:pt idx="542" formatCode="0.00%">
                  <c:v>7.8673916682060696E-2</c:v>
                </c:pt>
                <c:pt idx="543" formatCode="0.00%">
                  <c:v>6.0254493492646999E-2</c:v>
                </c:pt>
                <c:pt idx="544" formatCode="0.00%">
                  <c:v>7.4113830613918186E-2</c:v>
                </c:pt>
                <c:pt idx="545" formatCode="0.00%">
                  <c:v>5.7017240967151661E-2</c:v>
                </c:pt>
                <c:pt idx="546" formatCode="0.00%">
                  <c:v>1.429436897324976E-2</c:v>
                </c:pt>
                <c:pt idx="547" formatCode="0.00%">
                  <c:v>4.9246089683429028E-2</c:v>
                </c:pt>
                <c:pt idx="548" formatCode="0.00%">
                  <c:v>-4.1312107188170022E-2</c:v>
                </c:pt>
                <c:pt idx="549" formatCode="0.00%">
                  <c:v>-5.0913653879875787E-2</c:v>
                </c:pt>
                <c:pt idx="550" formatCode="0.00%">
                  <c:v>1.771244243213288E-2</c:v>
                </c:pt>
                <c:pt idx="551" formatCode="0.00%">
                  <c:v>-7.246947821802463E-3</c:v>
                </c:pt>
                <c:pt idx="552" formatCode="0.00%">
                  <c:v>-8.7123036535744491E-3</c:v>
                </c:pt>
                <c:pt idx="553" formatCode="0.00%">
                  <c:v>-5.0816517967787522E-2</c:v>
                </c:pt>
                <c:pt idx="554" formatCode="0.00%">
                  <c:v>-0.11002327084378971</c:v>
                </c:pt>
                <c:pt idx="555" formatCode="0.00%">
                  <c:v>-3.4517271108696845E-2</c:v>
                </c:pt>
                <c:pt idx="556" formatCode="0.00%">
                  <c:v>-4.1714041367543309E-2</c:v>
                </c:pt>
                <c:pt idx="557" formatCode="0.00%">
                  <c:v>-3.9640125232465517E-2</c:v>
                </c:pt>
                <c:pt idx="558" formatCode="0.00%">
                  <c:v>-2.7795220777639296E-2</c:v>
                </c:pt>
                <c:pt idx="559" formatCode="0.00%">
                  <c:v>-4.5887587205475366E-3</c:v>
                </c:pt>
                <c:pt idx="560" formatCode="0.00%">
                  <c:v>6.6835892393187102E-2</c:v>
                </c:pt>
                <c:pt idx="561" formatCode="0.00%">
                  <c:v>0.11357662332857243</c:v>
                </c:pt>
                <c:pt idx="562" formatCode="0.00%">
                  <c:v>1.1842830423669737E-2</c:v>
                </c:pt>
                <c:pt idx="563" formatCode="0.00%">
                  <c:v>3.1524812859039519E-2</c:v>
                </c:pt>
                <c:pt idx="564" formatCode="0.00%">
                  <c:v>7.5104972186837538E-2</c:v>
                </c:pt>
                <c:pt idx="565" formatCode="0.00%">
                  <c:v>0.17111384657807727</c:v>
                </c:pt>
                <c:pt idx="566" formatCode="0.00%">
                  <c:v>0.21262957893950651</c:v>
                </c:pt>
                <c:pt idx="567" formatCode="0.00%">
                  <c:v>0.14766701577864372</c:v>
                </c:pt>
                <c:pt idx="568" formatCode="0.00%">
                  <c:v>0.14651818671793548</c:v>
                </c:pt>
                <c:pt idx="569" formatCode="0.00%">
                  <c:v>0.1642333203958013</c:v>
                </c:pt>
                <c:pt idx="570" formatCode="0.00%">
                  <c:v>0.18195684834735126</c:v>
                </c:pt>
                <c:pt idx="571" formatCode="0.00%">
                  <c:v>0.16118571316433838</c:v>
                </c:pt>
                <c:pt idx="572" formatCode="0.00%">
                  <c:v>0.16185520261549824</c:v>
                </c:pt>
                <c:pt idx="573" formatCode="0.00%">
                  <c:v>0.18165526627457851</c:v>
                </c:pt>
                <c:pt idx="574" formatCode="0.00%">
                  <c:v>0.22774732644545437</c:v>
                </c:pt>
                <c:pt idx="575" formatCode="0.00%">
                  <c:v>0.23656883453801947</c:v>
                </c:pt>
                <c:pt idx="576" formatCode="0.00%">
                  <c:v>0.22400330992997586</c:v>
                </c:pt>
                <c:pt idx="577" formatCode="0.00%">
                  <c:v>0.25826246021576837</c:v>
                </c:pt>
                <c:pt idx="578" formatCode="0.00%">
                  <c:v>0.17357678207499605</c:v>
                </c:pt>
                <c:pt idx="579" formatCode="0.00%">
                  <c:v>0.13589749312703603</c:v>
                </c:pt>
                <c:pt idx="580" formatCode="0.00%">
                  <c:v>0.1321861195251004</c:v>
                </c:pt>
                <c:pt idx="581" formatCode="0.00%">
                  <c:v>0.11567934370877886</c:v>
                </c:pt>
                <c:pt idx="582" formatCode="0.00%">
                  <c:v>0.11087300461950633</c:v>
                </c:pt>
                <c:pt idx="583" formatCode="0.00%">
                  <c:v>0.11879402094146396</c:v>
                </c:pt>
                <c:pt idx="584" formatCode="0.00%">
                  <c:v>0.13104409245975579</c:v>
                </c:pt>
                <c:pt idx="585" formatCode="0.00%">
                  <c:v>0.11237545900384283</c:v>
                </c:pt>
                <c:pt idx="586" formatCode="0.00%">
                  <c:v>1.1578870334432612E-2</c:v>
                </c:pt>
                <c:pt idx="587" formatCode="0.00%">
                  <c:v>1.3729413785998901E-3</c:v>
                </c:pt>
                <c:pt idx="588" formatCode="0.00%">
                  <c:v>-8.7114965427704472E-2</c:v>
                </c:pt>
                <c:pt idx="589" formatCode="0.00%">
                  <c:v>-6.5432361240773895E-2</c:v>
                </c:pt>
                <c:pt idx="590" formatCode="0.00%">
                  <c:v>4.274410680711771E-3</c:v>
                </c:pt>
                <c:pt idx="591" formatCode="0.00%">
                  <c:v>4.0136259922448625E-2</c:v>
                </c:pt>
                <c:pt idx="592" formatCode="0.00%">
                  <c:v>6.4783287394987621E-2</c:v>
                </c:pt>
                <c:pt idx="593" formatCode="0.00%">
                  <c:v>-2.9039843625671136E-3</c:v>
                </c:pt>
                <c:pt idx="594" formatCode="0.00%">
                  <c:v>6.3306811757723125E-2</c:v>
                </c:pt>
                <c:pt idx="595" formatCode="0.00%">
                  <c:v>3.6209256667016909E-2</c:v>
                </c:pt>
                <c:pt idx="596" formatCode="0.00%">
                  <c:v>2.6088763894192013E-3</c:v>
                </c:pt>
                <c:pt idx="597" formatCode="0.00%">
                  <c:v>1.8275558985572538E-2</c:v>
                </c:pt>
                <c:pt idx="598" formatCode="0.00%">
                  <c:v>0.12693649195584822</c:v>
                </c:pt>
                <c:pt idx="599" formatCode="0.00%">
                  <c:v>0.14531142552576903</c:v>
                </c:pt>
                <c:pt idx="600" formatCode="0.00%">
                  <c:v>0.27670070999877683</c:v>
                </c:pt>
                <c:pt idx="601" formatCode="0.00%">
                  <c:v>0.17732685068976517</c:v>
                </c:pt>
                <c:pt idx="602" formatCode="0.00%">
                  <c:v>4.6349403631881669E-2</c:v>
                </c:pt>
                <c:pt idx="603" formatCode="0.00%">
                  <c:v>-0.10389712364976267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F6-4F45-B473-C1F8112F8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711424"/>
        <c:axId val="495202416"/>
      </c:scatterChart>
      <c:valAx>
        <c:axId val="490711424"/>
        <c:scaling>
          <c:orientation val="minMax"/>
          <c:min val="2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5202416"/>
        <c:crosses val="autoZero"/>
        <c:crossBetween val="midCat"/>
      </c:valAx>
      <c:valAx>
        <c:axId val="49520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71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4"/>
          <c:order val="0"/>
          <c:tx>
            <c:strRef>
              <c:f>'World-Daten'!$F$3</c:f>
              <c:strCache>
                <c:ptCount val="1"/>
                <c:pt idx="0">
                  <c:v>Rollierend 10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'World-Daten'!$A$4:$A$607</c:f>
              <c:numCache>
                <c:formatCode>[$-407]d/\ mmm/\ yyyy;@</c:formatCode>
                <c:ptCount val="604"/>
                <c:pt idx="0">
                  <c:v>25568</c:v>
                </c:pt>
                <c:pt idx="1">
                  <c:v>25598</c:v>
                </c:pt>
                <c:pt idx="2">
                  <c:v>25626</c:v>
                </c:pt>
                <c:pt idx="3">
                  <c:v>25658</c:v>
                </c:pt>
                <c:pt idx="4">
                  <c:v>25688</c:v>
                </c:pt>
                <c:pt idx="5">
                  <c:v>25717</c:v>
                </c:pt>
                <c:pt idx="6">
                  <c:v>25749</c:v>
                </c:pt>
                <c:pt idx="7">
                  <c:v>25780</c:v>
                </c:pt>
                <c:pt idx="8">
                  <c:v>25811</c:v>
                </c:pt>
                <c:pt idx="9">
                  <c:v>25841</c:v>
                </c:pt>
                <c:pt idx="10">
                  <c:v>25871</c:v>
                </c:pt>
                <c:pt idx="11">
                  <c:v>25902</c:v>
                </c:pt>
                <c:pt idx="12">
                  <c:v>25933</c:v>
                </c:pt>
                <c:pt idx="13">
                  <c:v>25962</c:v>
                </c:pt>
                <c:pt idx="14">
                  <c:v>25990</c:v>
                </c:pt>
                <c:pt idx="15">
                  <c:v>26023</c:v>
                </c:pt>
                <c:pt idx="16">
                  <c:v>26053</c:v>
                </c:pt>
                <c:pt idx="17">
                  <c:v>26084</c:v>
                </c:pt>
                <c:pt idx="18">
                  <c:v>26114</c:v>
                </c:pt>
                <c:pt idx="19">
                  <c:v>26144</c:v>
                </c:pt>
                <c:pt idx="20">
                  <c:v>26176</c:v>
                </c:pt>
                <c:pt idx="21">
                  <c:v>26206</c:v>
                </c:pt>
                <c:pt idx="22">
                  <c:v>26235</c:v>
                </c:pt>
                <c:pt idx="23">
                  <c:v>26267</c:v>
                </c:pt>
                <c:pt idx="24">
                  <c:v>26298</c:v>
                </c:pt>
                <c:pt idx="25">
                  <c:v>26329</c:v>
                </c:pt>
                <c:pt idx="26">
                  <c:v>26358</c:v>
                </c:pt>
                <c:pt idx="27">
                  <c:v>26389</c:v>
                </c:pt>
                <c:pt idx="28">
                  <c:v>26417</c:v>
                </c:pt>
                <c:pt idx="29">
                  <c:v>26450</c:v>
                </c:pt>
                <c:pt idx="30">
                  <c:v>26480</c:v>
                </c:pt>
                <c:pt idx="31">
                  <c:v>26511</c:v>
                </c:pt>
                <c:pt idx="32">
                  <c:v>26542</c:v>
                </c:pt>
                <c:pt idx="33">
                  <c:v>26571</c:v>
                </c:pt>
                <c:pt idx="34">
                  <c:v>26603</c:v>
                </c:pt>
                <c:pt idx="35">
                  <c:v>26633</c:v>
                </c:pt>
                <c:pt idx="36">
                  <c:v>26662</c:v>
                </c:pt>
                <c:pt idx="37">
                  <c:v>26695</c:v>
                </c:pt>
                <c:pt idx="38">
                  <c:v>26723</c:v>
                </c:pt>
                <c:pt idx="39">
                  <c:v>26753</c:v>
                </c:pt>
                <c:pt idx="40">
                  <c:v>26784</c:v>
                </c:pt>
                <c:pt idx="41">
                  <c:v>26815</c:v>
                </c:pt>
                <c:pt idx="42">
                  <c:v>26844</c:v>
                </c:pt>
                <c:pt idx="43">
                  <c:v>26876</c:v>
                </c:pt>
                <c:pt idx="44">
                  <c:v>26907</c:v>
                </c:pt>
                <c:pt idx="45">
                  <c:v>26935</c:v>
                </c:pt>
                <c:pt idx="46">
                  <c:v>26968</c:v>
                </c:pt>
                <c:pt idx="47">
                  <c:v>26998</c:v>
                </c:pt>
                <c:pt idx="48">
                  <c:v>27029</c:v>
                </c:pt>
                <c:pt idx="49">
                  <c:v>27060</c:v>
                </c:pt>
                <c:pt idx="50">
                  <c:v>27088</c:v>
                </c:pt>
                <c:pt idx="51">
                  <c:v>27117</c:v>
                </c:pt>
                <c:pt idx="52">
                  <c:v>27149</c:v>
                </c:pt>
                <c:pt idx="53">
                  <c:v>27180</c:v>
                </c:pt>
                <c:pt idx="54">
                  <c:v>27208</c:v>
                </c:pt>
                <c:pt idx="55">
                  <c:v>27241</c:v>
                </c:pt>
                <c:pt idx="56">
                  <c:v>27271</c:v>
                </c:pt>
                <c:pt idx="57">
                  <c:v>27302</c:v>
                </c:pt>
                <c:pt idx="58">
                  <c:v>27333</c:v>
                </c:pt>
                <c:pt idx="59">
                  <c:v>27362</c:v>
                </c:pt>
                <c:pt idx="60">
                  <c:v>27394</c:v>
                </c:pt>
                <c:pt idx="61">
                  <c:v>27425</c:v>
                </c:pt>
                <c:pt idx="62">
                  <c:v>27453</c:v>
                </c:pt>
                <c:pt idx="63">
                  <c:v>27484</c:v>
                </c:pt>
                <c:pt idx="64">
                  <c:v>27514</c:v>
                </c:pt>
                <c:pt idx="65">
                  <c:v>27544</c:v>
                </c:pt>
                <c:pt idx="66">
                  <c:v>27575</c:v>
                </c:pt>
                <c:pt idx="67">
                  <c:v>27606</c:v>
                </c:pt>
                <c:pt idx="68">
                  <c:v>27635</c:v>
                </c:pt>
                <c:pt idx="69">
                  <c:v>27667</c:v>
                </c:pt>
                <c:pt idx="70">
                  <c:v>27698</c:v>
                </c:pt>
                <c:pt idx="71">
                  <c:v>27726</c:v>
                </c:pt>
                <c:pt idx="72">
                  <c:v>27759</c:v>
                </c:pt>
                <c:pt idx="73">
                  <c:v>27789</c:v>
                </c:pt>
                <c:pt idx="74">
                  <c:v>27817</c:v>
                </c:pt>
                <c:pt idx="75">
                  <c:v>27850</c:v>
                </c:pt>
                <c:pt idx="76">
                  <c:v>27880</c:v>
                </c:pt>
                <c:pt idx="77">
                  <c:v>27911</c:v>
                </c:pt>
                <c:pt idx="78">
                  <c:v>27941</c:v>
                </c:pt>
                <c:pt idx="79">
                  <c:v>27971</c:v>
                </c:pt>
                <c:pt idx="80">
                  <c:v>28003</c:v>
                </c:pt>
                <c:pt idx="81">
                  <c:v>28033</c:v>
                </c:pt>
                <c:pt idx="82">
                  <c:v>28062</c:v>
                </c:pt>
                <c:pt idx="83">
                  <c:v>28094</c:v>
                </c:pt>
                <c:pt idx="84">
                  <c:v>28125</c:v>
                </c:pt>
                <c:pt idx="85">
                  <c:v>28156</c:v>
                </c:pt>
                <c:pt idx="86">
                  <c:v>28184</c:v>
                </c:pt>
                <c:pt idx="87">
                  <c:v>28215</c:v>
                </c:pt>
                <c:pt idx="88">
                  <c:v>28244</c:v>
                </c:pt>
                <c:pt idx="89">
                  <c:v>28276</c:v>
                </c:pt>
                <c:pt idx="90">
                  <c:v>28306</c:v>
                </c:pt>
                <c:pt idx="91">
                  <c:v>28335</c:v>
                </c:pt>
                <c:pt idx="92">
                  <c:v>28368</c:v>
                </c:pt>
                <c:pt idx="93">
                  <c:v>28398</c:v>
                </c:pt>
                <c:pt idx="94">
                  <c:v>28429</c:v>
                </c:pt>
                <c:pt idx="95">
                  <c:v>28459</c:v>
                </c:pt>
                <c:pt idx="96">
                  <c:v>28489</c:v>
                </c:pt>
                <c:pt idx="97">
                  <c:v>28521</c:v>
                </c:pt>
                <c:pt idx="98">
                  <c:v>28549</c:v>
                </c:pt>
                <c:pt idx="99">
                  <c:v>28580</c:v>
                </c:pt>
                <c:pt idx="100">
                  <c:v>28608</c:v>
                </c:pt>
                <c:pt idx="101">
                  <c:v>28641</c:v>
                </c:pt>
                <c:pt idx="102">
                  <c:v>28671</c:v>
                </c:pt>
                <c:pt idx="103">
                  <c:v>28702</c:v>
                </c:pt>
                <c:pt idx="104">
                  <c:v>28733</c:v>
                </c:pt>
                <c:pt idx="105">
                  <c:v>28762</c:v>
                </c:pt>
                <c:pt idx="106">
                  <c:v>28794</c:v>
                </c:pt>
                <c:pt idx="107">
                  <c:v>28824</c:v>
                </c:pt>
                <c:pt idx="108">
                  <c:v>28853</c:v>
                </c:pt>
                <c:pt idx="109">
                  <c:v>28886</c:v>
                </c:pt>
                <c:pt idx="110">
                  <c:v>28914</c:v>
                </c:pt>
                <c:pt idx="111">
                  <c:v>28944</c:v>
                </c:pt>
                <c:pt idx="112">
                  <c:v>28975</c:v>
                </c:pt>
                <c:pt idx="113">
                  <c:v>29006</c:v>
                </c:pt>
                <c:pt idx="114">
                  <c:v>29035</c:v>
                </c:pt>
                <c:pt idx="115">
                  <c:v>29067</c:v>
                </c:pt>
                <c:pt idx="116">
                  <c:v>29098</c:v>
                </c:pt>
                <c:pt idx="117">
                  <c:v>29126</c:v>
                </c:pt>
                <c:pt idx="118">
                  <c:v>29159</c:v>
                </c:pt>
                <c:pt idx="119">
                  <c:v>29189</c:v>
                </c:pt>
                <c:pt idx="120">
                  <c:v>29220</c:v>
                </c:pt>
                <c:pt idx="121">
                  <c:v>29251</c:v>
                </c:pt>
                <c:pt idx="122">
                  <c:v>29280</c:v>
                </c:pt>
                <c:pt idx="123">
                  <c:v>29311</c:v>
                </c:pt>
                <c:pt idx="124">
                  <c:v>29341</c:v>
                </c:pt>
                <c:pt idx="125">
                  <c:v>29371</c:v>
                </c:pt>
                <c:pt idx="126">
                  <c:v>29402</c:v>
                </c:pt>
                <c:pt idx="127">
                  <c:v>29433</c:v>
                </c:pt>
                <c:pt idx="128">
                  <c:v>29462</c:v>
                </c:pt>
                <c:pt idx="129">
                  <c:v>29494</c:v>
                </c:pt>
                <c:pt idx="130">
                  <c:v>29525</c:v>
                </c:pt>
                <c:pt idx="131">
                  <c:v>29553</c:v>
                </c:pt>
                <c:pt idx="132">
                  <c:v>29586</c:v>
                </c:pt>
                <c:pt idx="133">
                  <c:v>29616</c:v>
                </c:pt>
                <c:pt idx="134">
                  <c:v>29644</c:v>
                </c:pt>
                <c:pt idx="135">
                  <c:v>29676</c:v>
                </c:pt>
                <c:pt idx="136">
                  <c:v>29706</c:v>
                </c:pt>
                <c:pt idx="137">
                  <c:v>29735</c:v>
                </c:pt>
                <c:pt idx="138">
                  <c:v>29767</c:v>
                </c:pt>
                <c:pt idx="139">
                  <c:v>29798</c:v>
                </c:pt>
                <c:pt idx="140">
                  <c:v>29829</c:v>
                </c:pt>
                <c:pt idx="141">
                  <c:v>29859</c:v>
                </c:pt>
                <c:pt idx="142">
                  <c:v>29889</c:v>
                </c:pt>
                <c:pt idx="143">
                  <c:v>29920</c:v>
                </c:pt>
                <c:pt idx="144">
                  <c:v>29951</c:v>
                </c:pt>
                <c:pt idx="145">
                  <c:v>29980</c:v>
                </c:pt>
                <c:pt idx="146">
                  <c:v>30008</c:v>
                </c:pt>
                <c:pt idx="147">
                  <c:v>30041</c:v>
                </c:pt>
                <c:pt idx="148">
                  <c:v>30071</c:v>
                </c:pt>
                <c:pt idx="149">
                  <c:v>30102</c:v>
                </c:pt>
                <c:pt idx="150">
                  <c:v>30132</c:v>
                </c:pt>
                <c:pt idx="151">
                  <c:v>30162</c:v>
                </c:pt>
                <c:pt idx="152">
                  <c:v>30194</c:v>
                </c:pt>
                <c:pt idx="153">
                  <c:v>30224</c:v>
                </c:pt>
                <c:pt idx="154">
                  <c:v>30253</c:v>
                </c:pt>
                <c:pt idx="155">
                  <c:v>30285</c:v>
                </c:pt>
                <c:pt idx="156">
                  <c:v>30316</c:v>
                </c:pt>
                <c:pt idx="157">
                  <c:v>30347</c:v>
                </c:pt>
                <c:pt idx="158">
                  <c:v>30375</c:v>
                </c:pt>
                <c:pt idx="159">
                  <c:v>30406</c:v>
                </c:pt>
                <c:pt idx="160">
                  <c:v>30435</c:v>
                </c:pt>
                <c:pt idx="161">
                  <c:v>30467</c:v>
                </c:pt>
                <c:pt idx="162">
                  <c:v>30497</c:v>
                </c:pt>
                <c:pt idx="163">
                  <c:v>30526</c:v>
                </c:pt>
                <c:pt idx="164">
                  <c:v>30559</c:v>
                </c:pt>
                <c:pt idx="165">
                  <c:v>30589</c:v>
                </c:pt>
                <c:pt idx="166">
                  <c:v>30620</c:v>
                </c:pt>
                <c:pt idx="167">
                  <c:v>30650</c:v>
                </c:pt>
                <c:pt idx="168">
                  <c:v>30680</c:v>
                </c:pt>
                <c:pt idx="169">
                  <c:v>30712</c:v>
                </c:pt>
                <c:pt idx="170">
                  <c:v>30741</c:v>
                </c:pt>
                <c:pt idx="171">
                  <c:v>30771</c:v>
                </c:pt>
                <c:pt idx="172">
                  <c:v>30802</c:v>
                </c:pt>
                <c:pt idx="173">
                  <c:v>30833</c:v>
                </c:pt>
                <c:pt idx="174">
                  <c:v>30862</c:v>
                </c:pt>
                <c:pt idx="175">
                  <c:v>30894</c:v>
                </c:pt>
                <c:pt idx="176">
                  <c:v>30925</c:v>
                </c:pt>
                <c:pt idx="177">
                  <c:v>30953</c:v>
                </c:pt>
                <c:pt idx="178">
                  <c:v>30986</c:v>
                </c:pt>
                <c:pt idx="179">
                  <c:v>31016</c:v>
                </c:pt>
                <c:pt idx="180">
                  <c:v>31047</c:v>
                </c:pt>
                <c:pt idx="181">
                  <c:v>31078</c:v>
                </c:pt>
                <c:pt idx="182">
                  <c:v>31106</c:v>
                </c:pt>
                <c:pt idx="183">
                  <c:v>31135</c:v>
                </c:pt>
                <c:pt idx="184">
                  <c:v>31167</c:v>
                </c:pt>
                <c:pt idx="185">
                  <c:v>31198</c:v>
                </c:pt>
                <c:pt idx="186">
                  <c:v>31226</c:v>
                </c:pt>
                <c:pt idx="187">
                  <c:v>31259</c:v>
                </c:pt>
                <c:pt idx="188">
                  <c:v>31289</c:v>
                </c:pt>
                <c:pt idx="189">
                  <c:v>31320</c:v>
                </c:pt>
                <c:pt idx="190">
                  <c:v>31351</c:v>
                </c:pt>
                <c:pt idx="191">
                  <c:v>31380</c:v>
                </c:pt>
                <c:pt idx="192">
                  <c:v>31412</c:v>
                </c:pt>
                <c:pt idx="193">
                  <c:v>31443</c:v>
                </c:pt>
                <c:pt idx="194">
                  <c:v>31471</c:v>
                </c:pt>
                <c:pt idx="195">
                  <c:v>31502</c:v>
                </c:pt>
                <c:pt idx="196">
                  <c:v>31532</c:v>
                </c:pt>
                <c:pt idx="197">
                  <c:v>31562</c:v>
                </c:pt>
                <c:pt idx="198">
                  <c:v>31593</c:v>
                </c:pt>
                <c:pt idx="199">
                  <c:v>31624</c:v>
                </c:pt>
                <c:pt idx="200">
                  <c:v>31653</c:v>
                </c:pt>
                <c:pt idx="201">
                  <c:v>31685</c:v>
                </c:pt>
                <c:pt idx="202">
                  <c:v>31716</c:v>
                </c:pt>
                <c:pt idx="203">
                  <c:v>31744</c:v>
                </c:pt>
                <c:pt idx="204">
                  <c:v>31777</c:v>
                </c:pt>
                <c:pt idx="205">
                  <c:v>31807</c:v>
                </c:pt>
                <c:pt idx="206">
                  <c:v>31835</c:v>
                </c:pt>
                <c:pt idx="207">
                  <c:v>31867</c:v>
                </c:pt>
                <c:pt idx="208">
                  <c:v>31897</c:v>
                </c:pt>
                <c:pt idx="209">
                  <c:v>31926</c:v>
                </c:pt>
                <c:pt idx="210">
                  <c:v>31958</c:v>
                </c:pt>
                <c:pt idx="211">
                  <c:v>31989</c:v>
                </c:pt>
                <c:pt idx="212">
                  <c:v>32020</c:v>
                </c:pt>
                <c:pt idx="213">
                  <c:v>32050</c:v>
                </c:pt>
                <c:pt idx="214">
                  <c:v>32080</c:v>
                </c:pt>
                <c:pt idx="215">
                  <c:v>32111</c:v>
                </c:pt>
                <c:pt idx="216">
                  <c:v>32142</c:v>
                </c:pt>
                <c:pt idx="217">
                  <c:v>32171</c:v>
                </c:pt>
                <c:pt idx="218">
                  <c:v>32202</c:v>
                </c:pt>
                <c:pt idx="219">
                  <c:v>32233</c:v>
                </c:pt>
                <c:pt idx="220">
                  <c:v>32262</c:v>
                </c:pt>
                <c:pt idx="221">
                  <c:v>32294</c:v>
                </c:pt>
                <c:pt idx="222">
                  <c:v>32324</c:v>
                </c:pt>
                <c:pt idx="223">
                  <c:v>32353</c:v>
                </c:pt>
                <c:pt idx="224">
                  <c:v>32386</c:v>
                </c:pt>
                <c:pt idx="225">
                  <c:v>32416</c:v>
                </c:pt>
                <c:pt idx="226">
                  <c:v>32447</c:v>
                </c:pt>
                <c:pt idx="227">
                  <c:v>32477</c:v>
                </c:pt>
                <c:pt idx="228">
                  <c:v>32507</c:v>
                </c:pt>
                <c:pt idx="229">
                  <c:v>32539</c:v>
                </c:pt>
                <c:pt idx="230">
                  <c:v>32567</c:v>
                </c:pt>
                <c:pt idx="231">
                  <c:v>32598</c:v>
                </c:pt>
                <c:pt idx="232">
                  <c:v>32626</c:v>
                </c:pt>
                <c:pt idx="233">
                  <c:v>32659</c:v>
                </c:pt>
                <c:pt idx="234">
                  <c:v>32689</c:v>
                </c:pt>
                <c:pt idx="235">
                  <c:v>32720</c:v>
                </c:pt>
                <c:pt idx="236">
                  <c:v>32751</c:v>
                </c:pt>
                <c:pt idx="237">
                  <c:v>32780</c:v>
                </c:pt>
                <c:pt idx="238">
                  <c:v>32812</c:v>
                </c:pt>
                <c:pt idx="239">
                  <c:v>32842</c:v>
                </c:pt>
                <c:pt idx="240">
                  <c:v>32871</c:v>
                </c:pt>
                <c:pt idx="241">
                  <c:v>32904</c:v>
                </c:pt>
                <c:pt idx="242">
                  <c:v>32932</c:v>
                </c:pt>
                <c:pt idx="243">
                  <c:v>32962</c:v>
                </c:pt>
                <c:pt idx="244">
                  <c:v>32993</c:v>
                </c:pt>
                <c:pt idx="245">
                  <c:v>33024</c:v>
                </c:pt>
                <c:pt idx="246">
                  <c:v>33053</c:v>
                </c:pt>
                <c:pt idx="247">
                  <c:v>33085</c:v>
                </c:pt>
                <c:pt idx="248">
                  <c:v>33116</c:v>
                </c:pt>
                <c:pt idx="249">
                  <c:v>33144</c:v>
                </c:pt>
                <c:pt idx="250">
                  <c:v>33177</c:v>
                </c:pt>
                <c:pt idx="251">
                  <c:v>33207</c:v>
                </c:pt>
                <c:pt idx="252">
                  <c:v>33238</c:v>
                </c:pt>
                <c:pt idx="253">
                  <c:v>33269</c:v>
                </c:pt>
                <c:pt idx="254">
                  <c:v>33297</c:v>
                </c:pt>
                <c:pt idx="255">
                  <c:v>33326</c:v>
                </c:pt>
                <c:pt idx="256">
                  <c:v>33358</c:v>
                </c:pt>
                <c:pt idx="257">
                  <c:v>33389</c:v>
                </c:pt>
                <c:pt idx="258">
                  <c:v>33417</c:v>
                </c:pt>
                <c:pt idx="259">
                  <c:v>33450</c:v>
                </c:pt>
                <c:pt idx="260">
                  <c:v>33480</c:v>
                </c:pt>
                <c:pt idx="261">
                  <c:v>33511</c:v>
                </c:pt>
                <c:pt idx="262">
                  <c:v>33542</c:v>
                </c:pt>
                <c:pt idx="263">
                  <c:v>33571</c:v>
                </c:pt>
                <c:pt idx="264">
                  <c:v>33603</c:v>
                </c:pt>
                <c:pt idx="265">
                  <c:v>33634</c:v>
                </c:pt>
                <c:pt idx="266">
                  <c:v>33662</c:v>
                </c:pt>
                <c:pt idx="267">
                  <c:v>33694</c:v>
                </c:pt>
                <c:pt idx="268">
                  <c:v>33724</c:v>
                </c:pt>
                <c:pt idx="269">
                  <c:v>33753</c:v>
                </c:pt>
                <c:pt idx="270">
                  <c:v>33785</c:v>
                </c:pt>
                <c:pt idx="271">
                  <c:v>33816</c:v>
                </c:pt>
                <c:pt idx="272">
                  <c:v>33847</c:v>
                </c:pt>
                <c:pt idx="273">
                  <c:v>33877</c:v>
                </c:pt>
                <c:pt idx="274">
                  <c:v>33907</c:v>
                </c:pt>
                <c:pt idx="275">
                  <c:v>33938</c:v>
                </c:pt>
                <c:pt idx="276">
                  <c:v>33969</c:v>
                </c:pt>
                <c:pt idx="277">
                  <c:v>33998</c:v>
                </c:pt>
                <c:pt idx="278">
                  <c:v>34026</c:v>
                </c:pt>
                <c:pt idx="279">
                  <c:v>34059</c:v>
                </c:pt>
                <c:pt idx="280">
                  <c:v>34089</c:v>
                </c:pt>
                <c:pt idx="281">
                  <c:v>34120</c:v>
                </c:pt>
                <c:pt idx="282">
                  <c:v>34150</c:v>
                </c:pt>
                <c:pt idx="283">
                  <c:v>34180</c:v>
                </c:pt>
                <c:pt idx="284">
                  <c:v>34212</c:v>
                </c:pt>
                <c:pt idx="285">
                  <c:v>34242</c:v>
                </c:pt>
                <c:pt idx="286">
                  <c:v>34271</c:v>
                </c:pt>
                <c:pt idx="287">
                  <c:v>34303</c:v>
                </c:pt>
                <c:pt idx="288">
                  <c:v>34334</c:v>
                </c:pt>
                <c:pt idx="289">
                  <c:v>34365</c:v>
                </c:pt>
                <c:pt idx="290">
                  <c:v>34393</c:v>
                </c:pt>
                <c:pt idx="291">
                  <c:v>34424</c:v>
                </c:pt>
                <c:pt idx="292">
                  <c:v>34453</c:v>
                </c:pt>
                <c:pt idx="293">
                  <c:v>34485</c:v>
                </c:pt>
                <c:pt idx="294">
                  <c:v>34515</c:v>
                </c:pt>
                <c:pt idx="295">
                  <c:v>34544</c:v>
                </c:pt>
                <c:pt idx="296">
                  <c:v>34577</c:v>
                </c:pt>
                <c:pt idx="297">
                  <c:v>34607</c:v>
                </c:pt>
                <c:pt idx="298">
                  <c:v>34638</c:v>
                </c:pt>
                <c:pt idx="299">
                  <c:v>34668</c:v>
                </c:pt>
                <c:pt idx="300">
                  <c:v>34698</c:v>
                </c:pt>
                <c:pt idx="301">
                  <c:v>34730</c:v>
                </c:pt>
                <c:pt idx="302">
                  <c:v>34758</c:v>
                </c:pt>
                <c:pt idx="303">
                  <c:v>34789</c:v>
                </c:pt>
                <c:pt idx="304">
                  <c:v>34817</c:v>
                </c:pt>
                <c:pt idx="305">
                  <c:v>34850</c:v>
                </c:pt>
                <c:pt idx="306">
                  <c:v>34880</c:v>
                </c:pt>
                <c:pt idx="307">
                  <c:v>34911</c:v>
                </c:pt>
                <c:pt idx="308">
                  <c:v>34942</c:v>
                </c:pt>
                <c:pt idx="309">
                  <c:v>34971</c:v>
                </c:pt>
                <c:pt idx="310">
                  <c:v>35003</c:v>
                </c:pt>
                <c:pt idx="311">
                  <c:v>35033</c:v>
                </c:pt>
                <c:pt idx="312">
                  <c:v>35062</c:v>
                </c:pt>
                <c:pt idx="313">
                  <c:v>35095</c:v>
                </c:pt>
                <c:pt idx="314">
                  <c:v>35124</c:v>
                </c:pt>
                <c:pt idx="315">
                  <c:v>35153</c:v>
                </c:pt>
                <c:pt idx="316">
                  <c:v>35185</c:v>
                </c:pt>
                <c:pt idx="317">
                  <c:v>35216</c:v>
                </c:pt>
                <c:pt idx="318">
                  <c:v>35244</c:v>
                </c:pt>
                <c:pt idx="319">
                  <c:v>35277</c:v>
                </c:pt>
                <c:pt idx="320">
                  <c:v>35307</c:v>
                </c:pt>
                <c:pt idx="321">
                  <c:v>35338</c:v>
                </c:pt>
                <c:pt idx="322">
                  <c:v>35369</c:v>
                </c:pt>
                <c:pt idx="323">
                  <c:v>35398</c:v>
                </c:pt>
                <c:pt idx="324">
                  <c:v>35430</c:v>
                </c:pt>
                <c:pt idx="325">
                  <c:v>35461</c:v>
                </c:pt>
                <c:pt idx="326">
                  <c:v>35489</c:v>
                </c:pt>
                <c:pt idx="327">
                  <c:v>35520</c:v>
                </c:pt>
                <c:pt idx="328">
                  <c:v>35550</c:v>
                </c:pt>
                <c:pt idx="329">
                  <c:v>35580</c:v>
                </c:pt>
                <c:pt idx="330">
                  <c:v>35611</c:v>
                </c:pt>
                <c:pt idx="331">
                  <c:v>35642</c:v>
                </c:pt>
                <c:pt idx="332">
                  <c:v>35671</c:v>
                </c:pt>
                <c:pt idx="333">
                  <c:v>35703</c:v>
                </c:pt>
                <c:pt idx="334">
                  <c:v>35734</c:v>
                </c:pt>
                <c:pt idx="335">
                  <c:v>35762</c:v>
                </c:pt>
                <c:pt idx="336">
                  <c:v>35795</c:v>
                </c:pt>
                <c:pt idx="337">
                  <c:v>35825</c:v>
                </c:pt>
                <c:pt idx="338">
                  <c:v>35853</c:v>
                </c:pt>
                <c:pt idx="339">
                  <c:v>35885</c:v>
                </c:pt>
                <c:pt idx="340">
                  <c:v>35915</c:v>
                </c:pt>
                <c:pt idx="341">
                  <c:v>35944</c:v>
                </c:pt>
                <c:pt idx="342">
                  <c:v>35976</c:v>
                </c:pt>
                <c:pt idx="343">
                  <c:v>36007</c:v>
                </c:pt>
                <c:pt idx="344">
                  <c:v>36038</c:v>
                </c:pt>
                <c:pt idx="345">
                  <c:v>36068</c:v>
                </c:pt>
                <c:pt idx="346">
                  <c:v>36098</c:v>
                </c:pt>
                <c:pt idx="347">
                  <c:v>36129</c:v>
                </c:pt>
                <c:pt idx="348">
                  <c:v>36160</c:v>
                </c:pt>
                <c:pt idx="349">
                  <c:v>36189</c:v>
                </c:pt>
                <c:pt idx="350">
                  <c:v>36217</c:v>
                </c:pt>
                <c:pt idx="351">
                  <c:v>36250</c:v>
                </c:pt>
                <c:pt idx="352">
                  <c:v>36280</c:v>
                </c:pt>
                <c:pt idx="353">
                  <c:v>36311</c:v>
                </c:pt>
                <c:pt idx="354">
                  <c:v>36341</c:v>
                </c:pt>
                <c:pt idx="355">
                  <c:v>36371</c:v>
                </c:pt>
                <c:pt idx="356">
                  <c:v>36403</c:v>
                </c:pt>
                <c:pt idx="357">
                  <c:v>36433</c:v>
                </c:pt>
                <c:pt idx="358">
                  <c:v>36462</c:v>
                </c:pt>
                <c:pt idx="359">
                  <c:v>36494</c:v>
                </c:pt>
                <c:pt idx="360">
                  <c:v>36525</c:v>
                </c:pt>
                <c:pt idx="361">
                  <c:v>36556</c:v>
                </c:pt>
                <c:pt idx="362">
                  <c:v>36585</c:v>
                </c:pt>
                <c:pt idx="363">
                  <c:v>36616</c:v>
                </c:pt>
                <c:pt idx="364">
                  <c:v>36644</c:v>
                </c:pt>
                <c:pt idx="365">
                  <c:v>36677</c:v>
                </c:pt>
                <c:pt idx="366">
                  <c:v>36707</c:v>
                </c:pt>
                <c:pt idx="367">
                  <c:v>36738</c:v>
                </c:pt>
                <c:pt idx="368">
                  <c:v>36769</c:v>
                </c:pt>
                <c:pt idx="369">
                  <c:v>36798</c:v>
                </c:pt>
                <c:pt idx="370">
                  <c:v>36830</c:v>
                </c:pt>
                <c:pt idx="371">
                  <c:v>36860</c:v>
                </c:pt>
                <c:pt idx="372">
                  <c:v>36889</c:v>
                </c:pt>
                <c:pt idx="373">
                  <c:v>36922</c:v>
                </c:pt>
                <c:pt idx="374">
                  <c:v>36950</c:v>
                </c:pt>
                <c:pt idx="375">
                  <c:v>36980</c:v>
                </c:pt>
                <c:pt idx="376">
                  <c:v>37011</c:v>
                </c:pt>
                <c:pt idx="377">
                  <c:v>37042</c:v>
                </c:pt>
                <c:pt idx="378">
                  <c:v>37071</c:v>
                </c:pt>
                <c:pt idx="379">
                  <c:v>37103</c:v>
                </c:pt>
                <c:pt idx="380">
                  <c:v>37134</c:v>
                </c:pt>
                <c:pt idx="381">
                  <c:v>37162</c:v>
                </c:pt>
                <c:pt idx="382">
                  <c:v>37195</c:v>
                </c:pt>
                <c:pt idx="383">
                  <c:v>37225</c:v>
                </c:pt>
                <c:pt idx="384">
                  <c:v>37256</c:v>
                </c:pt>
                <c:pt idx="385">
                  <c:v>37287</c:v>
                </c:pt>
                <c:pt idx="386">
                  <c:v>37315</c:v>
                </c:pt>
                <c:pt idx="387">
                  <c:v>37344</c:v>
                </c:pt>
                <c:pt idx="388">
                  <c:v>37376</c:v>
                </c:pt>
                <c:pt idx="389">
                  <c:v>37407</c:v>
                </c:pt>
                <c:pt idx="390">
                  <c:v>37435</c:v>
                </c:pt>
                <c:pt idx="391">
                  <c:v>37468</c:v>
                </c:pt>
                <c:pt idx="392">
                  <c:v>37498</c:v>
                </c:pt>
                <c:pt idx="393">
                  <c:v>37529</c:v>
                </c:pt>
                <c:pt idx="394">
                  <c:v>37560</c:v>
                </c:pt>
                <c:pt idx="395">
                  <c:v>37589</c:v>
                </c:pt>
                <c:pt idx="396">
                  <c:v>37621</c:v>
                </c:pt>
                <c:pt idx="397">
                  <c:v>37652</c:v>
                </c:pt>
                <c:pt idx="398">
                  <c:v>37680</c:v>
                </c:pt>
                <c:pt idx="399">
                  <c:v>37711</c:v>
                </c:pt>
                <c:pt idx="400">
                  <c:v>37741</c:v>
                </c:pt>
                <c:pt idx="401">
                  <c:v>37771</c:v>
                </c:pt>
                <c:pt idx="402">
                  <c:v>37802</c:v>
                </c:pt>
                <c:pt idx="403">
                  <c:v>37833</c:v>
                </c:pt>
                <c:pt idx="404">
                  <c:v>37862</c:v>
                </c:pt>
                <c:pt idx="405">
                  <c:v>37894</c:v>
                </c:pt>
                <c:pt idx="406">
                  <c:v>37925</c:v>
                </c:pt>
                <c:pt idx="407">
                  <c:v>37953</c:v>
                </c:pt>
                <c:pt idx="408">
                  <c:v>37986</c:v>
                </c:pt>
                <c:pt idx="409">
                  <c:v>38016</c:v>
                </c:pt>
                <c:pt idx="410">
                  <c:v>38044</c:v>
                </c:pt>
                <c:pt idx="411">
                  <c:v>38077</c:v>
                </c:pt>
                <c:pt idx="412">
                  <c:v>38107</c:v>
                </c:pt>
                <c:pt idx="413">
                  <c:v>38138</c:v>
                </c:pt>
                <c:pt idx="414">
                  <c:v>38168</c:v>
                </c:pt>
                <c:pt idx="415">
                  <c:v>38198</c:v>
                </c:pt>
                <c:pt idx="416">
                  <c:v>38230</c:v>
                </c:pt>
                <c:pt idx="417">
                  <c:v>38260</c:v>
                </c:pt>
                <c:pt idx="418">
                  <c:v>38289</c:v>
                </c:pt>
                <c:pt idx="419">
                  <c:v>38321</c:v>
                </c:pt>
                <c:pt idx="420">
                  <c:v>38352</c:v>
                </c:pt>
                <c:pt idx="421">
                  <c:v>38383</c:v>
                </c:pt>
                <c:pt idx="422">
                  <c:v>38411</c:v>
                </c:pt>
                <c:pt idx="423">
                  <c:v>38442</c:v>
                </c:pt>
                <c:pt idx="424">
                  <c:v>38471</c:v>
                </c:pt>
                <c:pt idx="425">
                  <c:v>38503</c:v>
                </c:pt>
                <c:pt idx="426">
                  <c:v>38533</c:v>
                </c:pt>
                <c:pt idx="427">
                  <c:v>38562</c:v>
                </c:pt>
                <c:pt idx="428">
                  <c:v>38595</c:v>
                </c:pt>
                <c:pt idx="429">
                  <c:v>38625</c:v>
                </c:pt>
                <c:pt idx="430">
                  <c:v>38656</c:v>
                </c:pt>
                <c:pt idx="431">
                  <c:v>38686</c:v>
                </c:pt>
                <c:pt idx="432">
                  <c:v>38716</c:v>
                </c:pt>
                <c:pt idx="433">
                  <c:v>38748</c:v>
                </c:pt>
                <c:pt idx="434">
                  <c:v>38776</c:v>
                </c:pt>
                <c:pt idx="435">
                  <c:v>38807</c:v>
                </c:pt>
                <c:pt idx="436">
                  <c:v>38835</c:v>
                </c:pt>
                <c:pt idx="437">
                  <c:v>38868</c:v>
                </c:pt>
                <c:pt idx="438">
                  <c:v>38898</c:v>
                </c:pt>
                <c:pt idx="439">
                  <c:v>38929</c:v>
                </c:pt>
                <c:pt idx="440">
                  <c:v>38960</c:v>
                </c:pt>
                <c:pt idx="441">
                  <c:v>38989</c:v>
                </c:pt>
                <c:pt idx="442">
                  <c:v>39021</c:v>
                </c:pt>
                <c:pt idx="443">
                  <c:v>39051</c:v>
                </c:pt>
                <c:pt idx="444">
                  <c:v>39080</c:v>
                </c:pt>
                <c:pt idx="445">
                  <c:v>39113</c:v>
                </c:pt>
                <c:pt idx="446">
                  <c:v>39141</c:v>
                </c:pt>
                <c:pt idx="447">
                  <c:v>39171</c:v>
                </c:pt>
                <c:pt idx="448">
                  <c:v>39202</c:v>
                </c:pt>
                <c:pt idx="449">
                  <c:v>39233</c:v>
                </c:pt>
                <c:pt idx="450">
                  <c:v>39262</c:v>
                </c:pt>
                <c:pt idx="451">
                  <c:v>39294</c:v>
                </c:pt>
                <c:pt idx="452">
                  <c:v>39325</c:v>
                </c:pt>
                <c:pt idx="453">
                  <c:v>39353</c:v>
                </c:pt>
                <c:pt idx="454">
                  <c:v>39386</c:v>
                </c:pt>
                <c:pt idx="455">
                  <c:v>39416</c:v>
                </c:pt>
                <c:pt idx="456">
                  <c:v>39447</c:v>
                </c:pt>
                <c:pt idx="457">
                  <c:v>39478</c:v>
                </c:pt>
                <c:pt idx="458">
                  <c:v>39507</c:v>
                </c:pt>
                <c:pt idx="459">
                  <c:v>39538</c:v>
                </c:pt>
                <c:pt idx="460">
                  <c:v>39568</c:v>
                </c:pt>
                <c:pt idx="461">
                  <c:v>39598</c:v>
                </c:pt>
                <c:pt idx="462">
                  <c:v>39629</c:v>
                </c:pt>
                <c:pt idx="463">
                  <c:v>39660</c:v>
                </c:pt>
                <c:pt idx="464">
                  <c:v>39689</c:v>
                </c:pt>
                <c:pt idx="465">
                  <c:v>39721</c:v>
                </c:pt>
                <c:pt idx="466">
                  <c:v>39752</c:v>
                </c:pt>
                <c:pt idx="467">
                  <c:v>39780</c:v>
                </c:pt>
                <c:pt idx="468">
                  <c:v>39813</c:v>
                </c:pt>
                <c:pt idx="469">
                  <c:v>39843</c:v>
                </c:pt>
                <c:pt idx="470">
                  <c:v>39871</c:v>
                </c:pt>
                <c:pt idx="471">
                  <c:v>39903</c:v>
                </c:pt>
                <c:pt idx="472">
                  <c:v>39933</c:v>
                </c:pt>
                <c:pt idx="473">
                  <c:v>39962</c:v>
                </c:pt>
                <c:pt idx="474">
                  <c:v>39994</c:v>
                </c:pt>
                <c:pt idx="475">
                  <c:v>40025</c:v>
                </c:pt>
                <c:pt idx="476">
                  <c:v>40056</c:v>
                </c:pt>
                <c:pt idx="477">
                  <c:v>40086</c:v>
                </c:pt>
                <c:pt idx="478">
                  <c:v>40116</c:v>
                </c:pt>
                <c:pt idx="479">
                  <c:v>40147</c:v>
                </c:pt>
                <c:pt idx="480">
                  <c:v>40178</c:v>
                </c:pt>
                <c:pt idx="481">
                  <c:v>40207</c:v>
                </c:pt>
                <c:pt idx="482">
                  <c:v>40235</c:v>
                </c:pt>
                <c:pt idx="483">
                  <c:v>40268</c:v>
                </c:pt>
                <c:pt idx="484">
                  <c:v>40298</c:v>
                </c:pt>
                <c:pt idx="485">
                  <c:v>40329</c:v>
                </c:pt>
                <c:pt idx="486">
                  <c:v>40359</c:v>
                </c:pt>
                <c:pt idx="487">
                  <c:v>40389</c:v>
                </c:pt>
                <c:pt idx="488">
                  <c:v>40421</c:v>
                </c:pt>
                <c:pt idx="489">
                  <c:v>40451</c:v>
                </c:pt>
                <c:pt idx="490">
                  <c:v>40480</c:v>
                </c:pt>
                <c:pt idx="491">
                  <c:v>40512</c:v>
                </c:pt>
                <c:pt idx="492">
                  <c:v>40543</c:v>
                </c:pt>
                <c:pt idx="493">
                  <c:v>40574</c:v>
                </c:pt>
                <c:pt idx="494">
                  <c:v>40602</c:v>
                </c:pt>
                <c:pt idx="495">
                  <c:v>40633</c:v>
                </c:pt>
                <c:pt idx="496">
                  <c:v>40662</c:v>
                </c:pt>
                <c:pt idx="497">
                  <c:v>40694</c:v>
                </c:pt>
                <c:pt idx="498">
                  <c:v>40724</c:v>
                </c:pt>
                <c:pt idx="499">
                  <c:v>40753</c:v>
                </c:pt>
                <c:pt idx="500">
                  <c:v>40786</c:v>
                </c:pt>
                <c:pt idx="501">
                  <c:v>40816</c:v>
                </c:pt>
                <c:pt idx="502">
                  <c:v>40847</c:v>
                </c:pt>
                <c:pt idx="503">
                  <c:v>40877</c:v>
                </c:pt>
                <c:pt idx="504">
                  <c:v>40907</c:v>
                </c:pt>
                <c:pt idx="505">
                  <c:v>40939</c:v>
                </c:pt>
                <c:pt idx="506">
                  <c:v>40968</c:v>
                </c:pt>
                <c:pt idx="507">
                  <c:v>40998</c:v>
                </c:pt>
                <c:pt idx="508">
                  <c:v>41029</c:v>
                </c:pt>
                <c:pt idx="509">
                  <c:v>41060</c:v>
                </c:pt>
                <c:pt idx="510">
                  <c:v>41089</c:v>
                </c:pt>
                <c:pt idx="511">
                  <c:v>41121</c:v>
                </c:pt>
                <c:pt idx="512">
                  <c:v>41152</c:v>
                </c:pt>
                <c:pt idx="513">
                  <c:v>41180</c:v>
                </c:pt>
                <c:pt idx="514">
                  <c:v>41213</c:v>
                </c:pt>
                <c:pt idx="515">
                  <c:v>41243</c:v>
                </c:pt>
                <c:pt idx="516">
                  <c:v>41274</c:v>
                </c:pt>
                <c:pt idx="517">
                  <c:v>41305</c:v>
                </c:pt>
                <c:pt idx="518">
                  <c:v>41333</c:v>
                </c:pt>
                <c:pt idx="519">
                  <c:v>41362</c:v>
                </c:pt>
                <c:pt idx="520">
                  <c:v>41394</c:v>
                </c:pt>
                <c:pt idx="521">
                  <c:v>41425</c:v>
                </c:pt>
                <c:pt idx="522">
                  <c:v>41453</c:v>
                </c:pt>
                <c:pt idx="523">
                  <c:v>41486</c:v>
                </c:pt>
                <c:pt idx="524">
                  <c:v>41516</c:v>
                </c:pt>
                <c:pt idx="525">
                  <c:v>41547</c:v>
                </c:pt>
                <c:pt idx="526">
                  <c:v>41578</c:v>
                </c:pt>
                <c:pt idx="527">
                  <c:v>41607</c:v>
                </c:pt>
                <c:pt idx="528">
                  <c:v>41639</c:v>
                </c:pt>
                <c:pt idx="529">
                  <c:v>41670</c:v>
                </c:pt>
                <c:pt idx="530">
                  <c:v>41698</c:v>
                </c:pt>
                <c:pt idx="531">
                  <c:v>41729</c:v>
                </c:pt>
                <c:pt idx="532">
                  <c:v>41759</c:v>
                </c:pt>
                <c:pt idx="533">
                  <c:v>41789</c:v>
                </c:pt>
                <c:pt idx="534">
                  <c:v>41820</c:v>
                </c:pt>
                <c:pt idx="535">
                  <c:v>41851</c:v>
                </c:pt>
                <c:pt idx="536">
                  <c:v>41880</c:v>
                </c:pt>
                <c:pt idx="537">
                  <c:v>41912</c:v>
                </c:pt>
                <c:pt idx="538">
                  <c:v>41943</c:v>
                </c:pt>
                <c:pt idx="539">
                  <c:v>41971</c:v>
                </c:pt>
                <c:pt idx="540">
                  <c:v>42004</c:v>
                </c:pt>
                <c:pt idx="541">
                  <c:v>42034</c:v>
                </c:pt>
                <c:pt idx="542">
                  <c:v>42062</c:v>
                </c:pt>
                <c:pt idx="543">
                  <c:v>42094</c:v>
                </c:pt>
                <c:pt idx="544">
                  <c:v>42124</c:v>
                </c:pt>
                <c:pt idx="545">
                  <c:v>42153</c:v>
                </c:pt>
                <c:pt idx="546">
                  <c:v>42185</c:v>
                </c:pt>
                <c:pt idx="547">
                  <c:v>42216</c:v>
                </c:pt>
                <c:pt idx="548">
                  <c:v>42247</c:v>
                </c:pt>
                <c:pt idx="549">
                  <c:v>42277</c:v>
                </c:pt>
                <c:pt idx="550">
                  <c:v>42307</c:v>
                </c:pt>
                <c:pt idx="551">
                  <c:v>42338</c:v>
                </c:pt>
                <c:pt idx="552">
                  <c:v>42369</c:v>
                </c:pt>
                <c:pt idx="553">
                  <c:v>42398</c:v>
                </c:pt>
                <c:pt idx="554">
                  <c:v>42429</c:v>
                </c:pt>
                <c:pt idx="555">
                  <c:v>42460</c:v>
                </c:pt>
                <c:pt idx="556">
                  <c:v>42489</c:v>
                </c:pt>
                <c:pt idx="557">
                  <c:v>42521</c:v>
                </c:pt>
                <c:pt idx="558">
                  <c:v>42551</c:v>
                </c:pt>
                <c:pt idx="559">
                  <c:v>42580</c:v>
                </c:pt>
                <c:pt idx="560">
                  <c:v>42613</c:v>
                </c:pt>
                <c:pt idx="561">
                  <c:v>42643</c:v>
                </c:pt>
                <c:pt idx="562">
                  <c:v>42674</c:v>
                </c:pt>
                <c:pt idx="563">
                  <c:v>42704</c:v>
                </c:pt>
                <c:pt idx="564">
                  <c:v>42734</c:v>
                </c:pt>
                <c:pt idx="565">
                  <c:v>42766</c:v>
                </c:pt>
                <c:pt idx="566">
                  <c:v>42794</c:v>
                </c:pt>
                <c:pt idx="567">
                  <c:v>42825</c:v>
                </c:pt>
                <c:pt idx="568">
                  <c:v>42853</c:v>
                </c:pt>
                <c:pt idx="569">
                  <c:v>42886</c:v>
                </c:pt>
                <c:pt idx="570">
                  <c:v>42916</c:v>
                </c:pt>
                <c:pt idx="571">
                  <c:v>42947</c:v>
                </c:pt>
                <c:pt idx="572">
                  <c:v>42978</c:v>
                </c:pt>
                <c:pt idx="573">
                  <c:v>43007</c:v>
                </c:pt>
                <c:pt idx="574">
                  <c:v>43039</c:v>
                </c:pt>
                <c:pt idx="575">
                  <c:v>43069</c:v>
                </c:pt>
                <c:pt idx="576">
                  <c:v>43098</c:v>
                </c:pt>
                <c:pt idx="577">
                  <c:v>43131</c:v>
                </c:pt>
                <c:pt idx="578">
                  <c:v>43159</c:v>
                </c:pt>
                <c:pt idx="579">
                  <c:v>43189</c:v>
                </c:pt>
                <c:pt idx="580">
                  <c:v>43220</c:v>
                </c:pt>
                <c:pt idx="581">
                  <c:v>43251</c:v>
                </c:pt>
                <c:pt idx="582">
                  <c:v>43280</c:v>
                </c:pt>
                <c:pt idx="583">
                  <c:v>43312</c:v>
                </c:pt>
                <c:pt idx="584">
                  <c:v>43343</c:v>
                </c:pt>
                <c:pt idx="585">
                  <c:v>43371</c:v>
                </c:pt>
                <c:pt idx="586">
                  <c:v>43404</c:v>
                </c:pt>
                <c:pt idx="587">
                  <c:v>43434</c:v>
                </c:pt>
                <c:pt idx="588">
                  <c:v>43465</c:v>
                </c:pt>
                <c:pt idx="589">
                  <c:v>43496</c:v>
                </c:pt>
                <c:pt idx="590">
                  <c:v>43524</c:v>
                </c:pt>
                <c:pt idx="591">
                  <c:v>43553</c:v>
                </c:pt>
                <c:pt idx="592">
                  <c:v>43585</c:v>
                </c:pt>
                <c:pt idx="593">
                  <c:v>43616</c:v>
                </c:pt>
                <c:pt idx="594">
                  <c:v>43644</c:v>
                </c:pt>
                <c:pt idx="595">
                  <c:v>43677</c:v>
                </c:pt>
                <c:pt idx="596">
                  <c:v>43707</c:v>
                </c:pt>
                <c:pt idx="597">
                  <c:v>43738</c:v>
                </c:pt>
                <c:pt idx="598">
                  <c:v>43769</c:v>
                </c:pt>
                <c:pt idx="599">
                  <c:v>43798</c:v>
                </c:pt>
                <c:pt idx="600">
                  <c:v>43830</c:v>
                </c:pt>
                <c:pt idx="601">
                  <c:v>43861</c:v>
                </c:pt>
                <c:pt idx="602">
                  <c:v>43889</c:v>
                </c:pt>
                <c:pt idx="603">
                  <c:v>43921</c:v>
                </c:pt>
              </c:numCache>
            </c:numRef>
          </c:xVal>
          <c:yVal>
            <c:numRef>
              <c:f>'World-Daten'!$F$4:$F$607</c:f>
              <c:numCache>
                <c:formatCode>General</c:formatCode>
                <c:ptCount val="604"/>
                <c:pt idx="120" formatCode="0.00%">
                  <c:v>0.73979999999999979</c:v>
                </c:pt>
                <c:pt idx="121" formatCode="0.00%">
                  <c:v>0.95262294214176069</c:v>
                </c:pt>
                <c:pt idx="122" formatCode="0.00%">
                  <c:v>0.89418407679277223</c:v>
                </c:pt>
                <c:pt idx="123" formatCode="0.00%">
                  <c:v>0.68490809350309068</c:v>
                </c:pt>
                <c:pt idx="124" formatCode="0.00%">
                  <c:v>0.97998374314163783</c:v>
                </c:pt>
                <c:pt idx="125" formatCode="0.00%">
                  <c:v>1.2170381973731774</c:v>
                </c:pt>
                <c:pt idx="126" formatCode="0.00%">
                  <c:v>1.381600079065056</c:v>
                </c:pt>
                <c:pt idx="127" formatCode="0.00%">
                  <c:v>1.3110800907346012</c:v>
                </c:pt>
                <c:pt idx="128" formatCode="0.00%">
                  <c:v>1.2806675750853045</c:v>
                </c:pt>
                <c:pt idx="129" formatCode="0.00%">
                  <c:v>1.2753117261391775</c:v>
                </c:pt>
                <c:pt idx="130" formatCode="0.00%">
                  <c:v>1.3763093208140491</c:v>
                </c:pt>
                <c:pt idx="131" formatCode="0.00%">
                  <c:v>1.4210879712357993</c:v>
                </c:pt>
                <c:pt idx="132" formatCode="0.00%">
                  <c:v>1.2560387968838671</c:v>
                </c:pt>
                <c:pt idx="133" formatCode="0.00%">
                  <c:v>1.0938353934634848</c:v>
                </c:pt>
                <c:pt idx="134" formatCode="0.00%">
                  <c:v>1.0777250629649151</c:v>
                </c:pt>
                <c:pt idx="135" formatCode="0.00%">
                  <c:v>1.0608698904921772</c:v>
                </c:pt>
                <c:pt idx="136" formatCode="0.00%">
                  <c:v>0.99632342953390851</c:v>
                </c:pt>
                <c:pt idx="137" formatCode="0.00%">
                  <c:v>1.0045541395366095</c:v>
                </c:pt>
                <c:pt idx="138" formatCode="0.00%">
                  <c:v>0.98070866503227472</c:v>
                </c:pt>
                <c:pt idx="139" formatCode="0.00%">
                  <c:v>0.97860368766796046</c:v>
                </c:pt>
                <c:pt idx="140" formatCode="0.00%">
                  <c:v>0.89794259727688619</c:v>
                </c:pt>
                <c:pt idx="141" formatCode="0.00%">
                  <c:v>0.77185477476813036</c:v>
                </c:pt>
                <c:pt idx="142" formatCode="0.00%">
                  <c:v>0.89786393997182601</c:v>
                </c:pt>
                <c:pt idx="143" formatCode="0.00%">
                  <c:v>1.0215236665304608</c:v>
                </c:pt>
                <c:pt idx="144" formatCode="0.00%">
                  <c:v>0.81481449194504507</c:v>
                </c:pt>
                <c:pt idx="145" formatCode="0.00%">
                  <c:v>0.72471007728469172</c:v>
                </c:pt>
                <c:pt idx="146" formatCode="0.00%">
                  <c:v>0.560130554858147</c:v>
                </c:pt>
                <c:pt idx="147" formatCode="0.00%">
                  <c:v>0.49648925207889016</c:v>
                </c:pt>
                <c:pt idx="148" formatCode="0.00%">
                  <c:v>0.54911390010090821</c:v>
                </c:pt>
                <c:pt idx="149" formatCode="0.00%">
                  <c:v>0.47964181964274699</c:v>
                </c:pt>
                <c:pt idx="150" formatCode="0.00%">
                  <c:v>0.44608789192267539</c:v>
                </c:pt>
                <c:pt idx="151" formatCode="0.00%">
                  <c:v>0.40549614039460669</c:v>
                </c:pt>
                <c:pt idx="152" formatCode="0.00%">
                  <c:v>0.46553003908261914</c:v>
                </c:pt>
                <c:pt idx="153" formatCode="0.00%">
                  <c:v>0.4947892231135449</c:v>
                </c:pt>
                <c:pt idx="154" formatCode="0.00%">
                  <c:v>0.58408470257982814</c:v>
                </c:pt>
                <c:pt idx="155" formatCode="0.00%">
                  <c:v>0.58449719152020307</c:v>
                </c:pt>
                <c:pt idx="156" formatCode="0.00%">
                  <c:v>0.62553112744923611</c:v>
                </c:pt>
                <c:pt idx="157" formatCode="0.00%">
                  <c:v>0.65610753696050472</c:v>
                </c:pt>
                <c:pt idx="158" formatCode="0.00%">
                  <c:v>0.67895401236962183</c:v>
                </c:pt>
                <c:pt idx="159" formatCode="0.00%">
                  <c:v>0.73529722458925173</c:v>
                </c:pt>
                <c:pt idx="160" formatCode="0.00%">
                  <c:v>0.95749840554129984</c:v>
                </c:pt>
                <c:pt idx="161" formatCode="0.00%">
                  <c:v>0.94378905087771492</c:v>
                </c:pt>
                <c:pt idx="162" formatCode="0.00%">
                  <c:v>0.99197250249473323</c:v>
                </c:pt>
                <c:pt idx="163" formatCode="0.00%">
                  <c:v>0.91057685365677599</c:v>
                </c:pt>
                <c:pt idx="164" formatCode="0.00%">
                  <c:v>1.0039625441642874</c:v>
                </c:pt>
                <c:pt idx="165" formatCode="0.00%">
                  <c:v>0.98671879575938592</c:v>
                </c:pt>
                <c:pt idx="166" formatCode="0.00%">
                  <c:v>0.94342645076180442</c:v>
                </c:pt>
                <c:pt idx="167" formatCode="0.00%">
                  <c:v>1.2902817452716264</c:v>
                </c:pt>
                <c:pt idx="168" formatCode="0.00%">
                  <c:v>1.3384276909124497</c:v>
                </c:pt>
                <c:pt idx="169" formatCode="0.00%">
                  <c:v>1.3395111625930216</c:v>
                </c:pt>
                <c:pt idx="170" formatCode="0.00%">
                  <c:v>1.2652913856202717</c:v>
                </c:pt>
                <c:pt idx="171" formatCode="0.00%">
                  <c:v>1.4331200538811246</c:v>
                </c:pt>
                <c:pt idx="172" formatCode="0.00%">
                  <c:v>1.4649532110170287</c:v>
                </c:pt>
                <c:pt idx="173" formatCode="0.00%">
                  <c:v>1.3754571892451248</c:v>
                </c:pt>
                <c:pt idx="174" formatCode="0.00%">
                  <c:v>1.4733361578278412</c:v>
                </c:pt>
                <c:pt idx="175" formatCode="0.00%">
                  <c:v>1.5361254699248121</c:v>
                </c:pt>
                <c:pt idx="176" formatCode="0.00%">
                  <c:v>2.088170598242439</c:v>
                </c:pt>
                <c:pt idx="177" formatCode="0.00%">
                  <c:v>2.3923040152963666</c:v>
                </c:pt>
                <c:pt idx="178" formatCode="0.00%">
                  <c:v>2.1284777890477593</c:v>
                </c:pt>
                <c:pt idx="179" formatCode="0.00%">
                  <c:v>2.1655938043586644</c:v>
                </c:pt>
                <c:pt idx="180" formatCode="0.00%">
                  <c:v>2.2854841253746141</c:v>
                </c:pt>
                <c:pt idx="181" formatCode="0.00%">
                  <c:v>2.0249063431038046</c:v>
                </c:pt>
                <c:pt idx="182" formatCode="0.00%">
                  <c:v>1.7841764317916931</c:v>
                </c:pt>
                <c:pt idx="183" formatCode="0.00%">
                  <c:v>1.8591583403591225</c:v>
                </c:pt>
                <c:pt idx="184" formatCode="0.00%">
                  <c:v>1.7372192365991457</c:v>
                </c:pt>
                <c:pt idx="185" formatCode="0.00%">
                  <c:v>1.8107153073415336</c:v>
                </c:pt>
                <c:pt idx="186" formatCode="0.00%">
                  <c:v>1.8245621323407226</c:v>
                </c:pt>
                <c:pt idx="187" formatCode="0.00%">
                  <c:v>2.0506921358591454</c:v>
                </c:pt>
                <c:pt idx="188" formatCode="0.00%">
                  <c:v>2.1233105542900534</c:v>
                </c:pt>
                <c:pt idx="189" formatCode="0.00%">
                  <c:v>2.2835311558866582</c:v>
                </c:pt>
                <c:pt idx="190" formatCode="0.00%">
                  <c:v>2.236455307530596</c:v>
                </c:pt>
                <c:pt idx="191" formatCode="0.00%">
                  <c:v>2.3255896887258647</c:v>
                </c:pt>
                <c:pt idx="192" formatCode="0.00%">
                  <c:v>2.4774549310710494</c:v>
                </c:pt>
                <c:pt idx="193" formatCode="0.00%">
                  <c:v>2.2386455672543768</c:v>
                </c:pt>
                <c:pt idx="194" formatCode="0.00%">
                  <c:v>2.5559478416419523</c:v>
                </c:pt>
                <c:pt idx="195" formatCode="0.00%">
                  <c:v>2.8571040857313448</c:v>
                </c:pt>
                <c:pt idx="196" formatCode="0.00%">
                  <c:v>2.9912983026222268</c:v>
                </c:pt>
                <c:pt idx="197" formatCode="0.00%">
                  <c:v>3.0461997966446361</c:v>
                </c:pt>
                <c:pt idx="198" formatCode="0.00%">
                  <c:v>3.0818883802654087</c:v>
                </c:pt>
                <c:pt idx="199" formatCode="0.00%">
                  <c:v>3.1524955658586675</c:v>
                </c:pt>
                <c:pt idx="200" formatCode="0.00%">
                  <c:v>3.5245368637724548</c:v>
                </c:pt>
                <c:pt idx="201" formatCode="0.00%">
                  <c:v>3.3074389366982908</c:v>
                </c:pt>
                <c:pt idx="202" formatCode="0.00%">
                  <c:v>3.3857765527850772</c:v>
                </c:pt>
                <c:pt idx="203" formatCode="0.00%">
                  <c:v>3.5881690503386485</c:v>
                </c:pt>
                <c:pt idx="204" formatCode="0.00%">
                  <c:v>3.3512086004773058</c:v>
                </c:pt>
                <c:pt idx="205" formatCode="0.00%">
                  <c:v>4.0300356092274345</c:v>
                </c:pt>
                <c:pt idx="206" formatCode="0.00%">
                  <c:v>4.2175596557113204</c:v>
                </c:pt>
                <c:pt idx="207" formatCode="0.00%">
                  <c:v>4.5742396857811265</c:v>
                </c:pt>
                <c:pt idx="208" formatCode="0.00%">
                  <c:v>4.8360215469869825</c:v>
                </c:pt>
                <c:pt idx="209" formatCode="0.00%">
                  <c:v>4.9232881656479748</c:v>
                </c:pt>
                <c:pt idx="210" formatCode="0.00%">
                  <c:v>4.7037860399700575</c:v>
                </c:pt>
                <c:pt idx="211" formatCode="0.00%">
                  <c:v>4.8954750298905543</c:v>
                </c:pt>
                <c:pt idx="212" formatCode="0.00%">
                  <c:v>5.2196276668855663</c:v>
                </c:pt>
                <c:pt idx="213" formatCode="0.00%">
                  <c:v>5.0348068090113056</c:v>
                </c:pt>
                <c:pt idx="214" formatCode="0.00%">
                  <c:v>4.0958073723949537</c:v>
                </c:pt>
                <c:pt idx="215" formatCode="0.00%">
                  <c:v>3.9088642512333562</c:v>
                </c:pt>
                <c:pt idx="216" formatCode="0.00%">
                  <c:v>4.0204272710384554</c:v>
                </c:pt>
                <c:pt idx="217" formatCode="0.00%">
                  <c:v>4.297306608685</c:v>
                </c:pt>
                <c:pt idx="218" formatCode="0.00%">
                  <c:v>4.646622226337068</c:v>
                </c:pt>
                <c:pt idx="219" formatCode="0.00%">
                  <c:v>4.5639047794796088</c:v>
                </c:pt>
                <c:pt idx="220" formatCode="0.00%">
                  <c:v>4.3906298567351438</c:v>
                </c:pt>
                <c:pt idx="221" formatCode="0.00%">
                  <c:v>4.2160663080561784</c:v>
                </c:pt>
                <c:pt idx="222" formatCode="0.00%">
                  <c:v>4.1563868739205523</c:v>
                </c:pt>
                <c:pt idx="223" formatCode="0.00%">
                  <c:v>3.8989309258221043</c:v>
                </c:pt>
                <c:pt idx="224" formatCode="0.00%">
                  <c:v>3.5247988811682225</c:v>
                </c:pt>
                <c:pt idx="225" formatCode="0.00%">
                  <c:v>3.6619041984043443</c:v>
                </c:pt>
                <c:pt idx="226" formatCode="0.00%">
                  <c:v>4.069693581990955</c:v>
                </c:pt>
                <c:pt idx="227" formatCode="0.00%">
                  <c:v>4.4373201456614355</c:v>
                </c:pt>
                <c:pt idx="228" formatCode="0.00%">
                  <c:v>4.3120499984056631</c:v>
                </c:pt>
                <c:pt idx="229" formatCode="0.00%">
                  <c:v>4.365802090653002</c:v>
                </c:pt>
                <c:pt idx="230" formatCode="0.00%">
                  <c:v>4.4351762617296471</c:v>
                </c:pt>
                <c:pt idx="231" formatCode="0.00%">
                  <c:v>4.182128555605594</c:v>
                </c:pt>
                <c:pt idx="232" formatCode="0.00%">
                  <c:v>4.3084532538536084</c:v>
                </c:pt>
                <c:pt idx="233" formatCode="0.00%">
                  <c:v>4.2685234004280002</c:v>
                </c:pt>
                <c:pt idx="234" formatCode="0.00%">
                  <c:v>4.0617987350854028</c:v>
                </c:pt>
                <c:pt idx="235" formatCode="0.00%">
                  <c:v>4.5908291141513162</c:v>
                </c:pt>
                <c:pt idx="236" formatCode="0.00%">
                  <c:v>4.2441034139492597</c:v>
                </c:pt>
                <c:pt idx="237" formatCode="0.00%">
                  <c:v>4.272863374138173</c:v>
                </c:pt>
                <c:pt idx="238" formatCode="0.00%">
                  <c:v>4.5058197518851859</c:v>
                </c:pt>
                <c:pt idx="239" formatCode="0.00%">
                  <c:v>4.5541380978793216</c:v>
                </c:pt>
                <c:pt idx="240" formatCode="0.00%">
                  <c:v>4.5828083687780206</c:v>
                </c:pt>
                <c:pt idx="241" formatCode="0.00%">
                  <c:v>4.0190853146094829</c:v>
                </c:pt>
                <c:pt idx="242" formatCode="0.00%">
                  <c:v>3.8007403673653002</c:v>
                </c:pt>
                <c:pt idx="243" formatCode="0.00%">
                  <c:v>4.0538240528703939</c:v>
                </c:pt>
                <c:pt idx="244" formatCode="0.00%">
                  <c:v>3.6740790156400562</c:v>
                </c:pt>
                <c:pt idx="245" formatCode="0.00%">
                  <c:v>3.9231270924822823</c:v>
                </c:pt>
                <c:pt idx="246" formatCode="0.00%">
                  <c:v>3.6638206047276443</c:v>
                </c:pt>
                <c:pt idx="247" formatCode="0.00%">
                  <c:v>3.5654042844487401</c:v>
                </c:pt>
                <c:pt idx="248" formatCode="0.00%">
                  <c:v>3.0580680522019943</c:v>
                </c:pt>
                <c:pt idx="249" formatCode="0.00%">
                  <c:v>2.5235243634062261</c:v>
                </c:pt>
                <c:pt idx="250" formatCode="0.00%">
                  <c:v>2.7426589132116264</c:v>
                </c:pt>
                <c:pt idx="251" formatCode="0.00%">
                  <c:v>2.532680849541054</c:v>
                </c:pt>
                <c:pt idx="252" formatCode="0.00%">
                  <c:v>2.6863760267832641</c:v>
                </c:pt>
                <c:pt idx="253" formatCode="0.00%">
                  <c:v>2.9349587750294468</c:v>
                </c:pt>
                <c:pt idx="254" formatCode="0.00%">
                  <c:v>3.2860015598718277</c:v>
                </c:pt>
                <c:pt idx="255" formatCode="0.00%">
                  <c:v>3.0161497447532613</c:v>
                </c:pt>
                <c:pt idx="256" formatCode="0.00%">
                  <c:v>3.0448895904777453</c:v>
                </c:pt>
                <c:pt idx="257" formatCode="0.00%">
                  <c:v>3.2182084869909628</c:v>
                </c:pt>
                <c:pt idx="258" formatCode="0.00%">
                  <c:v>2.9639017787193405</c:v>
                </c:pt>
                <c:pt idx="259" formatCode="0.00%">
                  <c:v>3.2217333276741034</c:v>
                </c:pt>
                <c:pt idx="260" formatCode="0.00%">
                  <c:v>3.2921313715489946</c:v>
                </c:pt>
                <c:pt idx="261" formatCode="0.00%">
                  <c:v>3.7619753780192102</c:v>
                </c:pt>
                <c:pt idx="262" formatCode="0.00%">
                  <c:v>3.6946486639332665</c:v>
                </c:pt>
                <c:pt idx="263" formatCode="0.00%">
                  <c:v>3.1787515688827677</c:v>
                </c:pt>
                <c:pt idx="264" formatCode="0.00%">
                  <c:v>3.5795533694237225</c:v>
                </c:pt>
                <c:pt idx="265" formatCode="0.00%">
                  <c:v>3.5612106081809189</c:v>
                </c:pt>
                <c:pt idx="266" formatCode="0.00%">
                  <c:v>3.7708296562392931</c:v>
                </c:pt>
                <c:pt idx="267" formatCode="0.00%">
                  <c:v>3.6730293955941304</c:v>
                </c:pt>
                <c:pt idx="268" formatCode="0.00%">
                  <c:v>3.5158217219163168</c:v>
                </c:pt>
                <c:pt idx="269" formatCode="0.00%">
                  <c:v>3.8162892336290479</c:v>
                </c:pt>
                <c:pt idx="270" formatCode="0.00%">
                  <c:v>3.8745637928959775</c:v>
                </c:pt>
                <c:pt idx="271" formatCode="0.00%">
                  <c:v>3.9500440592111463</c:v>
                </c:pt>
                <c:pt idx="272" formatCode="0.00%">
                  <c:v>3.7268710172566157</c:v>
                </c:pt>
                <c:pt idx="273" formatCode="0.00%">
                  <c:v>3.6613035178620121</c:v>
                </c:pt>
                <c:pt idx="274" formatCode="0.00%">
                  <c:v>3.2429116264735347</c:v>
                </c:pt>
                <c:pt idx="275" formatCode="0.00%">
                  <c:v>3.1010973328271296</c:v>
                </c:pt>
                <c:pt idx="276" formatCode="0.00%">
                  <c:v>2.95613681740166</c:v>
                </c:pt>
                <c:pt idx="277" formatCode="0.00%">
                  <c:v>2.8859846584599289</c:v>
                </c:pt>
                <c:pt idx="278" formatCode="0.00%">
                  <c:v>2.8958433092231828</c:v>
                </c:pt>
                <c:pt idx="279" formatCode="0.00%">
                  <c:v>2.9812180660452015</c:v>
                </c:pt>
                <c:pt idx="280" formatCode="0.00%">
                  <c:v>2.8877944179456194</c:v>
                </c:pt>
                <c:pt idx="281" formatCode="0.00%">
                  <c:v>3.0163820253096745</c:v>
                </c:pt>
                <c:pt idx="282" formatCode="0.00%">
                  <c:v>2.861075240088466</c:v>
                </c:pt>
                <c:pt idx="283" formatCode="0.00%">
                  <c:v>3.0118200987023585</c:v>
                </c:pt>
                <c:pt idx="284" formatCode="0.00%">
                  <c:v>3.1729959550696964</c:v>
                </c:pt>
                <c:pt idx="285" formatCode="0.00%">
                  <c:v>3.0142839243202602</c:v>
                </c:pt>
                <c:pt idx="286" formatCode="0.00%">
                  <c:v>3.1736952621783612</c:v>
                </c:pt>
                <c:pt idx="287" formatCode="0.00%">
                  <c:v>2.8381024069003389</c:v>
                </c:pt>
                <c:pt idx="288" formatCode="0.00%">
                  <c:v>2.9747732283803878</c:v>
                </c:pt>
                <c:pt idx="289" formatCode="0.00%">
                  <c:v>3.2018280324429451</c:v>
                </c:pt>
                <c:pt idx="290" formatCode="0.00%">
                  <c:v>3.2167737682114881</c:v>
                </c:pt>
                <c:pt idx="291" formatCode="0.00%">
                  <c:v>2.8533594458246547</c:v>
                </c:pt>
                <c:pt idx="292" formatCode="0.00%">
                  <c:v>2.9867076055281356</c:v>
                </c:pt>
                <c:pt idx="293" formatCode="0.00%">
                  <c:v>3.3205825359390726</c:v>
                </c:pt>
                <c:pt idx="294" formatCode="0.00%">
                  <c:v>3.2714083562970133</c:v>
                </c:pt>
                <c:pt idx="295" formatCode="0.00%">
                  <c:v>3.5110519204786721</c:v>
                </c:pt>
                <c:pt idx="296" formatCode="0.00%">
                  <c:v>3.2228857746370148</c:v>
                </c:pt>
                <c:pt idx="297" formatCode="0.00%">
                  <c:v>3.1273620133301394</c:v>
                </c:pt>
                <c:pt idx="298" formatCode="0.00%">
                  <c:v>3.1997441144582304</c:v>
                </c:pt>
                <c:pt idx="299" formatCode="0.00%">
                  <c:v>3.0325531907446885</c:v>
                </c:pt>
                <c:pt idx="300" formatCode="0.00%">
                  <c:v>2.9883544286434418</c:v>
                </c:pt>
                <c:pt idx="301" formatCode="0.00%">
                  <c:v>2.7229680531537266</c:v>
                </c:pt>
                <c:pt idx="302" formatCode="0.00%">
                  <c:v>2.7699059906996668</c:v>
                </c:pt>
                <c:pt idx="303" formatCode="0.00%">
                  <c:v>2.819106653826005</c:v>
                </c:pt>
                <c:pt idx="304" formatCode="0.00%">
                  <c:v>2.9631934655658476</c:v>
                </c:pt>
                <c:pt idx="305" formatCode="0.00%">
                  <c:v>2.8017936038506206</c:v>
                </c:pt>
                <c:pt idx="306" formatCode="0.00%">
                  <c:v>2.7340808876521172</c:v>
                </c:pt>
                <c:pt idx="307" formatCode="0.00%">
                  <c:v>2.8417675174843322</c:v>
                </c:pt>
                <c:pt idx="308" formatCode="0.00%">
                  <c:v>2.72573997751967</c:v>
                </c:pt>
                <c:pt idx="309" formatCode="0.00%">
                  <c:v>2.8059870173386114</c:v>
                </c:pt>
                <c:pt idx="310" formatCode="0.00%">
                  <c:v>2.5548455086463409</c:v>
                </c:pt>
                <c:pt idx="311" formatCode="0.00%">
                  <c:v>2.4836672896432694</c:v>
                </c:pt>
                <c:pt idx="312" formatCode="0.00%">
                  <c:v>2.4252936656054453</c:v>
                </c:pt>
                <c:pt idx="313" formatCode="0.00%">
                  <c:v>2.4365567920590188</c:v>
                </c:pt>
                <c:pt idx="314" formatCode="0.00%">
                  <c:v>2.1717920544354574</c:v>
                </c:pt>
                <c:pt idx="315" formatCode="0.00%">
                  <c:v>1.9375572961062772</c:v>
                </c:pt>
                <c:pt idx="316" formatCode="0.00%">
                  <c:v>1.9262911716930544</c:v>
                </c:pt>
                <c:pt idx="317" formatCode="0.00%">
                  <c:v>1.9374440483108479</c:v>
                </c:pt>
                <c:pt idx="318" formatCode="0.00%">
                  <c:v>1.8385497494685414</c:v>
                </c:pt>
                <c:pt idx="319" formatCode="0.00%">
                  <c:v>1.7165278805533961</c:v>
                </c:pt>
                <c:pt idx="320" formatCode="0.00%">
                  <c:v>1.5270334775693222</c:v>
                </c:pt>
                <c:pt idx="321" formatCode="0.00%">
                  <c:v>1.7348113603808333</c:v>
                </c:pt>
                <c:pt idx="322" formatCode="0.00%">
                  <c:v>1.8022233183528811</c:v>
                </c:pt>
                <c:pt idx="323" formatCode="0.00%">
                  <c:v>1.8393368069678395</c:v>
                </c:pt>
                <c:pt idx="324" formatCode="0.00%">
                  <c:v>1.7394401431879962</c:v>
                </c:pt>
                <c:pt idx="325" formatCode="0.00%">
                  <c:v>1.4811428483486719</c:v>
                </c:pt>
                <c:pt idx="326" formatCode="0.00%">
                  <c:v>1.4296963248421122</c:v>
                </c:pt>
                <c:pt idx="327" formatCode="0.00%">
                  <c:v>1.2428379732692529</c:v>
                </c:pt>
                <c:pt idx="328" formatCode="0.00%">
                  <c:v>1.1879334101630001</c:v>
                </c:pt>
                <c:pt idx="329" formatCode="0.00%">
                  <c:v>1.3198737894556971</c:v>
                </c:pt>
                <c:pt idx="330" formatCode="0.00%">
                  <c:v>1.437146038816417</c:v>
                </c:pt>
                <c:pt idx="331" formatCode="0.00%">
                  <c:v>1.4996268938064374</c:v>
                </c:pt>
                <c:pt idx="332" formatCode="0.00%">
                  <c:v>1.2023449681403546</c:v>
                </c:pt>
                <c:pt idx="333" formatCode="0.00%">
                  <c:v>1.3632885875005778</c:v>
                </c:pt>
                <c:pt idx="334" formatCode="0.00%">
                  <c:v>1.6970890189216781</c:v>
                </c:pt>
                <c:pt idx="335" formatCode="0.00%">
                  <c:v>1.8136143226107242</c:v>
                </c:pt>
                <c:pt idx="336" formatCode="0.00%">
                  <c:v>1.7299962701147384</c:v>
                </c:pt>
                <c:pt idx="337" formatCode="0.00%">
                  <c:v>1.7395727497532203</c:v>
                </c:pt>
                <c:pt idx="338" formatCode="0.00%">
                  <c:v>1.7647833631655896</c:v>
                </c:pt>
                <c:pt idx="339" formatCode="0.00%">
                  <c:v>1.7973984106557701</c:v>
                </c:pt>
                <c:pt idx="340" formatCode="0.00%">
                  <c:v>1.789871520005871</c:v>
                </c:pt>
                <c:pt idx="341" formatCode="0.00%">
                  <c:v>1.8114212491840815</c:v>
                </c:pt>
                <c:pt idx="342" formatCode="0.00%">
                  <c:v>1.8824858953867096</c:v>
                </c:pt>
                <c:pt idx="343" formatCode="0.00%">
                  <c:v>1.8250719198759309</c:v>
                </c:pt>
                <c:pt idx="344" formatCode="0.00%">
                  <c:v>1.5909505424968637</c:v>
                </c:pt>
                <c:pt idx="345" formatCode="0.00%">
                  <c:v>1.5297266606102711</c:v>
                </c:pt>
                <c:pt idx="346" formatCode="0.00%">
                  <c:v>1.58654332867245</c:v>
                </c:pt>
                <c:pt idx="347" formatCode="0.00%">
                  <c:v>1.6484584101362953</c:v>
                </c:pt>
                <c:pt idx="348" formatCode="0.00%">
                  <c:v>1.7532714813267445</c:v>
                </c:pt>
                <c:pt idx="349" formatCode="0.00%">
                  <c:v>1.7156012423511959</c:v>
                </c:pt>
                <c:pt idx="350" formatCode="0.00%">
                  <c:v>1.6603782388980397</c:v>
                </c:pt>
                <c:pt idx="351" formatCode="0.00%">
                  <c:v>1.7893665070691482</c:v>
                </c:pt>
                <c:pt idx="352" formatCode="0.00%">
                  <c:v>1.8342794353699787</c:v>
                </c:pt>
                <c:pt idx="353" formatCode="0.00%">
                  <c:v>1.7996903569136942</c:v>
                </c:pt>
                <c:pt idx="354" formatCode="0.00%">
                  <c:v>1.9641143224684505</c:v>
                </c:pt>
                <c:pt idx="355" formatCode="0.00%">
                  <c:v>1.6554826941727305</c:v>
                </c:pt>
                <c:pt idx="356" formatCode="0.00%">
                  <c:v>1.7168156935207608</c:v>
                </c:pt>
                <c:pt idx="357" formatCode="0.00%">
                  <c:v>1.6168845585660976</c:v>
                </c:pt>
                <c:pt idx="358" formatCode="0.00%">
                  <c:v>1.8482543735924373</c:v>
                </c:pt>
                <c:pt idx="359" formatCode="0.00%">
                  <c:v>1.8163249695627877</c:v>
                </c:pt>
                <c:pt idx="360" formatCode="0.00%">
                  <c:v>1.9498690925638607</c:v>
                </c:pt>
                <c:pt idx="361" formatCode="0.00%">
                  <c:v>1.9175808446626585</c:v>
                </c:pt>
                <c:pt idx="362" formatCode="0.00%">
                  <c:v>2.0570103787633318</c:v>
                </c:pt>
                <c:pt idx="363" formatCode="0.00%">
                  <c:v>2.4790253916438107</c:v>
                </c:pt>
                <c:pt idx="364" formatCode="0.00%">
                  <c:v>2.3813180539527714</c:v>
                </c:pt>
                <c:pt idx="365" formatCode="0.00%">
                  <c:v>1.9822215549294779</c:v>
                </c:pt>
                <c:pt idx="366" formatCode="0.00%">
                  <c:v>2.1053068860277433</c:v>
                </c:pt>
                <c:pt idx="367" formatCode="0.00%">
                  <c:v>1.9911622481582505</c:v>
                </c:pt>
                <c:pt idx="368" formatCode="0.00%">
                  <c:v>2.4081322002715844</c:v>
                </c:pt>
                <c:pt idx="369" formatCode="0.00%">
                  <c:v>2.6082078636014181</c:v>
                </c:pt>
                <c:pt idx="370" formatCode="0.00%">
                  <c:v>2.2455781491409033</c:v>
                </c:pt>
                <c:pt idx="371" formatCode="0.00%">
                  <c:v>2.1001301674449699</c:v>
                </c:pt>
                <c:pt idx="372" formatCode="0.00%">
                  <c:v>2.0863531694631785</c:v>
                </c:pt>
                <c:pt idx="373" formatCode="0.00%">
                  <c:v>2.0358371398296207</c:v>
                </c:pt>
                <c:pt idx="374" formatCode="0.00%">
                  <c:v>1.5442807906829903</c:v>
                </c:pt>
                <c:pt idx="375" formatCode="0.00%">
                  <c:v>1.4496864050871188</c:v>
                </c:pt>
                <c:pt idx="376" formatCode="0.00%">
                  <c:v>1.6106622825511607</c:v>
                </c:pt>
                <c:pt idx="377" formatCode="0.00%">
                  <c:v>1.5203102118720762</c:v>
                </c:pt>
                <c:pt idx="378" formatCode="0.00%">
                  <c:v>1.6024353248405707</c:v>
                </c:pt>
                <c:pt idx="379" formatCode="0.00%">
                  <c:v>1.4526094489543548</c:v>
                </c:pt>
                <c:pt idx="380" formatCode="0.00%">
                  <c:v>1.3426924853262308</c:v>
                </c:pt>
                <c:pt idx="381" formatCode="0.00%">
                  <c:v>1.0819987215699558</c:v>
                </c:pt>
                <c:pt idx="382" formatCode="0.00%">
                  <c:v>1.0885230067964726</c:v>
                </c:pt>
                <c:pt idx="383" formatCode="0.00%">
                  <c:v>1.3132684627931828</c:v>
                </c:pt>
                <c:pt idx="384" formatCode="0.00%">
                  <c:v>1.1702864347329913</c:v>
                </c:pt>
                <c:pt idx="385" formatCode="0.00%">
                  <c:v>1.1446520105404376</c:v>
                </c:pt>
                <c:pt idx="386" formatCode="0.00%">
                  <c:v>1.1637726544682185</c:v>
                </c:pt>
                <c:pt idx="387" formatCode="0.00%">
                  <c:v>1.3715289279798961</c:v>
                </c:pt>
                <c:pt idx="388" formatCode="0.00%">
                  <c:v>1.2601524959205199</c:v>
                </c:pt>
                <c:pt idx="389" formatCode="0.00%">
                  <c:v>1.1779815737948054</c:v>
                </c:pt>
                <c:pt idx="390" formatCode="0.00%">
                  <c:v>1.1170336076086431</c:v>
                </c:pt>
                <c:pt idx="391" formatCode="0.00%">
                  <c:v>0.93409734421130763</c:v>
                </c:pt>
                <c:pt idx="392" formatCode="0.00%">
                  <c:v>0.8920137283007894</c:v>
                </c:pt>
                <c:pt idx="393" formatCode="0.00%">
                  <c:v>0.69983078144092969</c:v>
                </c:pt>
                <c:pt idx="394" formatCode="0.00%">
                  <c:v>0.87651117920780841</c:v>
                </c:pt>
                <c:pt idx="395" formatCode="0.00%">
                  <c:v>0.94324582360197451</c:v>
                </c:pt>
                <c:pt idx="396" formatCode="0.00%">
                  <c:v>0.83458137347130767</c:v>
                </c:pt>
                <c:pt idx="397" formatCode="0.00%">
                  <c:v>0.77327510396656307</c:v>
                </c:pt>
                <c:pt idx="398" formatCode="0.00%">
                  <c:v>0.70242124250268723</c:v>
                </c:pt>
                <c:pt idx="399" formatCode="0.00%">
                  <c:v>0.604262996941896</c:v>
                </c:pt>
                <c:pt idx="400" formatCode="0.00%">
                  <c:v>0.6695150531819003</c:v>
                </c:pt>
                <c:pt idx="401" formatCode="0.00%">
                  <c:v>0.72526351192342009</c:v>
                </c:pt>
                <c:pt idx="402" formatCode="0.00%">
                  <c:v>0.77021099511964453</c:v>
                </c:pt>
                <c:pt idx="403" formatCode="0.00%">
                  <c:v>0.76994698887783697</c:v>
                </c:pt>
                <c:pt idx="404" formatCode="0.00%">
                  <c:v>0.72913526841172649</c:v>
                </c:pt>
                <c:pt idx="405" formatCode="0.00%">
                  <c:v>0.77271842628055665</c:v>
                </c:pt>
                <c:pt idx="406" formatCode="0.00%">
                  <c:v>0.82780973453304463</c:v>
                </c:pt>
                <c:pt idx="407" formatCode="0.00%">
                  <c:v>0.96717708118186785</c:v>
                </c:pt>
                <c:pt idx="408" formatCode="0.00%">
                  <c:v>0.99338766667479739</c:v>
                </c:pt>
                <c:pt idx="409" formatCode="0.00%">
                  <c:v>0.90047023737365617</c:v>
                </c:pt>
                <c:pt idx="410" formatCode="0.00%">
                  <c:v>0.95806599312253105</c:v>
                </c:pt>
                <c:pt idx="411" formatCode="0.00%">
                  <c:v>1.0331829561331989</c:v>
                </c:pt>
                <c:pt idx="412" formatCode="0.00%">
                  <c:v>0.93226137798187692</c:v>
                </c:pt>
                <c:pt idx="413" formatCode="0.00%">
                  <c:v>0.94530213767555393</c:v>
                </c:pt>
                <c:pt idx="414" formatCode="0.00%">
                  <c:v>0.99122178399433647</c:v>
                </c:pt>
                <c:pt idx="415" formatCode="0.00%">
                  <c:v>0.89069714903798425</c:v>
                </c:pt>
                <c:pt idx="416" formatCode="0.00%">
                  <c:v>0.84389795216341512</c:v>
                </c:pt>
                <c:pt idx="417" formatCode="0.00%">
                  <c:v>0.92991449489854272</c:v>
                </c:pt>
                <c:pt idx="418" formatCode="0.00%">
                  <c:v>0.9228851715470614</c:v>
                </c:pt>
                <c:pt idx="419" formatCode="0.00%">
                  <c:v>1.1161444197856389</c:v>
                </c:pt>
                <c:pt idx="420" formatCode="0.00%">
                  <c:v>1.1763595218115035</c:v>
                </c:pt>
                <c:pt idx="421" formatCode="0.00%">
                  <c:v>1.1603055567924745</c:v>
                </c:pt>
                <c:pt idx="422" formatCode="0.00%">
                  <c:v>1.1972406859377931</c:v>
                </c:pt>
                <c:pt idx="423" formatCode="0.00%">
                  <c:v>1.055990754453362</c:v>
                </c:pt>
                <c:pt idx="424" formatCode="0.00%">
                  <c:v>0.94389638598981573</c:v>
                </c:pt>
                <c:pt idx="425" formatCode="0.00%">
                  <c:v>0.96209396514257306</c:v>
                </c:pt>
                <c:pt idx="426" formatCode="0.00%">
                  <c:v>0.98012544390631229</c:v>
                </c:pt>
                <c:pt idx="427" formatCode="0.00%">
                  <c:v>0.95206432344819292</c:v>
                </c:pt>
                <c:pt idx="428" formatCode="0.00%">
                  <c:v>1.0120314985291681</c:v>
                </c:pt>
                <c:pt idx="429" formatCode="0.00%">
                  <c:v>1.0062895240255338</c:v>
                </c:pt>
                <c:pt idx="430" formatCode="0.00%">
                  <c:v>0.98936412994443246</c:v>
                </c:pt>
                <c:pt idx="431" formatCode="0.00%">
                  <c:v>0.98708701951934885</c:v>
                </c:pt>
                <c:pt idx="432" formatCode="0.00%">
                  <c:v>0.9738185029682096</c:v>
                </c:pt>
                <c:pt idx="433" formatCode="0.00%">
                  <c:v>1.0257292076291291</c:v>
                </c:pt>
                <c:pt idx="434" formatCode="0.00%">
                  <c:v>1.0108802112462469</c:v>
                </c:pt>
                <c:pt idx="435" formatCode="0.00%">
                  <c:v>1.0218712444942057</c:v>
                </c:pt>
                <c:pt idx="436" formatCode="0.00%">
                  <c:v>1.0358041179818454</c:v>
                </c:pt>
                <c:pt idx="437" formatCode="0.00%">
                  <c:v>0.96495816179222582</c:v>
                </c:pt>
                <c:pt idx="438" formatCode="0.00%">
                  <c:v>0.9548887733071898</c:v>
                </c:pt>
                <c:pt idx="439" formatCode="0.00%">
                  <c:v>1.0395788062499096</c:v>
                </c:pt>
                <c:pt idx="440" formatCode="0.00%">
                  <c:v>1.0691670616154143</c:v>
                </c:pt>
                <c:pt idx="441" formatCode="0.00%">
                  <c:v>1.015349050603624</c:v>
                </c:pt>
                <c:pt idx="442" formatCode="0.00%">
                  <c:v>1.0752418212364581</c:v>
                </c:pt>
                <c:pt idx="443" formatCode="0.00%">
                  <c:v>1.0136174889705996</c:v>
                </c:pt>
                <c:pt idx="444" formatCode="0.00%">
                  <c:v>1.088394232326237</c:v>
                </c:pt>
                <c:pt idx="445" formatCode="0.00%">
                  <c:v>1.0882727110892776</c:v>
                </c:pt>
                <c:pt idx="446" formatCode="0.00%">
                  <c:v>1.0541645864485494</c:v>
                </c:pt>
                <c:pt idx="447" formatCode="0.00%">
                  <c:v>1.1343840569052928</c:v>
                </c:pt>
                <c:pt idx="448" formatCode="0.00%">
                  <c:v>1.1583740905765456</c:v>
                </c:pt>
                <c:pt idx="449" formatCode="0.00%">
                  <c:v>1.0902166341201593</c:v>
                </c:pt>
                <c:pt idx="450" formatCode="0.00%">
                  <c:v>0.97588539524844609</c:v>
                </c:pt>
                <c:pt idx="451" formatCode="0.00%">
                  <c:v>0.84734532374849048</c:v>
                </c:pt>
                <c:pt idx="452" formatCode="0.00%">
                  <c:v>0.97861561171837708</c:v>
                </c:pt>
                <c:pt idx="453" formatCode="0.00%">
                  <c:v>0.96622180104210353</c:v>
                </c:pt>
                <c:pt idx="454" formatCode="0.00%">
                  <c:v>1.1394777553899638</c:v>
                </c:pt>
                <c:pt idx="455" formatCode="0.00%">
                  <c:v>1.0166816274394472</c:v>
                </c:pt>
                <c:pt idx="456" formatCode="0.00%">
                  <c:v>0.96701999673615613</c:v>
                </c:pt>
                <c:pt idx="457" formatCode="0.00%">
                  <c:v>0.76773183030113756</c:v>
                </c:pt>
                <c:pt idx="458" formatCode="0.00%">
                  <c:v>0.64639760964129778</c:v>
                </c:pt>
                <c:pt idx="459" formatCode="0.00%">
                  <c:v>0.56478176226349786</c:v>
                </c:pt>
                <c:pt idx="460" formatCode="0.00%">
                  <c:v>0.63132655419459227</c:v>
                </c:pt>
                <c:pt idx="461" formatCode="0.00%">
                  <c:v>0.67747489635498792</c:v>
                </c:pt>
                <c:pt idx="462" formatCode="0.00%">
                  <c:v>0.50812196425666412</c:v>
                </c:pt>
                <c:pt idx="463" formatCode="0.00%">
                  <c:v>0.47385526421779045</c:v>
                </c:pt>
                <c:pt idx="464" formatCode="0.00%">
                  <c:v>0.67704214710917721</c:v>
                </c:pt>
                <c:pt idx="465" formatCode="0.00%">
                  <c:v>0.45214520232093025</c:v>
                </c:pt>
                <c:pt idx="466" formatCode="0.00%">
                  <c:v>7.9422477103550104E-2</c:v>
                </c:pt>
                <c:pt idx="467" formatCode="0.00%">
                  <c:v>-4.6973543657355288E-2</c:v>
                </c:pt>
                <c:pt idx="468" formatCode="0.00%">
                  <c:v>-6.2076766168676967E-2</c:v>
                </c:pt>
                <c:pt idx="469" formatCode="0.00%">
                  <c:v>-0.16246194368647138</c:v>
                </c:pt>
                <c:pt idx="470" formatCode="0.00%">
                  <c:v>-0.22753326796961471</c:v>
                </c:pt>
                <c:pt idx="471" formatCode="0.00%">
                  <c:v>-0.20237597534179341</c:v>
                </c:pt>
                <c:pt idx="472" formatCode="0.00%">
                  <c:v>-0.14642820538684931</c:v>
                </c:pt>
                <c:pt idx="473" formatCode="0.00%">
                  <c:v>-3.3647762640146461E-2</c:v>
                </c:pt>
                <c:pt idx="474" formatCode="0.00%">
                  <c:v>-8.0753470814377892E-2</c:v>
                </c:pt>
                <c:pt idx="475" formatCode="0.00%">
                  <c:v>2.394450679152893E-4</c:v>
                </c:pt>
                <c:pt idx="476" formatCode="0.00%">
                  <c:v>4.3501001014140339E-2</c:v>
                </c:pt>
                <c:pt idx="477" formatCode="0.00%">
                  <c:v>9.5868323459686877E-2</c:v>
                </c:pt>
                <c:pt idx="478" formatCode="0.00%">
                  <c:v>2.3319879755415718E-2</c:v>
                </c:pt>
                <c:pt idx="479" formatCode="0.00%">
                  <c:v>3.6121308690147957E-2</c:v>
                </c:pt>
                <c:pt idx="480" formatCode="0.00%">
                  <c:v>-2.4139335522593841E-2</c:v>
                </c:pt>
                <c:pt idx="481" formatCode="0.00%">
                  <c:v>-7.5229840157878813E-3</c:v>
                </c:pt>
                <c:pt idx="482" formatCode="0.00%">
                  <c:v>3.8807127689040044E-3</c:v>
                </c:pt>
                <c:pt idx="483" formatCode="0.00%">
                  <c:v>-2.7530859505902061E-3</c:v>
                </c:pt>
                <c:pt idx="484" formatCode="0.00%">
                  <c:v>4.1545192396843955E-2</c:v>
                </c:pt>
                <c:pt idx="485" formatCode="0.00%">
                  <c:v>-3.3642142577916756E-2</c:v>
                </c:pt>
                <c:pt idx="486" formatCode="0.00%">
                  <c:v>-9.7066622158054061E-2</c:v>
                </c:pt>
                <c:pt idx="487" formatCode="0.00%">
                  <c:v>4.5358745435928327E-3</c:v>
                </c:pt>
                <c:pt idx="488" formatCode="0.00%">
                  <c:v>-6.3321305284308682E-2</c:v>
                </c:pt>
                <c:pt idx="489" formatCode="0.00%">
                  <c:v>8.1661883553507453E-2</c:v>
                </c:pt>
                <c:pt idx="490" formatCode="0.00%">
                  <c:v>0.14124282299220225</c:v>
                </c:pt>
                <c:pt idx="491" formatCode="0.00%">
                  <c:v>0.18893704862163418</c:v>
                </c:pt>
                <c:pt idx="492" formatCode="0.00%">
                  <c:v>0.25620062284607781</c:v>
                </c:pt>
                <c:pt idx="493" formatCode="0.00%">
                  <c:v>0.26031111615939317</c:v>
                </c:pt>
                <c:pt idx="494" formatCode="0.00%">
                  <c:v>0.42502781183944172</c:v>
                </c:pt>
                <c:pt idx="495" formatCode="0.00%">
                  <c:v>0.51043832044119375</c:v>
                </c:pt>
                <c:pt idx="496" formatCode="0.00%">
                  <c:v>0.46650340344115682</c:v>
                </c:pt>
                <c:pt idx="497" formatCode="0.00%">
                  <c:v>0.45504075334163474</c:v>
                </c:pt>
                <c:pt idx="498" formatCode="0.00%">
                  <c:v>0.47855540820916609</c:v>
                </c:pt>
                <c:pt idx="499" formatCode="0.00%">
                  <c:v>0.47141330027250583</c:v>
                </c:pt>
                <c:pt idx="500" formatCode="0.00%">
                  <c:v>0.43692462728025716</c:v>
                </c:pt>
                <c:pt idx="501" formatCode="0.00%">
                  <c:v>0.43988550519729563</c:v>
                </c:pt>
                <c:pt idx="502" formatCode="0.00%">
                  <c:v>0.55905248640692795</c:v>
                </c:pt>
                <c:pt idx="503" formatCode="0.00%">
                  <c:v>0.43623746583802592</c:v>
                </c:pt>
                <c:pt idx="504" formatCode="0.00%">
                  <c:v>0.42661564284744236</c:v>
                </c:pt>
                <c:pt idx="505" formatCode="0.00%">
                  <c:v>0.54517686137601173</c:v>
                </c:pt>
                <c:pt idx="506" formatCode="0.00%">
                  <c:v>0.63503723047694338</c:v>
                </c:pt>
                <c:pt idx="507" formatCode="0.00%">
                  <c:v>0.58618648414978636</c:v>
                </c:pt>
                <c:pt idx="508" formatCode="0.00%">
                  <c:v>0.62335116851076511</c:v>
                </c:pt>
                <c:pt idx="509" formatCode="0.00%">
                  <c:v>0.48074821882881991</c:v>
                </c:pt>
                <c:pt idx="510" formatCode="0.00%">
                  <c:v>0.6570249335610332</c:v>
                </c:pt>
                <c:pt idx="511" formatCode="0.00%">
                  <c:v>0.83299035194810522</c:v>
                </c:pt>
                <c:pt idx="512" formatCode="0.00%">
                  <c:v>0.87625581568714228</c:v>
                </c:pt>
                <c:pt idx="513" formatCode="0.00%">
                  <c:v>1.166315134623352</c:v>
                </c:pt>
                <c:pt idx="514" formatCode="0.00%">
                  <c:v>1.0040123527725395</c:v>
                </c:pt>
                <c:pt idx="515" formatCode="0.00%">
                  <c:v>0.92611779804360572</c:v>
                </c:pt>
                <c:pt idx="516" formatCode="0.00%">
                  <c:v>1.062552333564184</c:v>
                </c:pt>
                <c:pt idx="517" formatCode="0.00%">
                  <c:v>1.2357501395352308</c:v>
                </c:pt>
                <c:pt idx="518" formatCode="0.00%">
                  <c:v>1.2793335503491465</c:v>
                </c:pt>
                <c:pt idx="519" formatCode="0.00%">
                  <c:v>1.3404486771357154</c:v>
                </c:pt>
                <c:pt idx="520" formatCode="0.00%">
                  <c:v>1.2176287379293598</c:v>
                </c:pt>
                <c:pt idx="521" formatCode="0.00%">
                  <c:v>1.0989639880935944</c:v>
                </c:pt>
                <c:pt idx="522" formatCode="0.00%">
                  <c:v>1.0126651758156382</c:v>
                </c:pt>
                <c:pt idx="523" formatCode="0.00%">
                  <c:v>1.0766951432316407</c:v>
                </c:pt>
                <c:pt idx="524" formatCode="0.00%">
                  <c:v>0.98974865795308697</c:v>
                </c:pt>
                <c:pt idx="525" formatCode="0.00%">
                  <c:v>1.0767624991714171</c:v>
                </c:pt>
                <c:pt idx="526" formatCode="0.00%">
                  <c:v>1.0373569048672513</c:v>
                </c:pt>
                <c:pt idx="527" formatCode="0.00%">
                  <c:v>1.0426899514525698</c:v>
                </c:pt>
                <c:pt idx="528" formatCode="0.00%">
                  <c:v>0.96291554248664024</c:v>
                </c:pt>
                <c:pt idx="529" formatCode="0.00%">
                  <c:v>0.86036121431314716</c:v>
                </c:pt>
                <c:pt idx="530" formatCode="0.00%">
                  <c:v>0.92131982256477341</c:v>
                </c:pt>
                <c:pt idx="531" formatCode="0.00%">
                  <c:v>0.93695329386169823</c:v>
                </c:pt>
                <c:pt idx="532" formatCode="0.00%">
                  <c:v>0.99771717600739795</c:v>
                </c:pt>
                <c:pt idx="533" formatCode="0.00%">
                  <c:v>1.0186303044492719</c:v>
                </c:pt>
                <c:pt idx="534" formatCode="0.00%">
                  <c:v>1.0134088201542983</c:v>
                </c:pt>
                <c:pt idx="535" formatCode="0.00%">
                  <c:v>1.0481482688420538</c:v>
                </c:pt>
                <c:pt idx="536" formatCode="0.00%">
                  <c:v>1.0841193299978324</c:v>
                </c:pt>
                <c:pt idx="537" formatCode="0.00%">
                  <c:v>0.98990994799963583</c:v>
                </c:pt>
                <c:pt idx="538" formatCode="0.00%">
                  <c:v>0.95494435712284531</c:v>
                </c:pt>
                <c:pt idx="539" formatCode="0.00%">
                  <c:v>0.89459739245560987</c:v>
                </c:pt>
                <c:pt idx="540" formatCode="0.00%">
                  <c:v>0.79550676588596536</c:v>
                </c:pt>
                <c:pt idx="541" formatCode="0.00%">
                  <c:v>0.80357920152418583</c:v>
                </c:pt>
                <c:pt idx="542" formatCode="0.00%">
                  <c:v>0.8506243394037023</c:v>
                </c:pt>
                <c:pt idx="543" formatCode="0.00%">
                  <c:v>0.85771661017599188</c:v>
                </c:pt>
                <c:pt idx="544" formatCode="0.00%">
                  <c:v>0.94363511464847472</c:v>
                </c:pt>
                <c:pt idx="545" formatCode="0.00%">
                  <c:v>0.91628317774410606</c:v>
                </c:pt>
                <c:pt idx="546" formatCode="0.00%">
                  <c:v>0.85566847483385389</c:v>
                </c:pt>
                <c:pt idx="547" formatCode="0.00%">
                  <c:v>0.82521981441524361</c:v>
                </c:pt>
                <c:pt idx="548" formatCode="0.00%">
                  <c:v>0.69168954914553638</c:v>
                </c:pt>
                <c:pt idx="549" formatCode="0.00%">
                  <c:v>0.58804504741030206</c:v>
                </c:pt>
                <c:pt idx="550" formatCode="0.00%">
                  <c:v>0.75650325972868737</c:v>
                </c:pt>
                <c:pt idx="551" formatCode="0.00%">
                  <c:v>0.691406551116583</c:v>
                </c:pt>
                <c:pt idx="552" formatCode="0.00%">
                  <c:v>0.62566024255501884</c:v>
                </c:pt>
                <c:pt idx="553" formatCode="0.00%">
                  <c:v>0.46307510088671133</c:v>
                </c:pt>
                <c:pt idx="554" formatCode="0.00%">
                  <c:v>0.45435141998547812</c:v>
                </c:pt>
                <c:pt idx="555" formatCode="0.00%">
                  <c:v>0.51962709700392717</c:v>
                </c:pt>
                <c:pt idx="556" formatCode="0.00%">
                  <c:v>0.49818694296705335</c:v>
                </c:pt>
                <c:pt idx="557" formatCode="0.00%">
                  <c:v>0.55988556653307486</c:v>
                </c:pt>
                <c:pt idx="558" formatCode="0.00%">
                  <c:v>0.54285896065816841</c:v>
                </c:pt>
                <c:pt idx="559" formatCode="0.00%">
                  <c:v>0.59806899676419167</c:v>
                </c:pt>
                <c:pt idx="560" formatCode="0.00%">
                  <c:v>0.55893173349099756</c:v>
                </c:pt>
                <c:pt idx="561" formatCode="0.00%">
                  <c:v>0.54874597741915832</c:v>
                </c:pt>
                <c:pt idx="562" formatCode="0.00%">
                  <c:v>0.46500348394401314</c:v>
                </c:pt>
                <c:pt idx="563" formatCode="0.00%">
                  <c:v>0.45054772526282361</c:v>
                </c:pt>
                <c:pt idx="564" formatCode="0.00%">
                  <c:v>0.45566182388428778</c:v>
                </c:pt>
                <c:pt idx="565" formatCode="0.00%">
                  <c:v>0.4734005661912366</c:v>
                </c:pt>
                <c:pt idx="566" formatCode="0.00%">
                  <c:v>0.52219881356316811</c:v>
                </c:pt>
                <c:pt idx="567" formatCode="0.00%">
                  <c:v>0.51075825920921769</c:v>
                </c:pt>
                <c:pt idx="568" formatCode="0.00%">
                  <c:v>0.46836997898006238</c:v>
                </c:pt>
                <c:pt idx="569" formatCode="0.00%">
                  <c:v>0.45856425582132299</c:v>
                </c:pt>
                <c:pt idx="570" formatCode="0.00%">
                  <c:v>0.47555750343295045</c:v>
                </c:pt>
                <c:pt idx="571" formatCode="0.00%">
                  <c:v>0.54508955241528834</c:v>
                </c:pt>
                <c:pt idx="572" formatCode="0.00%">
                  <c:v>0.54843963774306159</c:v>
                </c:pt>
                <c:pt idx="573" formatCode="0.00%">
                  <c:v>0.51132193608980092</c:v>
                </c:pt>
                <c:pt idx="574" formatCode="0.00%">
                  <c:v>0.49405839882342262</c:v>
                </c:pt>
                <c:pt idx="575" formatCode="0.00%">
                  <c:v>0.59148396772023104</c:v>
                </c:pt>
                <c:pt idx="576" formatCode="0.00%">
                  <c:v>0.634088573765901</c:v>
                </c:pt>
                <c:pt idx="577" formatCode="0.00%">
                  <c:v>0.86271616743021173</c:v>
                </c:pt>
                <c:pt idx="578" formatCode="0.00%">
                  <c:v>0.7959433551368289</c:v>
                </c:pt>
                <c:pt idx="579" formatCode="0.00%">
                  <c:v>0.77380026191918683</c:v>
                </c:pt>
                <c:pt idx="580" formatCode="0.00%">
                  <c:v>0.70459341675052989</c:v>
                </c:pt>
                <c:pt idx="581" formatCode="0.00%">
                  <c:v>0.6895130012215458</c:v>
                </c:pt>
                <c:pt idx="582" formatCode="0.00%">
                  <c:v>0.83506628914252357</c:v>
                </c:pt>
                <c:pt idx="583" formatCode="0.00%">
                  <c:v>0.93977919786893649</c:v>
                </c:pt>
                <c:pt idx="584" formatCode="0.00%">
                  <c:v>0.99175751905296705</c:v>
                </c:pt>
                <c:pt idx="585" formatCode="0.00%">
                  <c:v>1.2732199856639483</c:v>
                </c:pt>
                <c:pt idx="586" formatCode="0.00%">
                  <c:v>1.5990931459551252</c:v>
                </c:pt>
                <c:pt idx="587" formatCode="0.00%">
                  <c:v>1.8105410234707726</c:v>
                </c:pt>
                <c:pt idx="588" formatCode="0.00%">
                  <c:v>1.5161074667943604</c:v>
                </c:pt>
                <c:pt idx="589" formatCode="0.00%">
                  <c:v>1.9722626316462604</c:v>
                </c:pt>
                <c:pt idx="590" formatCode="0.00%">
                  <c:v>2.4107606095593606</c:v>
                </c:pt>
                <c:pt idx="591" formatCode="0.00%">
                  <c:v>2.2132518628817675</c:v>
                </c:pt>
                <c:pt idx="592" formatCode="0.00%">
                  <c:v>1.9915962517963619</c:v>
                </c:pt>
                <c:pt idx="593" formatCode="0.00%">
                  <c:v>1.5847818007907932</c:v>
                </c:pt>
                <c:pt idx="594" formatCode="0.00%">
                  <c:v>1.767591414329297</c:v>
                </c:pt>
                <c:pt idx="595" formatCode="0.00%">
                  <c:v>1.5641264966771855</c:v>
                </c:pt>
                <c:pt idx="596" formatCode="0.00%">
                  <c:v>1.4121648165400198</c:v>
                </c:pt>
                <c:pt idx="597" formatCode="0.00%">
                  <c:v>1.3690708863991565</c:v>
                </c:pt>
                <c:pt idx="598" formatCode="0.00%">
                  <c:v>1.4733614260595407</c:v>
                </c:pt>
                <c:pt idx="599" formatCode="0.00%">
                  <c:v>1.4424402704033041</c:v>
                </c:pt>
                <c:pt idx="600" formatCode="0.00%">
                  <c:v>1.4712351597887725</c:v>
                </c:pt>
                <c:pt idx="601" formatCode="0.00%">
                  <c:v>1.5620871995678369</c:v>
                </c:pt>
                <c:pt idx="602" formatCode="0.00%">
                  <c:v>1.3129213636086052</c:v>
                </c:pt>
                <c:pt idx="603" formatCode="0.00%">
                  <c:v>0.88978767761807043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A7-419F-A9D4-C6014EDCB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711424"/>
        <c:axId val="495202416"/>
      </c:scatterChart>
      <c:valAx>
        <c:axId val="490711424"/>
        <c:scaling>
          <c:orientation val="minMax"/>
          <c:min val="2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5202416"/>
        <c:crosses val="autoZero"/>
        <c:crossBetween val="midCat"/>
      </c:valAx>
      <c:valAx>
        <c:axId val="49520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71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5"/>
          <c:order val="0"/>
          <c:tx>
            <c:strRef>
              <c:f>'World-Daten'!$G$3</c:f>
              <c:strCache>
                <c:ptCount val="1"/>
                <c:pt idx="0">
                  <c:v>Rollierend 15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'World-Daten'!$A$4:$A$607</c:f>
              <c:numCache>
                <c:formatCode>[$-407]d/\ mmm/\ yyyy;@</c:formatCode>
                <c:ptCount val="604"/>
                <c:pt idx="0">
                  <c:v>25568</c:v>
                </c:pt>
                <c:pt idx="1">
                  <c:v>25598</c:v>
                </c:pt>
                <c:pt idx="2">
                  <c:v>25626</c:v>
                </c:pt>
                <c:pt idx="3">
                  <c:v>25658</c:v>
                </c:pt>
                <c:pt idx="4">
                  <c:v>25688</c:v>
                </c:pt>
                <c:pt idx="5">
                  <c:v>25717</c:v>
                </c:pt>
                <c:pt idx="6">
                  <c:v>25749</c:v>
                </c:pt>
                <c:pt idx="7">
                  <c:v>25780</c:v>
                </c:pt>
                <c:pt idx="8">
                  <c:v>25811</c:v>
                </c:pt>
                <c:pt idx="9">
                  <c:v>25841</c:v>
                </c:pt>
                <c:pt idx="10">
                  <c:v>25871</c:v>
                </c:pt>
                <c:pt idx="11">
                  <c:v>25902</c:v>
                </c:pt>
                <c:pt idx="12">
                  <c:v>25933</c:v>
                </c:pt>
                <c:pt idx="13">
                  <c:v>25962</c:v>
                </c:pt>
                <c:pt idx="14">
                  <c:v>25990</c:v>
                </c:pt>
                <c:pt idx="15">
                  <c:v>26023</c:v>
                </c:pt>
                <c:pt idx="16">
                  <c:v>26053</c:v>
                </c:pt>
                <c:pt idx="17">
                  <c:v>26084</c:v>
                </c:pt>
                <c:pt idx="18">
                  <c:v>26114</c:v>
                </c:pt>
                <c:pt idx="19">
                  <c:v>26144</c:v>
                </c:pt>
                <c:pt idx="20">
                  <c:v>26176</c:v>
                </c:pt>
                <c:pt idx="21">
                  <c:v>26206</c:v>
                </c:pt>
                <c:pt idx="22">
                  <c:v>26235</c:v>
                </c:pt>
                <c:pt idx="23">
                  <c:v>26267</c:v>
                </c:pt>
                <c:pt idx="24">
                  <c:v>26298</c:v>
                </c:pt>
                <c:pt idx="25">
                  <c:v>26329</c:v>
                </c:pt>
                <c:pt idx="26">
                  <c:v>26358</c:v>
                </c:pt>
                <c:pt idx="27">
                  <c:v>26389</c:v>
                </c:pt>
                <c:pt idx="28">
                  <c:v>26417</c:v>
                </c:pt>
                <c:pt idx="29">
                  <c:v>26450</c:v>
                </c:pt>
                <c:pt idx="30">
                  <c:v>26480</c:v>
                </c:pt>
                <c:pt idx="31">
                  <c:v>26511</c:v>
                </c:pt>
                <c:pt idx="32">
                  <c:v>26542</c:v>
                </c:pt>
                <c:pt idx="33">
                  <c:v>26571</c:v>
                </c:pt>
                <c:pt idx="34">
                  <c:v>26603</c:v>
                </c:pt>
                <c:pt idx="35">
                  <c:v>26633</c:v>
                </c:pt>
                <c:pt idx="36">
                  <c:v>26662</c:v>
                </c:pt>
                <c:pt idx="37">
                  <c:v>26695</c:v>
                </c:pt>
                <c:pt idx="38">
                  <c:v>26723</c:v>
                </c:pt>
                <c:pt idx="39">
                  <c:v>26753</c:v>
                </c:pt>
                <c:pt idx="40">
                  <c:v>26784</c:v>
                </c:pt>
                <c:pt idx="41">
                  <c:v>26815</c:v>
                </c:pt>
                <c:pt idx="42">
                  <c:v>26844</c:v>
                </c:pt>
                <c:pt idx="43">
                  <c:v>26876</c:v>
                </c:pt>
                <c:pt idx="44">
                  <c:v>26907</c:v>
                </c:pt>
                <c:pt idx="45">
                  <c:v>26935</c:v>
                </c:pt>
                <c:pt idx="46">
                  <c:v>26968</c:v>
                </c:pt>
                <c:pt idx="47">
                  <c:v>26998</c:v>
                </c:pt>
                <c:pt idx="48">
                  <c:v>27029</c:v>
                </c:pt>
                <c:pt idx="49">
                  <c:v>27060</c:v>
                </c:pt>
                <c:pt idx="50">
                  <c:v>27088</c:v>
                </c:pt>
                <c:pt idx="51">
                  <c:v>27117</c:v>
                </c:pt>
                <c:pt idx="52">
                  <c:v>27149</c:v>
                </c:pt>
                <c:pt idx="53">
                  <c:v>27180</c:v>
                </c:pt>
                <c:pt idx="54">
                  <c:v>27208</c:v>
                </c:pt>
                <c:pt idx="55">
                  <c:v>27241</c:v>
                </c:pt>
                <c:pt idx="56">
                  <c:v>27271</c:v>
                </c:pt>
                <c:pt idx="57">
                  <c:v>27302</c:v>
                </c:pt>
                <c:pt idx="58">
                  <c:v>27333</c:v>
                </c:pt>
                <c:pt idx="59">
                  <c:v>27362</c:v>
                </c:pt>
                <c:pt idx="60">
                  <c:v>27394</c:v>
                </c:pt>
                <c:pt idx="61">
                  <c:v>27425</c:v>
                </c:pt>
                <c:pt idx="62">
                  <c:v>27453</c:v>
                </c:pt>
                <c:pt idx="63">
                  <c:v>27484</c:v>
                </c:pt>
                <c:pt idx="64">
                  <c:v>27514</c:v>
                </c:pt>
                <c:pt idx="65">
                  <c:v>27544</c:v>
                </c:pt>
                <c:pt idx="66">
                  <c:v>27575</c:v>
                </c:pt>
                <c:pt idx="67">
                  <c:v>27606</c:v>
                </c:pt>
                <c:pt idx="68">
                  <c:v>27635</c:v>
                </c:pt>
                <c:pt idx="69">
                  <c:v>27667</c:v>
                </c:pt>
                <c:pt idx="70">
                  <c:v>27698</c:v>
                </c:pt>
                <c:pt idx="71">
                  <c:v>27726</c:v>
                </c:pt>
                <c:pt idx="72">
                  <c:v>27759</c:v>
                </c:pt>
                <c:pt idx="73">
                  <c:v>27789</c:v>
                </c:pt>
                <c:pt idx="74">
                  <c:v>27817</c:v>
                </c:pt>
                <c:pt idx="75">
                  <c:v>27850</c:v>
                </c:pt>
                <c:pt idx="76">
                  <c:v>27880</c:v>
                </c:pt>
                <c:pt idx="77">
                  <c:v>27911</c:v>
                </c:pt>
                <c:pt idx="78">
                  <c:v>27941</c:v>
                </c:pt>
                <c:pt idx="79">
                  <c:v>27971</c:v>
                </c:pt>
                <c:pt idx="80">
                  <c:v>28003</c:v>
                </c:pt>
                <c:pt idx="81">
                  <c:v>28033</c:v>
                </c:pt>
                <c:pt idx="82">
                  <c:v>28062</c:v>
                </c:pt>
                <c:pt idx="83">
                  <c:v>28094</c:v>
                </c:pt>
                <c:pt idx="84">
                  <c:v>28125</c:v>
                </c:pt>
                <c:pt idx="85">
                  <c:v>28156</c:v>
                </c:pt>
                <c:pt idx="86">
                  <c:v>28184</c:v>
                </c:pt>
                <c:pt idx="87">
                  <c:v>28215</c:v>
                </c:pt>
                <c:pt idx="88">
                  <c:v>28244</c:v>
                </c:pt>
                <c:pt idx="89">
                  <c:v>28276</c:v>
                </c:pt>
                <c:pt idx="90">
                  <c:v>28306</c:v>
                </c:pt>
                <c:pt idx="91">
                  <c:v>28335</c:v>
                </c:pt>
                <c:pt idx="92">
                  <c:v>28368</c:v>
                </c:pt>
                <c:pt idx="93">
                  <c:v>28398</c:v>
                </c:pt>
                <c:pt idx="94">
                  <c:v>28429</c:v>
                </c:pt>
                <c:pt idx="95">
                  <c:v>28459</c:v>
                </c:pt>
                <c:pt idx="96">
                  <c:v>28489</c:v>
                </c:pt>
                <c:pt idx="97">
                  <c:v>28521</c:v>
                </c:pt>
                <c:pt idx="98">
                  <c:v>28549</c:v>
                </c:pt>
                <c:pt idx="99">
                  <c:v>28580</c:v>
                </c:pt>
                <c:pt idx="100">
                  <c:v>28608</c:v>
                </c:pt>
                <c:pt idx="101">
                  <c:v>28641</c:v>
                </c:pt>
                <c:pt idx="102">
                  <c:v>28671</c:v>
                </c:pt>
                <c:pt idx="103">
                  <c:v>28702</c:v>
                </c:pt>
                <c:pt idx="104">
                  <c:v>28733</c:v>
                </c:pt>
                <c:pt idx="105">
                  <c:v>28762</c:v>
                </c:pt>
                <c:pt idx="106">
                  <c:v>28794</c:v>
                </c:pt>
                <c:pt idx="107">
                  <c:v>28824</c:v>
                </c:pt>
                <c:pt idx="108">
                  <c:v>28853</c:v>
                </c:pt>
                <c:pt idx="109">
                  <c:v>28886</c:v>
                </c:pt>
                <c:pt idx="110">
                  <c:v>28914</c:v>
                </c:pt>
                <c:pt idx="111">
                  <c:v>28944</c:v>
                </c:pt>
                <c:pt idx="112">
                  <c:v>28975</c:v>
                </c:pt>
                <c:pt idx="113">
                  <c:v>29006</c:v>
                </c:pt>
                <c:pt idx="114">
                  <c:v>29035</c:v>
                </c:pt>
                <c:pt idx="115">
                  <c:v>29067</c:v>
                </c:pt>
                <c:pt idx="116">
                  <c:v>29098</c:v>
                </c:pt>
                <c:pt idx="117">
                  <c:v>29126</c:v>
                </c:pt>
                <c:pt idx="118">
                  <c:v>29159</c:v>
                </c:pt>
                <c:pt idx="119">
                  <c:v>29189</c:v>
                </c:pt>
                <c:pt idx="120">
                  <c:v>29220</c:v>
                </c:pt>
                <c:pt idx="121">
                  <c:v>29251</c:v>
                </c:pt>
                <c:pt idx="122">
                  <c:v>29280</c:v>
                </c:pt>
                <c:pt idx="123">
                  <c:v>29311</c:v>
                </c:pt>
                <c:pt idx="124">
                  <c:v>29341</c:v>
                </c:pt>
                <c:pt idx="125">
                  <c:v>29371</c:v>
                </c:pt>
                <c:pt idx="126">
                  <c:v>29402</c:v>
                </c:pt>
                <c:pt idx="127">
                  <c:v>29433</c:v>
                </c:pt>
                <c:pt idx="128">
                  <c:v>29462</c:v>
                </c:pt>
                <c:pt idx="129">
                  <c:v>29494</c:v>
                </c:pt>
                <c:pt idx="130">
                  <c:v>29525</c:v>
                </c:pt>
                <c:pt idx="131">
                  <c:v>29553</c:v>
                </c:pt>
                <c:pt idx="132">
                  <c:v>29586</c:v>
                </c:pt>
                <c:pt idx="133">
                  <c:v>29616</c:v>
                </c:pt>
                <c:pt idx="134">
                  <c:v>29644</c:v>
                </c:pt>
                <c:pt idx="135">
                  <c:v>29676</c:v>
                </c:pt>
                <c:pt idx="136">
                  <c:v>29706</c:v>
                </c:pt>
                <c:pt idx="137">
                  <c:v>29735</c:v>
                </c:pt>
                <c:pt idx="138">
                  <c:v>29767</c:v>
                </c:pt>
                <c:pt idx="139">
                  <c:v>29798</c:v>
                </c:pt>
                <c:pt idx="140">
                  <c:v>29829</c:v>
                </c:pt>
                <c:pt idx="141">
                  <c:v>29859</c:v>
                </c:pt>
                <c:pt idx="142">
                  <c:v>29889</c:v>
                </c:pt>
                <c:pt idx="143">
                  <c:v>29920</c:v>
                </c:pt>
                <c:pt idx="144">
                  <c:v>29951</c:v>
                </c:pt>
                <c:pt idx="145">
                  <c:v>29980</c:v>
                </c:pt>
                <c:pt idx="146">
                  <c:v>30008</c:v>
                </c:pt>
                <c:pt idx="147">
                  <c:v>30041</c:v>
                </c:pt>
                <c:pt idx="148">
                  <c:v>30071</c:v>
                </c:pt>
                <c:pt idx="149">
                  <c:v>30102</c:v>
                </c:pt>
                <c:pt idx="150">
                  <c:v>30132</c:v>
                </c:pt>
                <c:pt idx="151">
                  <c:v>30162</c:v>
                </c:pt>
                <c:pt idx="152">
                  <c:v>30194</c:v>
                </c:pt>
                <c:pt idx="153">
                  <c:v>30224</c:v>
                </c:pt>
                <c:pt idx="154">
                  <c:v>30253</c:v>
                </c:pt>
                <c:pt idx="155">
                  <c:v>30285</c:v>
                </c:pt>
                <c:pt idx="156">
                  <c:v>30316</c:v>
                </c:pt>
                <c:pt idx="157">
                  <c:v>30347</c:v>
                </c:pt>
                <c:pt idx="158">
                  <c:v>30375</c:v>
                </c:pt>
                <c:pt idx="159">
                  <c:v>30406</c:v>
                </c:pt>
                <c:pt idx="160">
                  <c:v>30435</c:v>
                </c:pt>
                <c:pt idx="161">
                  <c:v>30467</c:v>
                </c:pt>
                <c:pt idx="162">
                  <c:v>30497</c:v>
                </c:pt>
                <c:pt idx="163">
                  <c:v>30526</c:v>
                </c:pt>
                <c:pt idx="164">
                  <c:v>30559</c:v>
                </c:pt>
                <c:pt idx="165">
                  <c:v>30589</c:v>
                </c:pt>
                <c:pt idx="166">
                  <c:v>30620</c:v>
                </c:pt>
                <c:pt idx="167">
                  <c:v>30650</c:v>
                </c:pt>
                <c:pt idx="168">
                  <c:v>30680</c:v>
                </c:pt>
                <c:pt idx="169">
                  <c:v>30712</c:v>
                </c:pt>
                <c:pt idx="170">
                  <c:v>30741</c:v>
                </c:pt>
                <c:pt idx="171">
                  <c:v>30771</c:v>
                </c:pt>
                <c:pt idx="172">
                  <c:v>30802</c:v>
                </c:pt>
                <c:pt idx="173">
                  <c:v>30833</c:v>
                </c:pt>
                <c:pt idx="174">
                  <c:v>30862</c:v>
                </c:pt>
                <c:pt idx="175">
                  <c:v>30894</c:v>
                </c:pt>
                <c:pt idx="176">
                  <c:v>30925</c:v>
                </c:pt>
                <c:pt idx="177">
                  <c:v>30953</c:v>
                </c:pt>
                <c:pt idx="178">
                  <c:v>30986</c:v>
                </c:pt>
                <c:pt idx="179">
                  <c:v>31016</c:v>
                </c:pt>
                <c:pt idx="180">
                  <c:v>31047</c:v>
                </c:pt>
                <c:pt idx="181">
                  <c:v>31078</c:v>
                </c:pt>
                <c:pt idx="182">
                  <c:v>31106</c:v>
                </c:pt>
                <c:pt idx="183">
                  <c:v>31135</c:v>
                </c:pt>
                <c:pt idx="184">
                  <c:v>31167</c:v>
                </c:pt>
                <c:pt idx="185">
                  <c:v>31198</c:v>
                </c:pt>
                <c:pt idx="186">
                  <c:v>31226</c:v>
                </c:pt>
                <c:pt idx="187">
                  <c:v>31259</c:v>
                </c:pt>
                <c:pt idx="188">
                  <c:v>31289</c:v>
                </c:pt>
                <c:pt idx="189">
                  <c:v>31320</c:v>
                </c:pt>
                <c:pt idx="190">
                  <c:v>31351</c:v>
                </c:pt>
                <c:pt idx="191">
                  <c:v>31380</c:v>
                </c:pt>
                <c:pt idx="192">
                  <c:v>31412</c:v>
                </c:pt>
                <c:pt idx="193">
                  <c:v>31443</c:v>
                </c:pt>
                <c:pt idx="194">
                  <c:v>31471</c:v>
                </c:pt>
                <c:pt idx="195">
                  <c:v>31502</c:v>
                </c:pt>
                <c:pt idx="196">
                  <c:v>31532</c:v>
                </c:pt>
                <c:pt idx="197">
                  <c:v>31562</c:v>
                </c:pt>
                <c:pt idx="198">
                  <c:v>31593</c:v>
                </c:pt>
                <c:pt idx="199">
                  <c:v>31624</c:v>
                </c:pt>
                <c:pt idx="200">
                  <c:v>31653</c:v>
                </c:pt>
                <c:pt idx="201">
                  <c:v>31685</c:v>
                </c:pt>
                <c:pt idx="202">
                  <c:v>31716</c:v>
                </c:pt>
                <c:pt idx="203">
                  <c:v>31744</c:v>
                </c:pt>
                <c:pt idx="204">
                  <c:v>31777</c:v>
                </c:pt>
                <c:pt idx="205">
                  <c:v>31807</c:v>
                </c:pt>
                <c:pt idx="206">
                  <c:v>31835</c:v>
                </c:pt>
                <c:pt idx="207">
                  <c:v>31867</c:v>
                </c:pt>
                <c:pt idx="208">
                  <c:v>31897</c:v>
                </c:pt>
                <c:pt idx="209">
                  <c:v>31926</c:v>
                </c:pt>
                <c:pt idx="210">
                  <c:v>31958</c:v>
                </c:pt>
                <c:pt idx="211">
                  <c:v>31989</c:v>
                </c:pt>
                <c:pt idx="212">
                  <c:v>32020</c:v>
                </c:pt>
                <c:pt idx="213">
                  <c:v>32050</c:v>
                </c:pt>
                <c:pt idx="214">
                  <c:v>32080</c:v>
                </c:pt>
                <c:pt idx="215">
                  <c:v>32111</c:v>
                </c:pt>
                <c:pt idx="216">
                  <c:v>32142</c:v>
                </c:pt>
                <c:pt idx="217">
                  <c:v>32171</c:v>
                </c:pt>
                <c:pt idx="218">
                  <c:v>32202</c:v>
                </c:pt>
                <c:pt idx="219">
                  <c:v>32233</c:v>
                </c:pt>
                <c:pt idx="220">
                  <c:v>32262</c:v>
                </c:pt>
                <c:pt idx="221">
                  <c:v>32294</c:v>
                </c:pt>
                <c:pt idx="222">
                  <c:v>32324</c:v>
                </c:pt>
                <c:pt idx="223">
                  <c:v>32353</c:v>
                </c:pt>
                <c:pt idx="224">
                  <c:v>32386</c:v>
                </c:pt>
                <c:pt idx="225">
                  <c:v>32416</c:v>
                </c:pt>
                <c:pt idx="226">
                  <c:v>32447</c:v>
                </c:pt>
                <c:pt idx="227">
                  <c:v>32477</c:v>
                </c:pt>
                <c:pt idx="228">
                  <c:v>32507</c:v>
                </c:pt>
                <c:pt idx="229">
                  <c:v>32539</c:v>
                </c:pt>
                <c:pt idx="230">
                  <c:v>32567</c:v>
                </c:pt>
                <c:pt idx="231">
                  <c:v>32598</c:v>
                </c:pt>
                <c:pt idx="232">
                  <c:v>32626</c:v>
                </c:pt>
                <c:pt idx="233">
                  <c:v>32659</c:v>
                </c:pt>
                <c:pt idx="234">
                  <c:v>32689</c:v>
                </c:pt>
                <c:pt idx="235">
                  <c:v>32720</c:v>
                </c:pt>
                <c:pt idx="236">
                  <c:v>32751</c:v>
                </c:pt>
                <c:pt idx="237">
                  <c:v>32780</c:v>
                </c:pt>
                <c:pt idx="238">
                  <c:v>32812</c:v>
                </c:pt>
                <c:pt idx="239">
                  <c:v>32842</c:v>
                </c:pt>
                <c:pt idx="240">
                  <c:v>32871</c:v>
                </c:pt>
                <c:pt idx="241">
                  <c:v>32904</c:v>
                </c:pt>
                <c:pt idx="242">
                  <c:v>32932</c:v>
                </c:pt>
                <c:pt idx="243">
                  <c:v>32962</c:v>
                </c:pt>
                <c:pt idx="244">
                  <c:v>32993</c:v>
                </c:pt>
                <c:pt idx="245">
                  <c:v>33024</c:v>
                </c:pt>
                <c:pt idx="246">
                  <c:v>33053</c:v>
                </c:pt>
                <c:pt idx="247">
                  <c:v>33085</c:v>
                </c:pt>
                <c:pt idx="248">
                  <c:v>33116</c:v>
                </c:pt>
                <c:pt idx="249">
                  <c:v>33144</c:v>
                </c:pt>
                <c:pt idx="250">
                  <c:v>33177</c:v>
                </c:pt>
                <c:pt idx="251">
                  <c:v>33207</c:v>
                </c:pt>
                <c:pt idx="252">
                  <c:v>33238</c:v>
                </c:pt>
                <c:pt idx="253">
                  <c:v>33269</c:v>
                </c:pt>
                <c:pt idx="254">
                  <c:v>33297</c:v>
                </c:pt>
                <c:pt idx="255">
                  <c:v>33326</c:v>
                </c:pt>
                <c:pt idx="256">
                  <c:v>33358</c:v>
                </c:pt>
                <c:pt idx="257">
                  <c:v>33389</c:v>
                </c:pt>
                <c:pt idx="258">
                  <c:v>33417</c:v>
                </c:pt>
                <c:pt idx="259">
                  <c:v>33450</c:v>
                </c:pt>
                <c:pt idx="260">
                  <c:v>33480</c:v>
                </c:pt>
                <c:pt idx="261">
                  <c:v>33511</c:v>
                </c:pt>
                <c:pt idx="262">
                  <c:v>33542</c:v>
                </c:pt>
                <c:pt idx="263">
                  <c:v>33571</c:v>
                </c:pt>
                <c:pt idx="264">
                  <c:v>33603</c:v>
                </c:pt>
                <c:pt idx="265">
                  <c:v>33634</c:v>
                </c:pt>
                <c:pt idx="266">
                  <c:v>33662</c:v>
                </c:pt>
                <c:pt idx="267">
                  <c:v>33694</c:v>
                </c:pt>
                <c:pt idx="268">
                  <c:v>33724</c:v>
                </c:pt>
                <c:pt idx="269">
                  <c:v>33753</c:v>
                </c:pt>
                <c:pt idx="270">
                  <c:v>33785</c:v>
                </c:pt>
                <c:pt idx="271">
                  <c:v>33816</c:v>
                </c:pt>
                <c:pt idx="272">
                  <c:v>33847</c:v>
                </c:pt>
                <c:pt idx="273">
                  <c:v>33877</c:v>
                </c:pt>
                <c:pt idx="274">
                  <c:v>33907</c:v>
                </c:pt>
                <c:pt idx="275">
                  <c:v>33938</c:v>
                </c:pt>
                <c:pt idx="276">
                  <c:v>33969</c:v>
                </c:pt>
                <c:pt idx="277">
                  <c:v>33998</c:v>
                </c:pt>
                <c:pt idx="278">
                  <c:v>34026</c:v>
                </c:pt>
                <c:pt idx="279">
                  <c:v>34059</c:v>
                </c:pt>
                <c:pt idx="280">
                  <c:v>34089</c:v>
                </c:pt>
                <c:pt idx="281">
                  <c:v>34120</c:v>
                </c:pt>
                <c:pt idx="282">
                  <c:v>34150</c:v>
                </c:pt>
                <c:pt idx="283">
                  <c:v>34180</c:v>
                </c:pt>
                <c:pt idx="284">
                  <c:v>34212</c:v>
                </c:pt>
                <c:pt idx="285">
                  <c:v>34242</c:v>
                </c:pt>
                <c:pt idx="286">
                  <c:v>34271</c:v>
                </c:pt>
                <c:pt idx="287">
                  <c:v>34303</c:v>
                </c:pt>
                <c:pt idx="288">
                  <c:v>34334</c:v>
                </c:pt>
                <c:pt idx="289">
                  <c:v>34365</c:v>
                </c:pt>
                <c:pt idx="290">
                  <c:v>34393</c:v>
                </c:pt>
                <c:pt idx="291">
                  <c:v>34424</c:v>
                </c:pt>
                <c:pt idx="292">
                  <c:v>34453</c:v>
                </c:pt>
                <c:pt idx="293">
                  <c:v>34485</c:v>
                </c:pt>
                <c:pt idx="294">
                  <c:v>34515</c:v>
                </c:pt>
                <c:pt idx="295">
                  <c:v>34544</c:v>
                </c:pt>
                <c:pt idx="296">
                  <c:v>34577</c:v>
                </c:pt>
                <c:pt idx="297">
                  <c:v>34607</c:v>
                </c:pt>
                <c:pt idx="298">
                  <c:v>34638</c:v>
                </c:pt>
                <c:pt idx="299">
                  <c:v>34668</c:v>
                </c:pt>
                <c:pt idx="300">
                  <c:v>34698</c:v>
                </c:pt>
                <c:pt idx="301">
                  <c:v>34730</c:v>
                </c:pt>
                <c:pt idx="302">
                  <c:v>34758</c:v>
                </c:pt>
                <c:pt idx="303">
                  <c:v>34789</c:v>
                </c:pt>
                <c:pt idx="304">
                  <c:v>34817</c:v>
                </c:pt>
                <c:pt idx="305">
                  <c:v>34850</c:v>
                </c:pt>
                <c:pt idx="306">
                  <c:v>34880</c:v>
                </c:pt>
                <c:pt idx="307">
                  <c:v>34911</c:v>
                </c:pt>
                <c:pt idx="308">
                  <c:v>34942</c:v>
                </c:pt>
                <c:pt idx="309">
                  <c:v>34971</c:v>
                </c:pt>
                <c:pt idx="310">
                  <c:v>35003</c:v>
                </c:pt>
                <c:pt idx="311">
                  <c:v>35033</c:v>
                </c:pt>
                <c:pt idx="312">
                  <c:v>35062</c:v>
                </c:pt>
                <c:pt idx="313">
                  <c:v>35095</c:v>
                </c:pt>
                <c:pt idx="314">
                  <c:v>35124</c:v>
                </c:pt>
                <c:pt idx="315">
                  <c:v>35153</c:v>
                </c:pt>
                <c:pt idx="316">
                  <c:v>35185</c:v>
                </c:pt>
                <c:pt idx="317">
                  <c:v>35216</c:v>
                </c:pt>
                <c:pt idx="318">
                  <c:v>35244</c:v>
                </c:pt>
                <c:pt idx="319">
                  <c:v>35277</c:v>
                </c:pt>
                <c:pt idx="320">
                  <c:v>35307</c:v>
                </c:pt>
                <c:pt idx="321">
                  <c:v>35338</c:v>
                </c:pt>
                <c:pt idx="322">
                  <c:v>35369</c:v>
                </c:pt>
                <c:pt idx="323">
                  <c:v>35398</c:v>
                </c:pt>
                <c:pt idx="324">
                  <c:v>35430</c:v>
                </c:pt>
                <c:pt idx="325">
                  <c:v>35461</c:v>
                </c:pt>
                <c:pt idx="326">
                  <c:v>35489</c:v>
                </c:pt>
                <c:pt idx="327">
                  <c:v>35520</c:v>
                </c:pt>
                <c:pt idx="328">
                  <c:v>35550</c:v>
                </c:pt>
                <c:pt idx="329">
                  <c:v>35580</c:v>
                </c:pt>
                <c:pt idx="330">
                  <c:v>35611</c:v>
                </c:pt>
                <c:pt idx="331">
                  <c:v>35642</c:v>
                </c:pt>
                <c:pt idx="332">
                  <c:v>35671</c:v>
                </c:pt>
                <c:pt idx="333">
                  <c:v>35703</c:v>
                </c:pt>
                <c:pt idx="334">
                  <c:v>35734</c:v>
                </c:pt>
                <c:pt idx="335">
                  <c:v>35762</c:v>
                </c:pt>
                <c:pt idx="336">
                  <c:v>35795</c:v>
                </c:pt>
                <c:pt idx="337">
                  <c:v>35825</c:v>
                </c:pt>
                <c:pt idx="338">
                  <c:v>35853</c:v>
                </c:pt>
                <c:pt idx="339">
                  <c:v>35885</c:v>
                </c:pt>
                <c:pt idx="340">
                  <c:v>35915</c:v>
                </c:pt>
                <c:pt idx="341">
                  <c:v>35944</c:v>
                </c:pt>
                <c:pt idx="342">
                  <c:v>35976</c:v>
                </c:pt>
                <c:pt idx="343">
                  <c:v>36007</c:v>
                </c:pt>
                <c:pt idx="344">
                  <c:v>36038</c:v>
                </c:pt>
                <c:pt idx="345">
                  <c:v>36068</c:v>
                </c:pt>
                <c:pt idx="346">
                  <c:v>36098</c:v>
                </c:pt>
                <c:pt idx="347">
                  <c:v>36129</c:v>
                </c:pt>
                <c:pt idx="348">
                  <c:v>36160</c:v>
                </c:pt>
                <c:pt idx="349">
                  <c:v>36189</c:v>
                </c:pt>
                <c:pt idx="350">
                  <c:v>36217</c:v>
                </c:pt>
                <c:pt idx="351">
                  <c:v>36250</c:v>
                </c:pt>
                <c:pt idx="352">
                  <c:v>36280</c:v>
                </c:pt>
                <c:pt idx="353">
                  <c:v>36311</c:v>
                </c:pt>
                <c:pt idx="354">
                  <c:v>36341</c:v>
                </c:pt>
                <c:pt idx="355">
                  <c:v>36371</c:v>
                </c:pt>
                <c:pt idx="356">
                  <c:v>36403</c:v>
                </c:pt>
                <c:pt idx="357">
                  <c:v>36433</c:v>
                </c:pt>
                <c:pt idx="358">
                  <c:v>36462</c:v>
                </c:pt>
                <c:pt idx="359">
                  <c:v>36494</c:v>
                </c:pt>
                <c:pt idx="360">
                  <c:v>36525</c:v>
                </c:pt>
                <c:pt idx="361">
                  <c:v>36556</c:v>
                </c:pt>
                <c:pt idx="362">
                  <c:v>36585</c:v>
                </c:pt>
                <c:pt idx="363">
                  <c:v>36616</c:v>
                </c:pt>
                <c:pt idx="364">
                  <c:v>36644</c:v>
                </c:pt>
                <c:pt idx="365">
                  <c:v>36677</c:v>
                </c:pt>
                <c:pt idx="366">
                  <c:v>36707</c:v>
                </c:pt>
                <c:pt idx="367">
                  <c:v>36738</c:v>
                </c:pt>
                <c:pt idx="368">
                  <c:v>36769</c:v>
                </c:pt>
                <c:pt idx="369">
                  <c:v>36798</c:v>
                </c:pt>
                <c:pt idx="370">
                  <c:v>36830</c:v>
                </c:pt>
                <c:pt idx="371">
                  <c:v>36860</c:v>
                </c:pt>
                <c:pt idx="372">
                  <c:v>36889</c:v>
                </c:pt>
                <c:pt idx="373">
                  <c:v>36922</c:v>
                </c:pt>
                <c:pt idx="374">
                  <c:v>36950</c:v>
                </c:pt>
                <c:pt idx="375">
                  <c:v>36980</c:v>
                </c:pt>
                <c:pt idx="376">
                  <c:v>37011</c:v>
                </c:pt>
                <c:pt idx="377">
                  <c:v>37042</c:v>
                </c:pt>
                <c:pt idx="378">
                  <c:v>37071</c:v>
                </c:pt>
                <c:pt idx="379">
                  <c:v>37103</c:v>
                </c:pt>
                <c:pt idx="380">
                  <c:v>37134</c:v>
                </c:pt>
                <c:pt idx="381">
                  <c:v>37162</c:v>
                </c:pt>
                <c:pt idx="382">
                  <c:v>37195</c:v>
                </c:pt>
                <c:pt idx="383">
                  <c:v>37225</c:v>
                </c:pt>
                <c:pt idx="384">
                  <c:v>37256</c:v>
                </c:pt>
                <c:pt idx="385">
                  <c:v>37287</c:v>
                </c:pt>
                <c:pt idx="386">
                  <c:v>37315</c:v>
                </c:pt>
                <c:pt idx="387">
                  <c:v>37344</c:v>
                </c:pt>
                <c:pt idx="388">
                  <c:v>37376</c:v>
                </c:pt>
                <c:pt idx="389">
                  <c:v>37407</c:v>
                </c:pt>
                <c:pt idx="390">
                  <c:v>37435</c:v>
                </c:pt>
                <c:pt idx="391">
                  <c:v>37468</c:v>
                </c:pt>
                <c:pt idx="392">
                  <c:v>37498</c:v>
                </c:pt>
                <c:pt idx="393">
                  <c:v>37529</c:v>
                </c:pt>
                <c:pt idx="394">
                  <c:v>37560</c:v>
                </c:pt>
                <c:pt idx="395">
                  <c:v>37589</c:v>
                </c:pt>
                <c:pt idx="396">
                  <c:v>37621</c:v>
                </c:pt>
                <c:pt idx="397">
                  <c:v>37652</c:v>
                </c:pt>
                <c:pt idx="398">
                  <c:v>37680</c:v>
                </c:pt>
                <c:pt idx="399">
                  <c:v>37711</c:v>
                </c:pt>
                <c:pt idx="400">
                  <c:v>37741</c:v>
                </c:pt>
                <c:pt idx="401">
                  <c:v>37771</c:v>
                </c:pt>
                <c:pt idx="402">
                  <c:v>37802</c:v>
                </c:pt>
                <c:pt idx="403">
                  <c:v>37833</c:v>
                </c:pt>
                <c:pt idx="404">
                  <c:v>37862</c:v>
                </c:pt>
                <c:pt idx="405">
                  <c:v>37894</c:v>
                </c:pt>
                <c:pt idx="406">
                  <c:v>37925</c:v>
                </c:pt>
                <c:pt idx="407">
                  <c:v>37953</c:v>
                </c:pt>
                <c:pt idx="408">
                  <c:v>37986</c:v>
                </c:pt>
                <c:pt idx="409">
                  <c:v>38016</c:v>
                </c:pt>
                <c:pt idx="410">
                  <c:v>38044</c:v>
                </c:pt>
                <c:pt idx="411">
                  <c:v>38077</c:v>
                </c:pt>
                <c:pt idx="412">
                  <c:v>38107</c:v>
                </c:pt>
                <c:pt idx="413">
                  <c:v>38138</c:v>
                </c:pt>
                <c:pt idx="414">
                  <c:v>38168</c:v>
                </c:pt>
                <c:pt idx="415">
                  <c:v>38198</c:v>
                </c:pt>
                <c:pt idx="416">
                  <c:v>38230</c:v>
                </c:pt>
                <c:pt idx="417">
                  <c:v>38260</c:v>
                </c:pt>
                <c:pt idx="418">
                  <c:v>38289</c:v>
                </c:pt>
                <c:pt idx="419">
                  <c:v>38321</c:v>
                </c:pt>
                <c:pt idx="420">
                  <c:v>38352</c:v>
                </c:pt>
                <c:pt idx="421">
                  <c:v>38383</c:v>
                </c:pt>
                <c:pt idx="422">
                  <c:v>38411</c:v>
                </c:pt>
                <c:pt idx="423">
                  <c:v>38442</c:v>
                </c:pt>
                <c:pt idx="424">
                  <c:v>38471</c:v>
                </c:pt>
                <c:pt idx="425">
                  <c:v>38503</c:v>
                </c:pt>
                <c:pt idx="426">
                  <c:v>38533</c:v>
                </c:pt>
                <c:pt idx="427">
                  <c:v>38562</c:v>
                </c:pt>
                <c:pt idx="428">
                  <c:v>38595</c:v>
                </c:pt>
                <c:pt idx="429">
                  <c:v>38625</c:v>
                </c:pt>
                <c:pt idx="430">
                  <c:v>38656</c:v>
                </c:pt>
                <c:pt idx="431">
                  <c:v>38686</c:v>
                </c:pt>
                <c:pt idx="432">
                  <c:v>38716</c:v>
                </c:pt>
                <c:pt idx="433">
                  <c:v>38748</c:v>
                </c:pt>
                <c:pt idx="434">
                  <c:v>38776</c:v>
                </c:pt>
                <c:pt idx="435">
                  <c:v>38807</c:v>
                </c:pt>
                <c:pt idx="436">
                  <c:v>38835</c:v>
                </c:pt>
                <c:pt idx="437">
                  <c:v>38868</c:v>
                </c:pt>
                <c:pt idx="438">
                  <c:v>38898</c:v>
                </c:pt>
                <c:pt idx="439">
                  <c:v>38929</c:v>
                </c:pt>
                <c:pt idx="440">
                  <c:v>38960</c:v>
                </c:pt>
                <c:pt idx="441">
                  <c:v>38989</c:v>
                </c:pt>
                <c:pt idx="442">
                  <c:v>39021</c:v>
                </c:pt>
                <c:pt idx="443">
                  <c:v>39051</c:v>
                </c:pt>
                <c:pt idx="444">
                  <c:v>39080</c:v>
                </c:pt>
                <c:pt idx="445">
                  <c:v>39113</c:v>
                </c:pt>
                <c:pt idx="446">
                  <c:v>39141</c:v>
                </c:pt>
                <c:pt idx="447">
                  <c:v>39171</c:v>
                </c:pt>
                <c:pt idx="448">
                  <c:v>39202</c:v>
                </c:pt>
                <c:pt idx="449">
                  <c:v>39233</c:v>
                </c:pt>
                <c:pt idx="450">
                  <c:v>39262</c:v>
                </c:pt>
                <c:pt idx="451">
                  <c:v>39294</c:v>
                </c:pt>
                <c:pt idx="452">
                  <c:v>39325</c:v>
                </c:pt>
                <c:pt idx="453">
                  <c:v>39353</c:v>
                </c:pt>
                <c:pt idx="454">
                  <c:v>39386</c:v>
                </c:pt>
                <c:pt idx="455">
                  <c:v>39416</c:v>
                </c:pt>
                <c:pt idx="456">
                  <c:v>39447</c:v>
                </c:pt>
                <c:pt idx="457">
                  <c:v>39478</c:v>
                </c:pt>
                <c:pt idx="458">
                  <c:v>39507</c:v>
                </c:pt>
                <c:pt idx="459">
                  <c:v>39538</c:v>
                </c:pt>
                <c:pt idx="460">
                  <c:v>39568</c:v>
                </c:pt>
                <c:pt idx="461">
                  <c:v>39598</c:v>
                </c:pt>
                <c:pt idx="462">
                  <c:v>39629</c:v>
                </c:pt>
                <c:pt idx="463">
                  <c:v>39660</c:v>
                </c:pt>
                <c:pt idx="464">
                  <c:v>39689</c:v>
                </c:pt>
                <c:pt idx="465">
                  <c:v>39721</c:v>
                </c:pt>
                <c:pt idx="466">
                  <c:v>39752</c:v>
                </c:pt>
                <c:pt idx="467">
                  <c:v>39780</c:v>
                </c:pt>
                <c:pt idx="468">
                  <c:v>39813</c:v>
                </c:pt>
                <c:pt idx="469">
                  <c:v>39843</c:v>
                </c:pt>
                <c:pt idx="470">
                  <c:v>39871</c:v>
                </c:pt>
                <c:pt idx="471">
                  <c:v>39903</c:v>
                </c:pt>
                <c:pt idx="472">
                  <c:v>39933</c:v>
                </c:pt>
                <c:pt idx="473">
                  <c:v>39962</c:v>
                </c:pt>
                <c:pt idx="474">
                  <c:v>39994</c:v>
                </c:pt>
                <c:pt idx="475">
                  <c:v>40025</c:v>
                </c:pt>
                <c:pt idx="476">
                  <c:v>40056</c:v>
                </c:pt>
                <c:pt idx="477">
                  <c:v>40086</c:v>
                </c:pt>
                <c:pt idx="478">
                  <c:v>40116</c:v>
                </c:pt>
                <c:pt idx="479">
                  <c:v>40147</c:v>
                </c:pt>
                <c:pt idx="480">
                  <c:v>40178</c:v>
                </c:pt>
                <c:pt idx="481">
                  <c:v>40207</c:v>
                </c:pt>
                <c:pt idx="482">
                  <c:v>40235</c:v>
                </c:pt>
                <c:pt idx="483">
                  <c:v>40268</c:v>
                </c:pt>
                <c:pt idx="484">
                  <c:v>40298</c:v>
                </c:pt>
                <c:pt idx="485">
                  <c:v>40329</c:v>
                </c:pt>
                <c:pt idx="486">
                  <c:v>40359</c:v>
                </c:pt>
                <c:pt idx="487">
                  <c:v>40389</c:v>
                </c:pt>
                <c:pt idx="488">
                  <c:v>40421</c:v>
                </c:pt>
                <c:pt idx="489">
                  <c:v>40451</c:v>
                </c:pt>
                <c:pt idx="490">
                  <c:v>40480</c:v>
                </c:pt>
                <c:pt idx="491">
                  <c:v>40512</c:v>
                </c:pt>
                <c:pt idx="492">
                  <c:v>40543</c:v>
                </c:pt>
                <c:pt idx="493">
                  <c:v>40574</c:v>
                </c:pt>
                <c:pt idx="494">
                  <c:v>40602</c:v>
                </c:pt>
                <c:pt idx="495">
                  <c:v>40633</c:v>
                </c:pt>
                <c:pt idx="496">
                  <c:v>40662</c:v>
                </c:pt>
                <c:pt idx="497">
                  <c:v>40694</c:v>
                </c:pt>
                <c:pt idx="498">
                  <c:v>40724</c:v>
                </c:pt>
                <c:pt idx="499">
                  <c:v>40753</c:v>
                </c:pt>
                <c:pt idx="500">
                  <c:v>40786</c:v>
                </c:pt>
                <c:pt idx="501">
                  <c:v>40816</c:v>
                </c:pt>
                <c:pt idx="502">
                  <c:v>40847</c:v>
                </c:pt>
                <c:pt idx="503">
                  <c:v>40877</c:v>
                </c:pt>
                <c:pt idx="504">
                  <c:v>40907</c:v>
                </c:pt>
                <c:pt idx="505">
                  <c:v>40939</c:v>
                </c:pt>
                <c:pt idx="506">
                  <c:v>40968</c:v>
                </c:pt>
                <c:pt idx="507">
                  <c:v>40998</c:v>
                </c:pt>
                <c:pt idx="508">
                  <c:v>41029</c:v>
                </c:pt>
                <c:pt idx="509">
                  <c:v>41060</c:v>
                </c:pt>
                <c:pt idx="510">
                  <c:v>41089</c:v>
                </c:pt>
                <c:pt idx="511">
                  <c:v>41121</c:v>
                </c:pt>
                <c:pt idx="512">
                  <c:v>41152</c:v>
                </c:pt>
                <c:pt idx="513">
                  <c:v>41180</c:v>
                </c:pt>
                <c:pt idx="514">
                  <c:v>41213</c:v>
                </c:pt>
                <c:pt idx="515">
                  <c:v>41243</c:v>
                </c:pt>
                <c:pt idx="516">
                  <c:v>41274</c:v>
                </c:pt>
                <c:pt idx="517">
                  <c:v>41305</c:v>
                </c:pt>
                <c:pt idx="518">
                  <c:v>41333</c:v>
                </c:pt>
                <c:pt idx="519">
                  <c:v>41362</c:v>
                </c:pt>
                <c:pt idx="520">
                  <c:v>41394</c:v>
                </c:pt>
                <c:pt idx="521">
                  <c:v>41425</c:v>
                </c:pt>
                <c:pt idx="522">
                  <c:v>41453</c:v>
                </c:pt>
                <c:pt idx="523">
                  <c:v>41486</c:v>
                </c:pt>
                <c:pt idx="524">
                  <c:v>41516</c:v>
                </c:pt>
                <c:pt idx="525">
                  <c:v>41547</c:v>
                </c:pt>
                <c:pt idx="526">
                  <c:v>41578</c:v>
                </c:pt>
                <c:pt idx="527">
                  <c:v>41607</c:v>
                </c:pt>
                <c:pt idx="528">
                  <c:v>41639</c:v>
                </c:pt>
                <c:pt idx="529">
                  <c:v>41670</c:v>
                </c:pt>
                <c:pt idx="530">
                  <c:v>41698</c:v>
                </c:pt>
                <c:pt idx="531">
                  <c:v>41729</c:v>
                </c:pt>
                <c:pt idx="532">
                  <c:v>41759</c:v>
                </c:pt>
                <c:pt idx="533">
                  <c:v>41789</c:v>
                </c:pt>
                <c:pt idx="534">
                  <c:v>41820</c:v>
                </c:pt>
                <c:pt idx="535">
                  <c:v>41851</c:v>
                </c:pt>
                <c:pt idx="536">
                  <c:v>41880</c:v>
                </c:pt>
                <c:pt idx="537">
                  <c:v>41912</c:v>
                </c:pt>
                <c:pt idx="538">
                  <c:v>41943</c:v>
                </c:pt>
                <c:pt idx="539">
                  <c:v>41971</c:v>
                </c:pt>
                <c:pt idx="540">
                  <c:v>42004</c:v>
                </c:pt>
                <c:pt idx="541">
                  <c:v>42034</c:v>
                </c:pt>
                <c:pt idx="542">
                  <c:v>42062</c:v>
                </c:pt>
                <c:pt idx="543">
                  <c:v>42094</c:v>
                </c:pt>
                <c:pt idx="544">
                  <c:v>42124</c:v>
                </c:pt>
                <c:pt idx="545">
                  <c:v>42153</c:v>
                </c:pt>
                <c:pt idx="546">
                  <c:v>42185</c:v>
                </c:pt>
                <c:pt idx="547">
                  <c:v>42216</c:v>
                </c:pt>
                <c:pt idx="548">
                  <c:v>42247</c:v>
                </c:pt>
                <c:pt idx="549">
                  <c:v>42277</c:v>
                </c:pt>
                <c:pt idx="550">
                  <c:v>42307</c:v>
                </c:pt>
                <c:pt idx="551">
                  <c:v>42338</c:v>
                </c:pt>
                <c:pt idx="552">
                  <c:v>42369</c:v>
                </c:pt>
                <c:pt idx="553">
                  <c:v>42398</c:v>
                </c:pt>
                <c:pt idx="554">
                  <c:v>42429</c:v>
                </c:pt>
                <c:pt idx="555">
                  <c:v>42460</c:v>
                </c:pt>
                <c:pt idx="556">
                  <c:v>42489</c:v>
                </c:pt>
                <c:pt idx="557">
                  <c:v>42521</c:v>
                </c:pt>
                <c:pt idx="558">
                  <c:v>42551</c:v>
                </c:pt>
                <c:pt idx="559">
                  <c:v>42580</c:v>
                </c:pt>
                <c:pt idx="560">
                  <c:v>42613</c:v>
                </c:pt>
                <c:pt idx="561">
                  <c:v>42643</c:v>
                </c:pt>
                <c:pt idx="562">
                  <c:v>42674</c:v>
                </c:pt>
                <c:pt idx="563">
                  <c:v>42704</c:v>
                </c:pt>
                <c:pt idx="564">
                  <c:v>42734</c:v>
                </c:pt>
                <c:pt idx="565">
                  <c:v>42766</c:v>
                </c:pt>
                <c:pt idx="566">
                  <c:v>42794</c:v>
                </c:pt>
                <c:pt idx="567">
                  <c:v>42825</c:v>
                </c:pt>
                <c:pt idx="568">
                  <c:v>42853</c:v>
                </c:pt>
                <c:pt idx="569">
                  <c:v>42886</c:v>
                </c:pt>
                <c:pt idx="570">
                  <c:v>42916</c:v>
                </c:pt>
                <c:pt idx="571">
                  <c:v>42947</c:v>
                </c:pt>
                <c:pt idx="572">
                  <c:v>42978</c:v>
                </c:pt>
                <c:pt idx="573">
                  <c:v>43007</c:v>
                </c:pt>
                <c:pt idx="574">
                  <c:v>43039</c:v>
                </c:pt>
                <c:pt idx="575">
                  <c:v>43069</c:v>
                </c:pt>
                <c:pt idx="576">
                  <c:v>43098</c:v>
                </c:pt>
                <c:pt idx="577">
                  <c:v>43131</c:v>
                </c:pt>
                <c:pt idx="578">
                  <c:v>43159</c:v>
                </c:pt>
                <c:pt idx="579">
                  <c:v>43189</c:v>
                </c:pt>
                <c:pt idx="580">
                  <c:v>43220</c:v>
                </c:pt>
                <c:pt idx="581">
                  <c:v>43251</c:v>
                </c:pt>
                <c:pt idx="582">
                  <c:v>43280</c:v>
                </c:pt>
                <c:pt idx="583">
                  <c:v>43312</c:v>
                </c:pt>
                <c:pt idx="584">
                  <c:v>43343</c:v>
                </c:pt>
                <c:pt idx="585">
                  <c:v>43371</c:v>
                </c:pt>
                <c:pt idx="586">
                  <c:v>43404</c:v>
                </c:pt>
                <c:pt idx="587">
                  <c:v>43434</c:v>
                </c:pt>
                <c:pt idx="588">
                  <c:v>43465</c:v>
                </c:pt>
                <c:pt idx="589">
                  <c:v>43496</c:v>
                </c:pt>
                <c:pt idx="590">
                  <c:v>43524</c:v>
                </c:pt>
                <c:pt idx="591">
                  <c:v>43553</c:v>
                </c:pt>
                <c:pt idx="592">
                  <c:v>43585</c:v>
                </c:pt>
                <c:pt idx="593">
                  <c:v>43616</c:v>
                </c:pt>
                <c:pt idx="594">
                  <c:v>43644</c:v>
                </c:pt>
                <c:pt idx="595">
                  <c:v>43677</c:v>
                </c:pt>
                <c:pt idx="596">
                  <c:v>43707</c:v>
                </c:pt>
                <c:pt idx="597">
                  <c:v>43738</c:v>
                </c:pt>
                <c:pt idx="598">
                  <c:v>43769</c:v>
                </c:pt>
                <c:pt idx="599">
                  <c:v>43798</c:v>
                </c:pt>
                <c:pt idx="600">
                  <c:v>43830</c:v>
                </c:pt>
                <c:pt idx="601">
                  <c:v>43861</c:v>
                </c:pt>
                <c:pt idx="602">
                  <c:v>43889</c:v>
                </c:pt>
                <c:pt idx="603">
                  <c:v>43921</c:v>
                </c:pt>
              </c:numCache>
            </c:numRef>
          </c:xVal>
          <c:yVal>
            <c:numRef>
              <c:f>'World-Daten'!$G$4:$G$607</c:f>
              <c:numCache>
                <c:formatCode>General</c:formatCode>
                <c:ptCount val="604"/>
                <c:pt idx="180" formatCode="0.00%">
                  <c:v>1.9161299999999999</c:v>
                </c:pt>
                <c:pt idx="181" formatCode="0.00%">
                  <c:v>2.2569583399502413</c:v>
                </c:pt>
                <c:pt idx="182" formatCode="0.00%">
                  <c:v>2.1637082285303628</c:v>
                </c:pt>
                <c:pt idx="183" formatCode="0.00%">
                  <c:v>2.2625680599336802</c:v>
                </c:pt>
                <c:pt idx="184" formatCode="0.00%">
                  <c:v>2.5880692722797987</c:v>
                </c:pt>
                <c:pt idx="185" formatCode="0.00%">
                  <c:v>3.0254970478370895</c:v>
                </c:pt>
                <c:pt idx="186" formatCode="0.00%">
                  <c:v>3.1997504509178958</c:v>
                </c:pt>
                <c:pt idx="187" formatCode="0.00%">
                  <c:v>3.0351538416797537</c:v>
                </c:pt>
                <c:pt idx="188" formatCode="0.00%">
                  <c:v>2.9374204664466941</c:v>
                </c:pt>
                <c:pt idx="189" formatCode="0.00%">
                  <c:v>2.8417533027152624</c:v>
                </c:pt>
                <c:pt idx="190" formatCode="0.00%">
                  <c:v>3.1081559891046799</c:v>
                </c:pt>
                <c:pt idx="191" formatCode="0.00%">
                  <c:v>3.2417232528672146</c:v>
                </c:pt>
                <c:pt idx="192" formatCode="0.00%">
                  <c:v>3.2295310323479329</c:v>
                </c:pt>
                <c:pt idx="193" formatCode="0.00%">
                  <c:v>3.1025165484516961</c:v>
                </c:pt>
                <c:pt idx="194" formatCode="0.00%">
                  <c:v>3.4244713875710184</c:v>
                </c:pt>
                <c:pt idx="195" formatCode="0.00%">
                  <c:v>3.6516603854750169</c:v>
                </c:pt>
                <c:pt idx="196" formatCode="0.00%">
                  <c:v>3.6271359878292841</c:v>
                </c:pt>
                <c:pt idx="197" formatCode="0.00%">
                  <c:v>3.7245070213515872</c:v>
                </c:pt>
                <c:pt idx="198" formatCode="0.00%">
                  <c:v>3.8634548108971707</c:v>
                </c:pt>
                <c:pt idx="199" formatCode="0.00%">
                  <c:v>3.9809178112869503</c:v>
                </c:pt>
                <c:pt idx="200" formatCode="0.00%">
                  <c:v>4.2991954852201228</c:v>
                </c:pt>
                <c:pt idx="201" formatCode="0.00%">
                  <c:v>4.1361163867018247</c:v>
                </c:pt>
                <c:pt idx="202" formatCode="0.00%">
                  <c:v>4.2455654473843083</c:v>
                </c:pt>
                <c:pt idx="203" formatCode="0.00%">
                  <c:v>4.4202769093345244</c:v>
                </c:pt>
                <c:pt idx="204" formatCode="0.00%">
                  <c:v>4.0702018969244724</c:v>
                </c:pt>
                <c:pt idx="205" formatCode="0.00%">
                  <c:v>4.4644229718024402</c:v>
                </c:pt>
                <c:pt idx="206" formatCode="0.00%">
                  <c:v>4.4347590161411814</c:v>
                </c:pt>
                <c:pt idx="207" formatCode="0.00%">
                  <c:v>4.6909902785432989</c:v>
                </c:pt>
                <c:pt idx="208" formatCode="0.00%">
                  <c:v>4.9445083879919274</c:v>
                </c:pt>
                <c:pt idx="209" formatCode="0.00%">
                  <c:v>4.8326302614500278</c:v>
                </c:pt>
                <c:pt idx="210" formatCode="0.00%">
                  <c:v>4.9663998481349072</c:v>
                </c:pt>
                <c:pt idx="211" formatCode="0.00%">
                  <c:v>4.9916810119877546</c:v>
                </c:pt>
                <c:pt idx="212" formatCode="0.00%">
                  <c:v>5.1692216802496445</c:v>
                </c:pt>
                <c:pt idx="213" formatCode="0.00%">
                  <c:v>5.1540928633507406</c:v>
                </c:pt>
                <c:pt idx="214" formatCode="0.00%">
                  <c:v>4.0658763940378657</c:v>
                </c:pt>
                <c:pt idx="215" formatCode="0.00%">
                  <c:v>3.694756296430513</c:v>
                </c:pt>
                <c:pt idx="216" formatCode="0.00%">
                  <c:v>3.8086090688455059</c:v>
                </c:pt>
                <c:pt idx="217" formatCode="0.00%">
                  <c:v>3.9132475537187741</c:v>
                </c:pt>
                <c:pt idx="218" formatCode="0.00%">
                  <c:v>4.1613198964731763</c:v>
                </c:pt>
                <c:pt idx="219" formatCode="0.00%">
                  <c:v>4.3083515848926384</c:v>
                </c:pt>
                <c:pt idx="220" formatCode="0.00%">
                  <c:v>4.6590379851974904</c:v>
                </c:pt>
                <c:pt idx="221" formatCode="0.00%">
                  <c:v>4.5610235049092536</c:v>
                </c:pt>
                <c:pt idx="222" formatCode="0.00%">
                  <c:v>4.5171452858779615</c:v>
                </c:pt>
                <c:pt idx="223" formatCode="0.00%">
                  <c:v>4.4885640025990909</c:v>
                </c:pt>
                <c:pt idx="224" formatCode="0.00%">
                  <c:v>4.4108540563344212</c:v>
                </c:pt>
                <c:pt idx="225" formatCode="0.00%">
                  <c:v>4.4802905171908858</c:v>
                </c:pt>
                <c:pt idx="226" formatCode="0.00%">
                  <c:v>4.7851582319769213</c:v>
                </c:pt>
                <c:pt idx="227" formatCode="0.00%">
                  <c:v>5.8767000074954412</c:v>
                </c:pt>
                <c:pt idx="228" formatCode="0.00%">
                  <c:v>5.9945753489075129</c:v>
                </c:pt>
                <c:pt idx="229" formatCode="0.00%">
                  <c:v>6.1907265893882455</c:v>
                </c:pt>
                <c:pt idx="230" formatCode="0.00%">
                  <c:v>6.0342507344132077</c:v>
                </c:pt>
                <c:pt idx="231" formatCode="0.00%">
                  <c:v>6.1688583936689678</c:v>
                </c:pt>
                <c:pt idx="232" formatCode="0.00%">
                  <c:v>6.456631364457496</c:v>
                </c:pt>
                <c:pt idx="233" formatCode="0.00%">
                  <c:v>6.5769862084961375</c:v>
                </c:pt>
                <c:pt idx="234" formatCode="0.00%">
                  <c:v>6.7325602814670171</c:v>
                </c:pt>
                <c:pt idx="235" formatCode="0.00%">
                  <c:v>8.1458529135338331</c:v>
                </c:pt>
                <c:pt idx="236" formatCode="0.00%">
                  <c:v>8.8752478680637559</c:v>
                </c:pt>
                <c:pt idx="237" formatCode="0.00%">
                  <c:v>10.195697896749522</c:v>
                </c:pt>
                <c:pt idx="238" formatCode="0.00%">
                  <c:v>8.8744342287515412</c:v>
                </c:pt>
                <c:pt idx="239" formatCode="0.00%">
                  <c:v>9.4289085611088339</c:v>
                </c:pt>
                <c:pt idx="240" formatCode="0.00%">
                  <c:v>9.943205119538522</c:v>
                </c:pt>
                <c:pt idx="241" formatCode="0.00%">
                  <c:v>8.102122889647104</c:v>
                </c:pt>
                <c:pt idx="242" formatCode="0.00%">
                  <c:v>7.0025929907935272</c:v>
                </c:pt>
                <c:pt idx="243" formatCode="0.00%">
                  <c:v>6.4623387805621828</c:v>
                </c:pt>
                <c:pt idx="244" formatCode="0.00%">
                  <c:v>6.0600282485875709</c:v>
                </c:pt>
                <c:pt idx="245" formatCode="0.00%">
                  <c:v>6.6209931178380925</c:v>
                </c:pt>
                <c:pt idx="246" formatCode="0.00%">
                  <c:v>6.470304762537805</c:v>
                </c:pt>
                <c:pt idx="247" formatCode="0.00%">
                  <c:v>6.9768701739573986</c:v>
                </c:pt>
                <c:pt idx="248" formatCode="0.00%">
                  <c:v>6.3414980570816031</c:v>
                </c:pt>
                <c:pt idx="249" formatCode="0.00%">
                  <c:v>5.852197182310654</c:v>
                </c:pt>
                <c:pt idx="250" formatCode="0.00%">
                  <c:v>6.0065771683284046</c:v>
                </c:pt>
                <c:pt idx="251" formatCode="0.00%">
                  <c:v>5.7056565965323411</c:v>
                </c:pt>
                <c:pt idx="252" formatCode="0.00%">
                  <c:v>5.8377857900318135</c:v>
                </c:pt>
                <c:pt idx="253" formatCode="0.00%">
                  <c:v>5.5042287084916834</c:v>
                </c:pt>
                <c:pt idx="254" formatCode="0.00%">
                  <c:v>6.1570556575499387</c:v>
                </c:pt>
                <c:pt idx="255" formatCode="0.00%">
                  <c:v>5.8629973402811695</c:v>
                </c:pt>
                <c:pt idx="256" formatCode="0.00%">
                  <c:v>5.9652947563290404</c:v>
                </c:pt>
                <c:pt idx="257" formatCode="0.00%">
                  <c:v>6.2416354219623793</c:v>
                </c:pt>
                <c:pt idx="258" formatCode="0.00%">
                  <c:v>5.589610209460397</c:v>
                </c:pt>
                <c:pt idx="259" formatCode="0.00%">
                  <c:v>5.9638500793477922</c:v>
                </c:pt>
                <c:pt idx="260" formatCode="0.00%">
                  <c:v>5.9553705089820355</c:v>
                </c:pt>
                <c:pt idx="261" formatCode="0.00%">
                  <c:v>6.0761909180178293</c:v>
                </c:pt>
                <c:pt idx="262" formatCode="0.00%">
                  <c:v>6.4494183065188118</c:v>
                </c:pt>
                <c:pt idx="263" formatCode="0.00%">
                  <c:v>6.1506137486124297</c:v>
                </c:pt>
                <c:pt idx="264" formatCode="0.00%">
                  <c:v>6.1324709913441611</c:v>
                </c:pt>
                <c:pt idx="265" formatCode="0.00%">
                  <c:v>6.2414073385973063</c:v>
                </c:pt>
                <c:pt idx="266" formatCode="0.00%">
                  <c:v>6.1456540163125037</c:v>
                </c:pt>
                <c:pt idx="267" formatCode="0.00%">
                  <c:v>5.8496741231055722</c:v>
                </c:pt>
                <c:pt idx="268" formatCode="0.00%">
                  <c:v>5.8678544340046139</c:v>
                </c:pt>
                <c:pt idx="269" formatCode="0.00%">
                  <c:v>6.2371499635153906</c:v>
                </c:pt>
                <c:pt idx="270" formatCode="0.00%">
                  <c:v>5.7387806335019551</c:v>
                </c:pt>
                <c:pt idx="271" formatCode="0.00%">
                  <c:v>5.8455578037340201</c:v>
                </c:pt>
                <c:pt idx="272" formatCode="0.00%">
                  <c:v>5.9839719604758779</c:v>
                </c:pt>
                <c:pt idx="273" formatCode="0.00%">
                  <c:v>5.8326105483863664</c:v>
                </c:pt>
                <c:pt idx="274" formatCode="0.00%">
                  <c:v>5.7608422086492119</c:v>
                </c:pt>
                <c:pt idx="275" formatCode="0.00%">
                  <c:v>5.7945315519449521</c:v>
                </c:pt>
                <c:pt idx="276" formatCode="0.00%">
                  <c:v>5.7140999442689955</c:v>
                </c:pt>
                <c:pt idx="277" formatCode="0.00%">
                  <c:v>5.9386675445580934</c:v>
                </c:pt>
                <c:pt idx="278" formatCode="0.00%">
                  <c:v>6.1559654970218816</c:v>
                </c:pt>
                <c:pt idx="279" formatCode="0.00%">
                  <c:v>6.2411884111459681</c:v>
                </c:pt>
                <c:pt idx="280" formatCode="0.00%">
                  <c:v>6.2493924665856611</c:v>
                </c:pt>
                <c:pt idx="281" formatCode="0.00%">
                  <c:v>6.3227215326761144</c:v>
                </c:pt>
                <c:pt idx="282" formatCode="0.00%">
                  <c:v>6.1882417962003453</c:v>
                </c:pt>
                <c:pt idx="283" formatCode="0.00%">
                  <c:v>5.8414561060954622</c:v>
                </c:pt>
                <c:pt idx="284" formatCode="0.00%">
                  <c:v>5.9931206964979813</c:v>
                </c:pt>
                <c:pt idx="285" formatCode="0.00%">
                  <c:v>5.7842875916318404</c:v>
                </c:pt>
                <c:pt idx="286" formatCode="0.00%">
                  <c:v>6.1081292240459382</c:v>
                </c:pt>
                <c:pt idx="287" formatCode="0.00%">
                  <c:v>5.9504079442114062</c:v>
                </c:pt>
                <c:pt idx="288" formatCode="0.00%">
                  <c:v>6.0589011829979915</c:v>
                </c:pt>
                <c:pt idx="289" formatCode="0.00%">
                  <c:v>6.3354248154666033</c:v>
                </c:pt>
                <c:pt idx="290" formatCode="0.00%">
                  <c:v>6.3807443570885107</c:v>
                </c:pt>
                <c:pt idx="291" formatCode="0.00%">
                  <c:v>5.7773707080173802</c:v>
                </c:pt>
                <c:pt idx="292" formatCode="0.00%">
                  <c:v>5.9959772531953401</c:v>
                </c:pt>
                <c:pt idx="293" formatCode="0.00%">
                  <c:v>6.1364451198709791</c:v>
                </c:pt>
                <c:pt idx="294" formatCode="0.00%">
                  <c:v>5.915694467053739</c:v>
                </c:pt>
                <c:pt idx="295" formatCode="0.00%">
                  <c:v>5.9935964187822428</c:v>
                </c:pt>
                <c:pt idx="296" formatCode="0.00%">
                  <c:v>5.9252245564973203</c:v>
                </c:pt>
                <c:pt idx="297" formatCode="0.00%">
                  <c:v>5.5942085268045583</c:v>
                </c:pt>
                <c:pt idx="298" formatCode="0.00%">
                  <c:v>6.3259790805156895</c:v>
                </c:pt>
                <c:pt idx="299" formatCode="0.00%">
                  <c:v>5.7985000649067127</c:v>
                </c:pt>
                <c:pt idx="300" formatCode="0.00%">
                  <c:v>5.6849982756638697</c:v>
                </c:pt>
                <c:pt idx="301" formatCode="0.00%">
                  <c:v>5.2098788190961587</c:v>
                </c:pt>
                <c:pt idx="302" formatCode="0.00%">
                  <c:v>5.2965805434057991</c:v>
                </c:pt>
                <c:pt idx="303" formatCode="0.00%">
                  <c:v>6.3951187214889238</c:v>
                </c:pt>
                <c:pt idx="304" formatCode="0.00%">
                  <c:v>6.1819845709105206</c:v>
                </c:pt>
                <c:pt idx="305" formatCode="0.00%">
                  <c:v>5.902952302274012</c:v>
                </c:pt>
                <c:pt idx="306" formatCode="0.00%">
                  <c:v>5.5847360476395496</c:v>
                </c:pt>
                <c:pt idx="307" formatCode="0.00%">
                  <c:v>5.7077393895465898</c:v>
                </c:pt>
                <c:pt idx="308" formatCode="0.00%">
                  <c:v>5.4322415946988221</c:v>
                </c:pt>
                <c:pt idx="309" formatCode="0.00%">
                  <c:v>5.4262241634743091</c:v>
                </c:pt>
                <c:pt idx="310" formatCode="0.00%">
                  <c:v>5.1456055988891682</c:v>
                </c:pt>
                <c:pt idx="311" formatCode="0.00%">
                  <c:v>5.1033521802143529</c:v>
                </c:pt>
                <c:pt idx="312" formatCode="0.00%">
                  <c:v>5.4216031539854743</c:v>
                </c:pt>
                <c:pt idx="313" formatCode="0.00%">
                  <c:v>5.7333521790341582</c:v>
                </c:pt>
                <c:pt idx="314" formatCode="0.00%">
                  <c:v>5.7542638062751958</c:v>
                </c:pt>
                <c:pt idx="315" formatCode="0.00%">
                  <c:v>5.6304617129892236</c:v>
                </c:pt>
                <c:pt idx="316" formatCode="0.00%">
                  <c:v>5.7826420263821605</c:v>
                </c:pt>
                <c:pt idx="317" formatCode="0.00%">
                  <c:v>5.9232228540757639</c:v>
                </c:pt>
                <c:pt idx="318" formatCode="0.00%">
                  <c:v>5.9698076646717686</c:v>
                </c:pt>
                <c:pt idx="319" formatCode="0.00%">
                  <c:v>5.8385610465801747</c:v>
                </c:pt>
                <c:pt idx="320" formatCode="0.00%">
                  <c:v>6.0556635456461283</c:v>
                </c:pt>
                <c:pt idx="321" formatCode="0.00%">
                  <c:v>6.9274608972557834</c:v>
                </c:pt>
                <c:pt idx="322" formatCode="0.00%">
                  <c:v>6.7451525923532145</c:v>
                </c:pt>
                <c:pt idx="323" formatCode="0.00%">
                  <c:v>6.6130653266331665</c:v>
                </c:pt>
                <c:pt idx="324" formatCode="0.00%">
                  <c:v>6.6534073714700188</c:v>
                </c:pt>
                <c:pt idx="325" formatCode="0.00%">
                  <c:v>6.8610394613017887</c:v>
                </c:pt>
                <c:pt idx="326" formatCode="0.00%">
                  <c:v>7.4639160272849043</c:v>
                </c:pt>
                <c:pt idx="327" formatCode="0.00%">
                  <c:v>7.529275492284123</c:v>
                </c:pt>
                <c:pt idx="328" formatCode="0.00%">
                  <c:v>7.3958891003653893</c:v>
                </c:pt>
                <c:pt idx="329" formatCode="0.00%">
                  <c:v>8.1447577971208212</c:v>
                </c:pt>
                <c:pt idx="330" formatCode="0.00%">
                  <c:v>9.0553969347904566</c:v>
                </c:pt>
                <c:pt idx="331" formatCode="0.00%">
                  <c:v>9.6560000886726272</c:v>
                </c:pt>
                <c:pt idx="332" formatCode="0.00%">
                  <c:v>8.2708808161619913</c:v>
                </c:pt>
                <c:pt idx="333" formatCode="0.00%">
                  <c:v>8.729731259422385</c:v>
                </c:pt>
                <c:pt idx="334" formatCode="0.00%">
                  <c:v>7.625245589028431</c:v>
                </c:pt>
                <c:pt idx="335" formatCode="0.00%">
                  <c:v>7.3365458944932094</c:v>
                </c:pt>
                <c:pt idx="336" formatCode="0.00%">
                  <c:v>7.0758126379207678</c:v>
                </c:pt>
                <c:pt idx="337" formatCode="0.00%">
                  <c:v>7.1276117707087199</c:v>
                </c:pt>
                <c:pt idx="338" formatCode="0.00%">
                  <c:v>7.4992985374295387</c:v>
                </c:pt>
                <c:pt idx="339" formatCode="0.00%">
                  <c:v>7.5573664709200621</c:v>
                </c:pt>
                <c:pt idx="340" formatCode="0.00%">
                  <c:v>7.0653904293567429</c:v>
                </c:pt>
                <c:pt idx="341" formatCode="0.00%">
                  <c:v>7.0432491590866473</c:v>
                </c:pt>
                <c:pt idx="342" formatCode="0.00%">
                  <c:v>6.9835908625372936</c:v>
                </c:pt>
                <c:pt idx="343" formatCode="0.00%">
                  <c:v>7.1156578519766924</c:v>
                </c:pt>
                <c:pt idx="344" formatCode="0.00%">
                  <c:v>5.9957671082507558</c:v>
                </c:pt>
                <c:pt idx="345" formatCode="0.00%">
                  <c:v>5.9781576833214176</c:v>
                </c:pt>
                <c:pt idx="346" formatCode="0.00%">
                  <c:v>6.6995774264412429</c:v>
                </c:pt>
                <c:pt idx="347" formatCode="0.00%">
                  <c:v>6.9521456285613512</c:v>
                </c:pt>
                <c:pt idx="348" formatCode="0.00%">
                  <c:v>7.2354331104519627</c:v>
                </c:pt>
                <c:pt idx="349" formatCode="0.00%">
                  <c:v>7.3466778751794379</c:v>
                </c:pt>
                <c:pt idx="350" formatCode="0.00%">
                  <c:v>7.2610862777202225</c:v>
                </c:pt>
                <c:pt idx="351" formatCode="0.00%">
                  <c:v>7.2184902735583361</c:v>
                </c:pt>
                <c:pt idx="352" formatCode="0.00%">
                  <c:v>7.5738653532887135</c:v>
                </c:pt>
                <c:pt idx="353" formatCode="0.00%">
                  <c:v>7.9301610310795994</c:v>
                </c:pt>
                <c:pt idx="354" formatCode="0.00%">
                  <c:v>8.266913681388246</c:v>
                </c:pt>
                <c:pt idx="355" formatCode="0.00%">
                  <c:v>8.5762825709322517</c:v>
                </c:pt>
                <c:pt idx="356" formatCode="0.00%">
                  <c:v>7.6877416683625857</c:v>
                </c:pt>
                <c:pt idx="357" formatCode="0.00%">
                  <c:v>7.6365634731635819</c:v>
                </c:pt>
                <c:pt idx="358" formatCode="0.00%">
                  <c:v>7.9899632905346767</c:v>
                </c:pt>
                <c:pt idx="359" formatCode="0.00%">
                  <c:v>8.2782578565503631</c:v>
                </c:pt>
                <c:pt idx="360" formatCode="0.00%">
                  <c:v>8.8253472924732446</c:v>
                </c:pt>
                <c:pt idx="361" formatCode="0.00%">
                  <c:v>7.7791740888582606</c:v>
                </c:pt>
                <c:pt idx="362" formatCode="0.00%">
                  <c:v>7.786803002326705</c:v>
                </c:pt>
                <c:pt idx="363" formatCode="0.00%">
                  <c:v>8.0801778034312175</c:v>
                </c:pt>
                <c:pt idx="364" formatCode="0.00%">
                  <c:v>7.721333190696738</c:v>
                </c:pt>
                <c:pt idx="365" formatCode="0.00%">
                  <c:v>7.0860163555598117</c:v>
                </c:pt>
                <c:pt idx="366" formatCode="0.00%">
                  <c:v>7.2128088294558381</c:v>
                </c:pt>
                <c:pt idx="367" formatCode="0.00%">
                  <c:v>6.8212129773237011</c:v>
                </c:pt>
                <c:pt idx="368" formatCode="0.00%">
                  <c:v>7.0109856165931141</c:v>
                </c:pt>
                <c:pt idx="369" formatCode="0.00%">
                  <c:v>6.529744833343746</c:v>
                </c:pt>
                <c:pt idx="370" formatCode="0.00%">
                  <c:v>6.0263271378670922</c:v>
                </c:pt>
                <c:pt idx="371" formatCode="0.00%">
                  <c:v>5.2510442517642488</c:v>
                </c:pt>
                <c:pt idx="372" formatCode="0.00%">
                  <c:v>5.068754955416499</c:v>
                </c:pt>
                <c:pt idx="373" formatCode="0.00%">
                  <c:v>5.0969249858128061</c:v>
                </c:pt>
                <c:pt idx="374" formatCode="0.00%">
                  <c:v>4.1208735443501601</c:v>
                </c:pt>
                <c:pt idx="375" formatCode="0.00%">
                  <c:v>3.3587600720523669</c:v>
                </c:pt>
                <c:pt idx="376" formatCode="0.00%">
                  <c:v>3.5559191341957455</c:v>
                </c:pt>
                <c:pt idx="377" formatCode="0.00%">
                  <c:v>3.5106936438881124</c:v>
                </c:pt>
                <c:pt idx="378" formatCode="0.00%">
                  <c:v>3.2012502029550252</c:v>
                </c:pt>
                <c:pt idx="379" formatCode="0.00%">
                  <c:v>3.1130939780252724</c:v>
                </c:pt>
                <c:pt idx="380" formatCode="0.00%">
                  <c:v>2.6013175966182951</c:v>
                </c:pt>
                <c:pt idx="381" formatCode="0.00%">
                  <c:v>2.4202737778543653</c:v>
                </c:pt>
                <c:pt idx="382" formatCode="0.00%">
                  <c:v>2.5474405349117615</c:v>
                </c:pt>
                <c:pt idx="383" formatCode="0.00%">
                  <c:v>2.6052048415826308</c:v>
                </c:pt>
                <c:pt idx="384" formatCode="0.00%">
                  <c:v>2.5575184873790646</c:v>
                </c:pt>
                <c:pt idx="385" formatCode="0.00%">
                  <c:v>2.087512696605005</c:v>
                </c:pt>
                <c:pt idx="386" formatCode="0.00%">
                  <c:v>1.963372108618485</c:v>
                </c:pt>
                <c:pt idx="387" formatCode="0.00%">
                  <c:v>1.9141553370258189</c:v>
                </c:pt>
                <c:pt idx="388" formatCode="0.00%">
                  <c:v>1.6597568593022469</c:v>
                </c:pt>
                <c:pt idx="389" formatCode="0.00%">
                  <c:v>1.6610860094128057</c:v>
                </c:pt>
                <c:pt idx="390" formatCode="0.00%">
                  <c:v>1.5011851734012089</c:v>
                </c:pt>
                <c:pt idx="391" formatCode="0.00%">
                  <c:v>1.2457859800472688</c:v>
                </c:pt>
                <c:pt idx="392" formatCode="0.00%">
                  <c:v>1.1245276301088998</c:v>
                </c:pt>
                <c:pt idx="393" formatCode="0.00%">
                  <c:v>0.92454905273892729</c:v>
                </c:pt>
                <c:pt idx="394" formatCode="0.00%">
                  <c:v>1.4896537600925153</c:v>
                </c:pt>
                <c:pt idx="395" formatCode="0.00%">
                  <c:v>1.6897148476516728</c:v>
                </c:pt>
                <c:pt idx="396" formatCode="0.00%">
                  <c:v>1.4534889228328183</c:v>
                </c:pt>
                <c:pt idx="397" formatCode="0.00%">
                  <c:v>1.322721209169361</c:v>
                </c:pt>
                <c:pt idx="398" formatCode="0.00%">
                  <c:v>1.1574787872163088</c:v>
                </c:pt>
                <c:pt idx="399" formatCode="0.00%">
                  <c:v>1.0878809185825915</c:v>
                </c:pt>
                <c:pt idx="400" formatCode="0.00%">
                  <c:v>1.2451865869192584</c:v>
                </c:pt>
                <c:pt idx="401" formatCode="0.00%">
                  <c:v>1.4220597519608784</c:v>
                </c:pt>
                <c:pt idx="402" formatCode="0.00%">
                  <c:v>1.4677560032530046</c:v>
                </c:pt>
                <c:pt idx="403" formatCode="0.00%">
                  <c:v>1.4717667625598345</c:v>
                </c:pt>
                <c:pt idx="404" formatCode="0.00%">
                  <c:v>1.6723953815716741</c:v>
                </c:pt>
                <c:pt idx="405" formatCode="0.00%">
                  <c:v>1.5797680756693211</c:v>
                </c:pt>
                <c:pt idx="406" formatCode="0.00%">
                  <c:v>1.5627402484802015</c:v>
                </c:pt>
                <c:pt idx="407" formatCode="0.00%">
                  <c:v>1.5145996274703104</c:v>
                </c:pt>
                <c:pt idx="408" formatCode="0.00%">
                  <c:v>1.6489070251009652</c:v>
                </c:pt>
                <c:pt idx="409" formatCode="0.00%">
                  <c:v>1.5980750509920272</c:v>
                </c:pt>
                <c:pt idx="410" formatCode="0.00%">
                  <c:v>1.6589725583153299</c:v>
                </c:pt>
                <c:pt idx="411" formatCode="0.00%">
                  <c:v>1.6590684625204193</c:v>
                </c:pt>
                <c:pt idx="412" formatCode="0.00%">
                  <c:v>1.5465151525589538</c:v>
                </c:pt>
                <c:pt idx="413" formatCode="0.00%">
                  <c:v>1.634996732853367</c:v>
                </c:pt>
                <c:pt idx="414" formatCode="0.00%">
                  <c:v>1.7205114614289712</c:v>
                </c:pt>
                <c:pt idx="415" formatCode="0.00%">
                  <c:v>1.3650826273771828</c:v>
                </c:pt>
                <c:pt idx="416" formatCode="0.00%">
                  <c:v>1.435002968101414</c:v>
                </c:pt>
                <c:pt idx="417" formatCode="0.00%">
                  <c:v>1.4135384733619683</c:v>
                </c:pt>
                <c:pt idx="418" formatCode="0.00%">
                  <c:v>1.5585684195644469</c:v>
                </c:pt>
                <c:pt idx="419" formatCode="0.00%">
                  <c:v>1.5902503181830734</c:v>
                </c:pt>
                <c:pt idx="420" formatCode="0.00%">
                  <c:v>1.606028845965755</c:v>
                </c:pt>
                <c:pt idx="421" formatCode="0.00%">
                  <c:v>1.6728447274750322</c:v>
                </c:pt>
                <c:pt idx="422" formatCode="0.00%">
                  <c:v>1.8818686064142178</c:v>
                </c:pt>
                <c:pt idx="423" formatCode="0.00%">
                  <c:v>2.0084734965853617</c:v>
                </c:pt>
                <c:pt idx="424" formatCode="0.00%">
                  <c:v>1.9869058278459146</c:v>
                </c:pt>
                <c:pt idx="425" formatCode="0.00%">
                  <c:v>1.7511459280913564</c:v>
                </c:pt>
                <c:pt idx="426" formatCode="0.00%">
                  <c:v>1.7956914500787455</c:v>
                </c:pt>
                <c:pt idx="427" formatCode="0.00%">
                  <c:v>1.8680786930358599</c:v>
                </c:pt>
                <c:pt idx="428" formatCode="0.00%">
                  <c:v>2.189170937550192</c:v>
                </c:pt>
                <c:pt idx="429" formatCode="0.00%">
                  <c:v>2.6590824664412409</c:v>
                </c:pt>
                <c:pt idx="430" formatCode="0.00%">
                  <c:v>2.2666207684751636</c:v>
                </c:pt>
                <c:pt idx="431" formatCode="0.00%">
                  <c:v>2.4330561999209879</c:v>
                </c:pt>
                <c:pt idx="432" formatCode="0.00%">
                  <c:v>2.4383576260167441</c:v>
                </c:pt>
                <c:pt idx="433" formatCode="0.00%">
                  <c:v>2.4663509719287111</c:v>
                </c:pt>
                <c:pt idx="434" formatCode="0.00%">
                  <c:v>2.1689245185393058</c:v>
                </c:pt>
                <c:pt idx="435" formatCode="0.00%">
                  <c:v>2.3380079746096021</c:v>
                </c:pt>
                <c:pt idx="436" formatCode="0.00%">
                  <c:v>2.4137224908714106</c:v>
                </c:pt>
                <c:pt idx="437" formatCode="0.00%">
                  <c:v>2.2250286573025391</c:v>
                </c:pt>
                <c:pt idx="438" formatCode="0.00%">
                  <c:v>2.4373199731955215</c:v>
                </c:pt>
                <c:pt idx="439" formatCode="0.00%">
                  <c:v>2.3038051182487722</c:v>
                </c:pt>
                <c:pt idx="440" formatCode="0.00%">
                  <c:v>2.4014211921064312</c:v>
                </c:pt>
                <c:pt idx="441" formatCode="0.00%">
                  <c:v>2.3550364134027548</c:v>
                </c:pt>
                <c:pt idx="442" formatCode="0.00%">
                  <c:v>2.4236991353561779</c:v>
                </c:pt>
                <c:pt idx="443" formatCode="0.00%">
                  <c:v>2.668512289780077</c:v>
                </c:pt>
                <c:pt idx="444" formatCode="0.00%">
                  <c:v>2.4901507904541336</c:v>
                </c:pt>
                <c:pt idx="445" formatCode="0.00%">
                  <c:v>2.5990432361068794</c:v>
                </c:pt>
                <c:pt idx="446" formatCode="0.00%">
                  <c:v>2.6442878532007872</c:v>
                </c:pt>
                <c:pt idx="447" formatCode="0.00%">
                  <c:v>2.8957062082357643</c:v>
                </c:pt>
                <c:pt idx="448" formatCode="0.00%">
                  <c:v>3.0128841698145523</c:v>
                </c:pt>
                <c:pt idx="449" formatCode="0.00%">
                  <c:v>2.9687244547270004</c:v>
                </c:pt>
                <c:pt idx="450" formatCode="0.00%">
                  <c:v>3.0759158749412308</c:v>
                </c:pt>
                <c:pt idx="451" formatCode="0.00%">
                  <c:v>2.9767952968099411</c:v>
                </c:pt>
                <c:pt idx="452" formatCode="0.00%">
                  <c:v>2.8806875521398809</c:v>
                </c:pt>
                <c:pt idx="453" formatCode="0.00%">
                  <c:v>3.1041759343171487</c:v>
                </c:pt>
                <c:pt idx="454" formatCode="0.00%">
                  <c:v>3.3492588809442738</c:v>
                </c:pt>
                <c:pt idx="455" formatCode="0.00%">
                  <c:v>3.0994293910455886</c:v>
                </c:pt>
                <c:pt idx="456" formatCode="0.00%">
                  <c:v>3.0153527751646285</c:v>
                </c:pt>
                <c:pt idx="457" formatCode="0.00%">
                  <c:v>2.6972451757197664</c:v>
                </c:pt>
                <c:pt idx="458" formatCode="0.00%">
                  <c:v>2.5918346003607549</c:v>
                </c:pt>
                <c:pt idx="459" formatCode="0.00%">
                  <c:v>2.3633955147808359</c:v>
                </c:pt>
                <c:pt idx="460" formatCode="0.00%">
                  <c:v>2.3842544545627296</c:v>
                </c:pt>
                <c:pt idx="461" formatCode="0.00%">
                  <c:v>2.3593289842631235</c:v>
                </c:pt>
                <c:pt idx="462" formatCode="0.00%">
                  <c:v>2.1183615922375627</c:v>
                </c:pt>
                <c:pt idx="463" formatCode="0.00%">
                  <c:v>1.9815158091448897</c:v>
                </c:pt>
                <c:pt idx="464" formatCode="0.00%">
                  <c:v>1.8114564256031396</c:v>
                </c:pt>
                <c:pt idx="465" formatCode="0.00%">
                  <c:v>1.5243102859472022</c:v>
                </c:pt>
                <c:pt idx="466" formatCode="0.00%">
                  <c:v>0.99130420795551899</c:v>
                </c:pt>
                <c:pt idx="467" formatCode="0.00%">
                  <c:v>0.97457085956937206</c:v>
                </c:pt>
                <c:pt idx="468" formatCode="0.00%">
                  <c:v>0.94330685328281216</c:v>
                </c:pt>
                <c:pt idx="469" formatCode="0.00%">
                  <c:v>0.66371881720931447</c:v>
                </c:pt>
                <c:pt idx="470" formatCode="0.00%">
                  <c:v>0.51334045190625144</c:v>
                </c:pt>
                <c:pt idx="471" formatCode="0.00%">
                  <c:v>0.70118188577319129</c:v>
                </c:pt>
                <c:pt idx="472" formatCode="0.00%">
                  <c:v>0.83570262996718103</c:v>
                </c:pt>
                <c:pt idx="473" formatCode="0.00%">
                  <c:v>0.99734202982697995</c:v>
                </c:pt>
                <c:pt idx="474" formatCode="0.00%">
                  <c:v>0.99432541384637374</c:v>
                </c:pt>
                <c:pt idx="475" formatCode="0.00%">
                  <c:v>1.1233574193813389</c:v>
                </c:pt>
                <c:pt idx="476" formatCode="0.00%">
                  <c:v>1.1467943040130821</c:v>
                </c:pt>
                <c:pt idx="477" formatCode="0.00%">
                  <c:v>1.2931199888018874</c:v>
                </c:pt>
                <c:pt idx="478" formatCode="0.00%">
                  <c:v>1.1905163511759103</c:v>
                </c:pt>
                <c:pt idx="479" formatCode="0.00%">
                  <c:v>1.3839488824990083</c:v>
                </c:pt>
                <c:pt idx="480" formatCode="0.00%">
                  <c:v>1.4040415938699424</c:v>
                </c:pt>
                <c:pt idx="481" formatCode="0.00%">
                  <c:v>1.3403715471410149</c:v>
                </c:pt>
                <c:pt idx="482" formatCode="0.00%">
                  <c:v>1.3398201659926761</c:v>
                </c:pt>
                <c:pt idx="483" formatCode="0.00%">
                  <c:v>1.3710202710417092</c:v>
                </c:pt>
                <c:pt idx="484" formatCode="0.00%">
                  <c:v>1.2920058621877772</c:v>
                </c:pt>
                <c:pt idx="485" formatCode="0.00%">
                  <c:v>1.0553418345815411</c:v>
                </c:pt>
                <c:pt idx="486" formatCode="0.00%">
                  <c:v>0.9859289182708213</c:v>
                </c:pt>
                <c:pt idx="487" formatCode="0.00%">
                  <c:v>1.0450714371473167</c:v>
                </c:pt>
                <c:pt idx="488" formatCode="0.00%">
                  <c:v>1.014021267187855</c:v>
                </c:pt>
                <c:pt idx="489" formatCode="0.00%">
                  <c:v>1.1399542200244119</c:v>
                </c:pt>
                <c:pt idx="490" formatCode="0.00%">
                  <c:v>1.2557226182072934</c:v>
                </c:pt>
                <c:pt idx="491" formatCode="0.00%">
                  <c:v>1.1334121446072052</c:v>
                </c:pt>
                <c:pt idx="492" formatCode="0.00%">
                  <c:v>1.2256701174107665</c:v>
                </c:pt>
                <c:pt idx="493" formatCode="0.00%">
                  <c:v>1.2359654732799967</c:v>
                </c:pt>
                <c:pt idx="494" formatCode="0.00%">
                  <c:v>1.3007142638519049</c:v>
                </c:pt>
                <c:pt idx="495" formatCode="0.00%">
                  <c:v>1.2411948359827756</c:v>
                </c:pt>
                <c:pt idx="496" formatCode="0.00%">
                  <c:v>1.2831873262410824</c:v>
                </c:pt>
                <c:pt idx="497" formatCode="0.00%">
                  <c:v>1.2343380741057586</c:v>
                </c:pt>
                <c:pt idx="498" formatCode="0.00%">
                  <c:v>1.1883643962844177</c:v>
                </c:pt>
                <c:pt idx="499" formatCode="0.00%">
                  <c:v>1.2278663980817464</c:v>
                </c:pt>
                <c:pt idx="500" formatCode="0.00%">
                  <c:v>1.0477852751741468</c:v>
                </c:pt>
                <c:pt idx="501" formatCode="0.00%">
                  <c:v>0.80078330369854034</c:v>
                </c:pt>
                <c:pt idx="502" formatCode="0.00%">
                  <c:v>0.9736635371322806</c:v>
                </c:pt>
                <c:pt idx="503" formatCode="0.00%">
                  <c:v>0.82364073638420887</c:v>
                </c:pt>
                <c:pt idx="504" formatCode="0.00%">
                  <c:v>0.85264552555899908</c:v>
                </c:pt>
                <c:pt idx="505" formatCode="0.00%">
                  <c:v>0.92280471927438157</c:v>
                </c:pt>
                <c:pt idx="506" formatCode="0.00%">
                  <c:v>0.99416843817428191</c:v>
                </c:pt>
                <c:pt idx="507" formatCode="0.00%">
                  <c:v>1.0609575294311284</c:v>
                </c:pt>
                <c:pt idx="508" formatCode="0.00%">
                  <c:v>0.97342359024590119</c:v>
                </c:pt>
                <c:pt idx="509" formatCode="0.00%">
                  <c:v>0.69853997510477694</c:v>
                </c:pt>
                <c:pt idx="510" formatCode="0.00%">
                  <c:v>0.70056538663220169</c:v>
                </c:pt>
                <c:pt idx="511" formatCode="0.00%">
                  <c:v>0.6468473931716836</c:v>
                </c:pt>
                <c:pt idx="512" formatCode="0.00%">
                  <c:v>0.80996046452510595</c:v>
                </c:pt>
                <c:pt idx="513" formatCode="0.00%">
                  <c:v>0.76414330536022801</c:v>
                </c:pt>
                <c:pt idx="514" formatCode="0.00%">
                  <c:v>0.8498821708698252</c:v>
                </c:pt>
                <c:pt idx="515" formatCode="0.00%">
                  <c:v>0.8412998533917424</c:v>
                </c:pt>
                <c:pt idx="516" formatCode="0.00%">
                  <c:v>0.8536469659535546</c:v>
                </c:pt>
                <c:pt idx="517" formatCode="0.00%">
                  <c:v>0.89555990727737544</c:v>
                </c:pt>
                <c:pt idx="518" formatCode="0.00%">
                  <c:v>0.77866152168906555</c:v>
                </c:pt>
                <c:pt idx="519" formatCode="0.00%">
                  <c:v>0.74682952392469892</c:v>
                </c:pt>
                <c:pt idx="520" formatCode="0.00%">
                  <c:v>0.78466652011100657</c:v>
                </c:pt>
                <c:pt idx="521" formatCode="0.00%">
                  <c:v>0.80827266559651667</c:v>
                </c:pt>
                <c:pt idx="522" formatCode="0.00%">
                  <c:v>0.72308443142996603</c:v>
                </c:pt>
                <c:pt idx="523" formatCode="0.00%">
                  <c:v>0.81698242614468919</c:v>
                </c:pt>
                <c:pt idx="524" formatCode="0.00%">
                  <c:v>1.0522951082184551</c:v>
                </c:pt>
                <c:pt idx="525" formatCode="0.00%">
                  <c:v>1.1178436704371841</c:v>
                </c:pt>
                <c:pt idx="526" formatCode="0.00%">
                  <c:v>1.0186078008993404</c:v>
                </c:pt>
                <c:pt idx="527" formatCode="0.00%">
                  <c:v>0.9394480091894819</c:v>
                </c:pt>
                <c:pt idx="528" formatCode="0.00%">
                  <c:v>0.88851001633415527</c:v>
                </c:pt>
                <c:pt idx="529" formatCode="0.00%">
                  <c:v>0.77984822711137336</c:v>
                </c:pt>
                <c:pt idx="530" formatCode="0.00%">
                  <c:v>0.92030464287029745</c:v>
                </c:pt>
                <c:pt idx="531" formatCode="0.00%">
                  <c:v>0.84647352867745873</c:v>
                </c:pt>
                <c:pt idx="532" formatCode="0.00%">
                  <c:v>0.79488902743495737</c:v>
                </c:pt>
                <c:pt idx="533" formatCode="0.00%">
                  <c:v>0.89988305096933985</c:v>
                </c:pt>
                <c:pt idx="534" formatCode="0.00%">
                  <c:v>0.84793876884289854</c:v>
                </c:pt>
                <c:pt idx="535" formatCode="0.00%">
                  <c:v>0.82416548959663594</c:v>
                </c:pt>
                <c:pt idx="536" formatCode="0.00%">
                  <c:v>0.86793560068320175</c:v>
                </c:pt>
                <c:pt idx="537" formatCode="0.00%">
                  <c:v>0.83528318140806768</c:v>
                </c:pt>
                <c:pt idx="538" formatCode="0.00%">
                  <c:v>0.75611382905786684</c:v>
                </c:pt>
                <c:pt idx="539" formatCode="0.00%">
                  <c:v>0.74251251246720029</c:v>
                </c:pt>
                <c:pt idx="540" formatCode="0.00%">
                  <c:v>0.58622036375134856</c:v>
                </c:pt>
                <c:pt idx="541" formatCode="0.00%">
                  <c:v>0.65228914502793622</c:v>
                </c:pt>
                <c:pt idx="542" formatCode="0.00%">
                  <c:v>0.74459865201735753</c:v>
                </c:pt>
                <c:pt idx="543" formatCode="0.00%">
                  <c:v>0.60645311738876573</c:v>
                </c:pt>
                <c:pt idx="544" formatCode="0.00%">
                  <c:v>0.71692072692271469</c:v>
                </c:pt>
                <c:pt idx="545" formatCode="0.00%">
                  <c:v>0.76780113898859237</c:v>
                </c:pt>
                <c:pt idx="546" formatCode="0.00%">
                  <c:v>0.67064856379136017</c:v>
                </c:pt>
                <c:pt idx="547" formatCode="0.00%">
                  <c:v>0.75011371016550443</c:v>
                </c:pt>
                <c:pt idx="548" formatCode="0.00%">
                  <c:v>0.58300407040032454</c:v>
                </c:pt>
                <c:pt idx="549" formatCode="0.00%">
                  <c:v>0.61043598610697347</c:v>
                </c:pt>
                <c:pt idx="550" formatCode="0.00%">
                  <c:v>0.76789150174764531</c:v>
                </c:pt>
                <c:pt idx="551" formatCode="0.00%">
                  <c:v>0.87304836676695263</c:v>
                </c:pt>
                <c:pt idx="552" formatCode="0.00%">
                  <c:v>0.81106988908644562</c:v>
                </c:pt>
                <c:pt idx="553" formatCode="0.00%">
                  <c:v>0.67055463266648663</c:v>
                </c:pt>
                <c:pt idx="554" formatCode="0.00%">
                  <c:v>0.81140772285878993</c:v>
                </c:pt>
                <c:pt idx="555" formatCode="0.00%">
                  <c:v>1.0706843772729977</c:v>
                </c:pt>
                <c:pt idx="556" formatCode="0.00%">
                  <c:v>0.9590410053876004</c:v>
                </c:pt>
                <c:pt idx="557" formatCode="0.00%">
                  <c:v>0.99605414860617802</c:v>
                </c:pt>
                <c:pt idx="558" formatCode="0.00%">
                  <c:v>1.0378219856890754</c:v>
                </c:pt>
                <c:pt idx="559" formatCode="0.00%">
                  <c:v>1.1526902838424471</c:v>
                </c:pt>
                <c:pt idx="560" formatCode="0.00%">
                  <c:v>1.2634568849974714</c:v>
                </c:pt>
                <c:pt idx="561" formatCode="0.00%">
                  <c:v>1.4957263880710436</c:v>
                </c:pt>
                <c:pt idx="562" formatCode="0.00%">
                  <c:v>1.4015685462648535</c:v>
                </c:pt>
                <c:pt idx="563" formatCode="0.00%">
                  <c:v>1.3003608282515877</c:v>
                </c:pt>
                <c:pt idx="564" formatCode="0.00%">
                  <c:v>1.3409256879443658</c:v>
                </c:pt>
                <c:pt idx="565" formatCode="0.00%">
                  <c:v>1.4725840442945981</c:v>
                </c:pt>
                <c:pt idx="566" formatCode="0.00%">
                  <c:v>1.5637308221682136</c:v>
                </c:pt>
                <c:pt idx="567" formatCode="0.00%">
                  <c:v>1.481719813790396</c:v>
                </c:pt>
                <c:pt idx="568" formatCode="0.00%">
                  <c:v>1.6070801216800867</c:v>
                </c:pt>
                <c:pt idx="569" formatCode="0.00%">
                  <c:v>1.6578000936816646</c:v>
                </c:pt>
                <c:pt idx="570" formatCode="0.00%">
                  <c:v>1.8408846373603778</c:v>
                </c:pt>
                <c:pt idx="571" formatCode="0.00%">
                  <c:v>2.1769367160270425</c:v>
                </c:pt>
                <c:pt idx="572" formatCode="0.00%">
                  <c:v>2.1759866947826834</c:v>
                </c:pt>
                <c:pt idx="573" formatCode="0.00%">
                  <c:v>2.6490285896854786</c:v>
                </c:pt>
                <c:pt idx="574" formatCode="0.00%">
                  <c:v>2.4628340250418232</c:v>
                </c:pt>
                <c:pt idx="575" formatCode="0.00%">
                  <c:v>2.3573601823350572</c:v>
                </c:pt>
                <c:pt idx="576" formatCode="0.00%">
                  <c:v>2.5765336901466913</c:v>
                </c:pt>
                <c:pt idx="577" formatCode="0.00%">
                  <c:v>2.8837281075911521</c:v>
                </c:pt>
                <c:pt idx="578" formatCode="0.00%">
                  <c:v>2.7891511937347451</c:v>
                </c:pt>
                <c:pt idx="579" formatCode="0.00%">
                  <c:v>2.7188365351745034</c:v>
                </c:pt>
                <c:pt idx="580" formatCode="0.00%">
                  <c:v>2.4553613954313676</c:v>
                </c:pt>
                <c:pt idx="581" formatCode="0.00%">
                  <c:v>2.2897177475024715</c:v>
                </c:pt>
                <c:pt idx="582" formatCode="0.00%">
                  <c:v>2.232609135887325</c:v>
                </c:pt>
                <c:pt idx="583" formatCode="0.00%">
                  <c:v>2.2676020135288963</c:v>
                </c:pt>
                <c:pt idx="584" formatCode="0.00%">
                  <c:v>2.2384623560008672</c:v>
                </c:pt>
                <c:pt idx="585" formatCode="0.00%">
                  <c:v>2.2370130004640063</c:v>
                </c:pt>
                <c:pt idx="586" formatCode="0.00%">
                  <c:v>1.8315776093243148</c:v>
                </c:pt>
                <c:pt idx="587" formatCode="0.00%">
                  <c:v>1.821104646682592</c:v>
                </c:pt>
                <c:pt idx="588" formatCode="0.00%">
                  <c:v>1.4528941186708084</c:v>
                </c:pt>
                <c:pt idx="589" formatCode="0.00%">
                  <c:v>1.6019924820247051</c:v>
                </c:pt>
                <c:pt idx="590" formatCode="0.00%">
                  <c:v>1.6360919500896518</c:v>
                </c:pt>
                <c:pt idx="591" formatCode="0.00%">
                  <c:v>1.688555816913563</c:v>
                </c:pt>
                <c:pt idx="592" formatCode="0.00%">
                  <c:v>1.8421005407447781</c:v>
                </c:pt>
                <c:pt idx="593" formatCode="0.00%">
                  <c:v>1.6539287798348044</c:v>
                </c:pt>
                <c:pt idx="594" formatCode="0.00%">
                  <c:v>1.7719051373915895</c:v>
                </c:pt>
                <c:pt idx="595" formatCode="0.00%">
                  <c:v>1.8796558051203789</c:v>
                </c:pt>
                <c:pt idx="596" formatCode="0.00%">
                  <c:v>1.8084101305135234</c:v>
                </c:pt>
                <c:pt idx="597" formatCode="0.00%">
                  <c:v>1.8149246087589526</c:v>
                </c:pt>
                <c:pt idx="598" formatCode="0.00%">
                  <c:v>1.8176090420376876</c:v>
                </c:pt>
                <c:pt idx="599" formatCode="0.00%">
                  <c:v>1.7515384577524982</c:v>
                </c:pt>
                <c:pt idx="600" formatCode="0.00%">
                  <c:v>1.7297659475953964</c:v>
                </c:pt>
                <c:pt idx="601" formatCode="0.00%">
                  <c:v>1.7756425308953583</c:v>
                </c:pt>
                <c:pt idx="602" formatCode="0.00%">
                  <c:v>1.46300739084344</c:v>
                </c:pt>
                <c:pt idx="603" formatCode="0.00%">
                  <c:v>1.1793507008199535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47-48C4-83D7-ADA25FB0B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0711424"/>
        <c:axId val="495202416"/>
      </c:scatterChart>
      <c:valAx>
        <c:axId val="490711424"/>
        <c:scaling>
          <c:orientation val="minMax"/>
          <c:min val="25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5202416"/>
        <c:crosses val="autoZero"/>
        <c:crossBetween val="midCat"/>
      </c:valAx>
      <c:valAx>
        <c:axId val="49520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90711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World vs EM seit Dezember</a:t>
            </a:r>
            <a:r>
              <a:rPr lang="de-DE" baseline="0"/>
              <a:t> </a:t>
            </a:r>
            <a:r>
              <a:rPr lang="de-DE"/>
              <a:t>2000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'World+EM-Daten'!$B$5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'World+EM-Daten'!$A$6:$A$237</c:f>
              <c:numCache>
                <c:formatCode>[$-407]d/\ mmm/\ yyyy;@</c:formatCode>
                <c:ptCount val="232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</c:numCache>
            </c:numRef>
          </c:xVal>
          <c:yVal>
            <c:numRef>
              <c:f>'World+EM-Daten'!$B$6:$B$237</c:f>
              <c:numCache>
                <c:formatCode>#,##0.000</c:formatCode>
                <c:ptCount val="232"/>
                <c:pt idx="0">
                  <c:v>100</c:v>
                </c:pt>
                <c:pt idx="1">
                  <c:v>101.93</c:v>
                </c:pt>
                <c:pt idx="2">
                  <c:v>93.3</c:v>
                </c:pt>
                <c:pt idx="3">
                  <c:v>87.16</c:v>
                </c:pt>
                <c:pt idx="4">
                  <c:v>93.58</c:v>
                </c:pt>
                <c:pt idx="5">
                  <c:v>92.36</c:v>
                </c:pt>
                <c:pt idx="6">
                  <c:v>89.45</c:v>
                </c:pt>
                <c:pt idx="7">
                  <c:v>88.26</c:v>
                </c:pt>
                <c:pt idx="8">
                  <c:v>84.01</c:v>
                </c:pt>
                <c:pt idx="9">
                  <c:v>76.599999999999994</c:v>
                </c:pt>
                <c:pt idx="10">
                  <c:v>78.06</c:v>
                </c:pt>
                <c:pt idx="11">
                  <c:v>82.66</c:v>
                </c:pt>
                <c:pt idx="12">
                  <c:v>83.18</c:v>
                </c:pt>
                <c:pt idx="13">
                  <c:v>80.650000000000006</c:v>
                </c:pt>
                <c:pt idx="14">
                  <c:v>79.94</c:v>
                </c:pt>
                <c:pt idx="15">
                  <c:v>83.46</c:v>
                </c:pt>
                <c:pt idx="16">
                  <c:v>80.62</c:v>
                </c:pt>
                <c:pt idx="17">
                  <c:v>80.760000000000005</c:v>
                </c:pt>
                <c:pt idx="18">
                  <c:v>75.84</c:v>
                </c:pt>
                <c:pt idx="19">
                  <c:v>69.44</c:v>
                </c:pt>
                <c:pt idx="20">
                  <c:v>69.56</c:v>
                </c:pt>
                <c:pt idx="21">
                  <c:v>61.9</c:v>
                </c:pt>
                <c:pt idx="22">
                  <c:v>66.47</c:v>
                </c:pt>
                <c:pt idx="23">
                  <c:v>70.040000000000006</c:v>
                </c:pt>
                <c:pt idx="24">
                  <c:v>66.64</c:v>
                </c:pt>
                <c:pt idx="25">
                  <c:v>64.599999999999994</c:v>
                </c:pt>
                <c:pt idx="26">
                  <c:v>63.47</c:v>
                </c:pt>
                <c:pt idx="27">
                  <c:v>63.26</c:v>
                </c:pt>
                <c:pt idx="28">
                  <c:v>68.87</c:v>
                </c:pt>
                <c:pt idx="29">
                  <c:v>72.790000000000006</c:v>
                </c:pt>
                <c:pt idx="30">
                  <c:v>74.040000000000006</c:v>
                </c:pt>
                <c:pt idx="31">
                  <c:v>75.540000000000006</c:v>
                </c:pt>
                <c:pt idx="32">
                  <c:v>77.16</c:v>
                </c:pt>
                <c:pt idx="33">
                  <c:v>77.62</c:v>
                </c:pt>
                <c:pt idx="34">
                  <c:v>82.22</c:v>
                </c:pt>
                <c:pt idx="35">
                  <c:v>83.47</c:v>
                </c:pt>
                <c:pt idx="36">
                  <c:v>88.7</c:v>
                </c:pt>
                <c:pt idx="37">
                  <c:v>90.12</c:v>
                </c:pt>
                <c:pt idx="38">
                  <c:v>91.63</c:v>
                </c:pt>
                <c:pt idx="39">
                  <c:v>91.02</c:v>
                </c:pt>
                <c:pt idx="40">
                  <c:v>89.16</c:v>
                </c:pt>
                <c:pt idx="41">
                  <c:v>89.97</c:v>
                </c:pt>
                <c:pt idx="42">
                  <c:v>91.82</c:v>
                </c:pt>
                <c:pt idx="43">
                  <c:v>88.82</c:v>
                </c:pt>
                <c:pt idx="44">
                  <c:v>89.21</c:v>
                </c:pt>
                <c:pt idx="45">
                  <c:v>90.9</c:v>
                </c:pt>
                <c:pt idx="46">
                  <c:v>93.12</c:v>
                </c:pt>
                <c:pt idx="47">
                  <c:v>98.01</c:v>
                </c:pt>
                <c:pt idx="48">
                  <c:v>101.75</c:v>
                </c:pt>
                <c:pt idx="49">
                  <c:v>99.46</c:v>
                </c:pt>
                <c:pt idx="50">
                  <c:v>102.61</c:v>
                </c:pt>
                <c:pt idx="51">
                  <c:v>100.62</c:v>
                </c:pt>
                <c:pt idx="52">
                  <c:v>98.43</c:v>
                </c:pt>
                <c:pt idx="53">
                  <c:v>100.18</c:v>
                </c:pt>
                <c:pt idx="54">
                  <c:v>101.04</c:v>
                </c:pt>
                <c:pt idx="55">
                  <c:v>104.57</c:v>
                </c:pt>
                <c:pt idx="56">
                  <c:v>105.36</c:v>
                </c:pt>
                <c:pt idx="57">
                  <c:v>108.1</c:v>
                </c:pt>
                <c:pt idx="58">
                  <c:v>105.48</c:v>
                </c:pt>
                <c:pt idx="59">
                  <c:v>108.99</c:v>
                </c:pt>
                <c:pt idx="60">
                  <c:v>111.41</c:v>
                </c:pt>
                <c:pt idx="61">
                  <c:v>116.38</c:v>
                </c:pt>
                <c:pt idx="62">
                  <c:v>116.21</c:v>
                </c:pt>
                <c:pt idx="63">
                  <c:v>118.76</c:v>
                </c:pt>
                <c:pt idx="64">
                  <c:v>122.37</c:v>
                </c:pt>
                <c:pt idx="65">
                  <c:v>118.19</c:v>
                </c:pt>
                <c:pt idx="66">
                  <c:v>118.15</c:v>
                </c:pt>
                <c:pt idx="67">
                  <c:v>118.89</c:v>
                </c:pt>
                <c:pt idx="68">
                  <c:v>121.98</c:v>
                </c:pt>
                <c:pt idx="69">
                  <c:v>123.43</c:v>
                </c:pt>
                <c:pt idx="70">
                  <c:v>127.96</c:v>
                </c:pt>
                <c:pt idx="71">
                  <c:v>131.09</c:v>
                </c:pt>
                <c:pt idx="72">
                  <c:v>133.76</c:v>
                </c:pt>
                <c:pt idx="73">
                  <c:v>135.34</c:v>
                </c:pt>
                <c:pt idx="74">
                  <c:v>134.63</c:v>
                </c:pt>
                <c:pt idx="75">
                  <c:v>137.1</c:v>
                </c:pt>
                <c:pt idx="76">
                  <c:v>143.15</c:v>
                </c:pt>
                <c:pt idx="77">
                  <c:v>147.16</c:v>
                </c:pt>
                <c:pt idx="78">
                  <c:v>146.02000000000001</c:v>
                </c:pt>
                <c:pt idx="79">
                  <c:v>142.79</c:v>
                </c:pt>
                <c:pt idx="80">
                  <c:v>142.68</c:v>
                </c:pt>
                <c:pt idx="81">
                  <c:v>149.46</c:v>
                </c:pt>
                <c:pt idx="82">
                  <c:v>154.05000000000001</c:v>
                </c:pt>
                <c:pt idx="83">
                  <c:v>147.75</c:v>
                </c:pt>
                <c:pt idx="84">
                  <c:v>145.85</c:v>
                </c:pt>
                <c:pt idx="85">
                  <c:v>134.69999999999999</c:v>
                </c:pt>
                <c:pt idx="86">
                  <c:v>133.91999999999999</c:v>
                </c:pt>
                <c:pt idx="87">
                  <c:v>132.63999999999999</c:v>
                </c:pt>
                <c:pt idx="88">
                  <c:v>139.61000000000001</c:v>
                </c:pt>
                <c:pt idx="89">
                  <c:v>141.74</c:v>
                </c:pt>
                <c:pt idx="90">
                  <c:v>130.43</c:v>
                </c:pt>
                <c:pt idx="91">
                  <c:v>127.25</c:v>
                </c:pt>
                <c:pt idx="92">
                  <c:v>125.46</c:v>
                </c:pt>
                <c:pt idx="93">
                  <c:v>110.54</c:v>
                </c:pt>
                <c:pt idx="94">
                  <c:v>89.58</c:v>
                </c:pt>
                <c:pt idx="95">
                  <c:v>83.78</c:v>
                </c:pt>
                <c:pt idx="96">
                  <c:v>86.47</c:v>
                </c:pt>
                <c:pt idx="97">
                  <c:v>78.89</c:v>
                </c:pt>
                <c:pt idx="98">
                  <c:v>70.819999999999993</c:v>
                </c:pt>
                <c:pt idx="99">
                  <c:v>76.16</c:v>
                </c:pt>
                <c:pt idx="100">
                  <c:v>84.7</c:v>
                </c:pt>
                <c:pt idx="101">
                  <c:v>92.38</c:v>
                </c:pt>
                <c:pt idx="102">
                  <c:v>91.96</c:v>
                </c:pt>
                <c:pt idx="103">
                  <c:v>99.75</c:v>
                </c:pt>
                <c:pt idx="104">
                  <c:v>103.86</c:v>
                </c:pt>
                <c:pt idx="105">
                  <c:v>108</c:v>
                </c:pt>
                <c:pt idx="106">
                  <c:v>106.08</c:v>
                </c:pt>
                <c:pt idx="107">
                  <c:v>110.42</c:v>
                </c:pt>
                <c:pt idx="108">
                  <c:v>112.4</c:v>
                </c:pt>
                <c:pt idx="109">
                  <c:v>107.75</c:v>
                </c:pt>
                <c:pt idx="110">
                  <c:v>109.27</c:v>
                </c:pt>
                <c:pt idx="111">
                  <c:v>116.04</c:v>
                </c:pt>
                <c:pt idx="112">
                  <c:v>116.06</c:v>
                </c:pt>
                <c:pt idx="113">
                  <c:v>104.94</c:v>
                </c:pt>
                <c:pt idx="114">
                  <c:v>101.34</c:v>
                </c:pt>
                <c:pt idx="115">
                  <c:v>109.56</c:v>
                </c:pt>
                <c:pt idx="116">
                  <c:v>105.47</c:v>
                </c:pt>
                <c:pt idx="117">
                  <c:v>115.3</c:v>
                </c:pt>
                <c:pt idx="118">
                  <c:v>119.6</c:v>
                </c:pt>
                <c:pt idx="119">
                  <c:v>117.02</c:v>
                </c:pt>
                <c:pt idx="120">
                  <c:v>125.62</c:v>
                </c:pt>
                <c:pt idx="121">
                  <c:v>128.46</c:v>
                </c:pt>
                <c:pt idx="122">
                  <c:v>132.96</c:v>
                </c:pt>
                <c:pt idx="123">
                  <c:v>131.63999999999999</c:v>
                </c:pt>
                <c:pt idx="124">
                  <c:v>137.24</c:v>
                </c:pt>
                <c:pt idx="125">
                  <c:v>134.38999999999999</c:v>
                </c:pt>
                <c:pt idx="126">
                  <c:v>132.26</c:v>
                </c:pt>
                <c:pt idx="127">
                  <c:v>129.87</c:v>
                </c:pt>
                <c:pt idx="128">
                  <c:v>120.72</c:v>
                </c:pt>
                <c:pt idx="129">
                  <c:v>110.29</c:v>
                </c:pt>
                <c:pt idx="130">
                  <c:v>121.7</c:v>
                </c:pt>
                <c:pt idx="131">
                  <c:v>118.73</c:v>
                </c:pt>
                <c:pt idx="132">
                  <c:v>118.66</c:v>
                </c:pt>
                <c:pt idx="133">
                  <c:v>124.62</c:v>
                </c:pt>
                <c:pt idx="134">
                  <c:v>130.69999999999999</c:v>
                </c:pt>
                <c:pt idx="135">
                  <c:v>132.38</c:v>
                </c:pt>
                <c:pt idx="136">
                  <c:v>130.88</c:v>
                </c:pt>
                <c:pt idx="137">
                  <c:v>119.58</c:v>
                </c:pt>
                <c:pt idx="138">
                  <c:v>125.67</c:v>
                </c:pt>
                <c:pt idx="139">
                  <c:v>127.29</c:v>
                </c:pt>
                <c:pt idx="140">
                  <c:v>130.52000000000001</c:v>
                </c:pt>
                <c:pt idx="141">
                  <c:v>134.1</c:v>
                </c:pt>
                <c:pt idx="142">
                  <c:v>133.19999999999999</c:v>
                </c:pt>
                <c:pt idx="143">
                  <c:v>134.9</c:v>
                </c:pt>
                <c:pt idx="144">
                  <c:v>137.44</c:v>
                </c:pt>
                <c:pt idx="145">
                  <c:v>144.44</c:v>
                </c:pt>
                <c:pt idx="146">
                  <c:v>144.68</c:v>
                </c:pt>
                <c:pt idx="147">
                  <c:v>148.07</c:v>
                </c:pt>
                <c:pt idx="148">
                  <c:v>152.72999999999999</c:v>
                </c:pt>
                <c:pt idx="149">
                  <c:v>152.79</c:v>
                </c:pt>
                <c:pt idx="150">
                  <c:v>149.02000000000001</c:v>
                </c:pt>
                <c:pt idx="151">
                  <c:v>156.87</c:v>
                </c:pt>
                <c:pt idx="152">
                  <c:v>153.53</c:v>
                </c:pt>
                <c:pt idx="153">
                  <c:v>161.21</c:v>
                </c:pt>
                <c:pt idx="154">
                  <c:v>167.52</c:v>
                </c:pt>
                <c:pt idx="155">
                  <c:v>170.5</c:v>
                </c:pt>
                <c:pt idx="156">
                  <c:v>174.1</c:v>
                </c:pt>
                <c:pt idx="157">
                  <c:v>167.66</c:v>
                </c:pt>
                <c:pt idx="158">
                  <c:v>176.05</c:v>
                </c:pt>
                <c:pt idx="159">
                  <c:v>176.3</c:v>
                </c:pt>
                <c:pt idx="160">
                  <c:v>178.11</c:v>
                </c:pt>
                <c:pt idx="161">
                  <c:v>181.61</c:v>
                </c:pt>
                <c:pt idx="162">
                  <c:v>184.86</c:v>
                </c:pt>
                <c:pt idx="163">
                  <c:v>181.91</c:v>
                </c:pt>
                <c:pt idx="164">
                  <c:v>185.92</c:v>
                </c:pt>
                <c:pt idx="165">
                  <c:v>180.87</c:v>
                </c:pt>
                <c:pt idx="166">
                  <c:v>182.04</c:v>
                </c:pt>
                <c:pt idx="167">
                  <c:v>185.69</c:v>
                </c:pt>
                <c:pt idx="168">
                  <c:v>182.7</c:v>
                </c:pt>
                <c:pt idx="169">
                  <c:v>179.39</c:v>
                </c:pt>
                <c:pt idx="170">
                  <c:v>189.9</c:v>
                </c:pt>
                <c:pt idx="171">
                  <c:v>186.93</c:v>
                </c:pt>
                <c:pt idx="172">
                  <c:v>191.31</c:v>
                </c:pt>
                <c:pt idx="173">
                  <c:v>191.97</c:v>
                </c:pt>
                <c:pt idx="174">
                  <c:v>187.51</c:v>
                </c:pt>
                <c:pt idx="175">
                  <c:v>190.87</c:v>
                </c:pt>
                <c:pt idx="176">
                  <c:v>178.24</c:v>
                </c:pt>
                <c:pt idx="177">
                  <c:v>171.67</c:v>
                </c:pt>
                <c:pt idx="178">
                  <c:v>185.27</c:v>
                </c:pt>
                <c:pt idx="179">
                  <c:v>184.35</c:v>
                </c:pt>
                <c:pt idx="180">
                  <c:v>181.11</c:v>
                </c:pt>
                <c:pt idx="181">
                  <c:v>170.27</c:v>
                </c:pt>
                <c:pt idx="182">
                  <c:v>169.01</c:v>
                </c:pt>
                <c:pt idx="183">
                  <c:v>180.47</c:v>
                </c:pt>
                <c:pt idx="184">
                  <c:v>183.33</c:v>
                </c:pt>
                <c:pt idx="185">
                  <c:v>184.36</c:v>
                </c:pt>
                <c:pt idx="186">
                  <c:v>182.29</c:v>
                </c:pt>
                <c:pt idx="187">
                  <c:v>189.99</c:v>
                </c:pt>
                <c:pt idx="188">
                  <c:v>190.15</c:v>
                </c:pt>
                <c:pt idx="189">
                  <c:v>191.16</c:v>
                </c:pt>
                <c:pt idx="190">
                  <c:v>187.46</c:v>
                </c:pt>
                <c:pt idx="191">
                  <c:v>190.16</c:v>
                </c:pt>
                <c:pt idx="192">
                  <c:v>194.71</c:v>
                </c:pt>
                <c:pt idx="193">
                  <c:v>199.41</c:v>
                </c:pt>
                <c:pt idx="194">
                  <c:v>204.94</c:v>
                </c:pt>
                <c:pt idx="195">
                  <c:v>207.12</c:v>
                </c:pt>
                <c:pt idx="196">
                  <c:v>210.19</c:v>
                </c:pt>
                <c:pt idx="197">
                  <c:v>214.64</c:v>
                </c:pt>
                <c:pt idx="198">
                  <c:v>215.46</c:v>
                </c:pt>
                <c:pt idx="199">
                  <c:v>220.62</c:v>
                </c:pt>
                <c:pt idx="200">
                  <c:v>220.93</c:v>
                </c:pt>
                <c:pt idx="201">
                  <c:v>225.89</c:v>
                </c:pt>
                <c:pt idx="202">
                  <c:v>230.16</c:v>
                </c:pt>
                <c:pt idx="203">
                  <c:v>235.14</c:v>
                </c:pt>
                <c:pt idx="204">
                  <c:v>238.32</c:v>
                </c:pt>
                <c:pt idx="205">
                  <c:v>250.91</c:v>
                </c:pt>
                <c:pt idx="206">
                  <c:v>240.51</c:v>
                </c:pt>
                <c:pt idx="207">
                  <c:v>235.27</c:v>
                </c:pt>
                <c:pt idx="208">
                  <c:v>237.97</c:v>
                </c:pt>
                <c:pt idx="209">
                  <c:v>239.47</c:v>
                </c:pt>
                <c:pt idx="210">
                  <c:v>239.35</c:v>
                </c:pt>
                <c:pt idx="211">
                  <c:v>246.83</c:v>
                </c:pt>
                <c:pt idx="212">
                  <c:v>249.88</c:v>
                </c:pt>
                <c:pt idx="213">
                  <c:v>251.27</c:v>
                </c:pt>
                <c:pt idx="214">
                  <c:v>232.82</c:v>
                </c:pt>
                <c:pt idx="215">
                  <c:v>235.47</c:v>
                </c:pt>
                <c:pt idx="216">
                  <c:v>217.56</c:v>
                </c:pt>
                <c:pt idx="217">
                  <c:v>234.49</c:v>
                </c:pt>
                <c:pt idx="218">
                  <c:v>241.54</c:v>
                </c:pt>
                <c:pt idx="219">
                  <c:v>244.71</c:v>
                </c:pt>
                <c:pt idx="220">
                  <c:v>253.39</c:v>
                </c:pt>
                <c:pt idx="221">
                  <c:v>238.77</c:v>
                </c:pt>
                <c:pt idx="222">
                  <c:v>254.5</c:v>
                </c:pt>
                <c:pt idx="223">
                  <c:v>255.77</c:v>
                </c:pt>
                <c:pt idx="224">
                  <c:v>250.53</c:v>
                </c:pt>
                <c:pt idx="225">
                  <c:v>255.87</c:v>
                </c:pt>
                <c:pt idx="226">
                  <c:v>262.38</c:v>
                </c:pt>
                <c:pt idx="227">
                  <c:v>269.68</c:v>
                </c:pt>
                <c:pt idx="228">
                  <c:v>277.76</c:v>
                </c:pt>
                <c:pt idx="229">
                  <c:v>276.07</c:v>
                </c:pt>
                <c:pt idx="230">
                  <c:v>252.74</c:v>
                </c:pt>
                <c:pt idx="231">
                  <c:v>219.29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F6-4712-AE0D-A9C1DBC3C16B}"/>
            </c:ext>
          </c:extLst>
        </c:ser>
        <c:ser>
          <c:idx val="1"/>
          <c:order val="1"/>
          <c:tx>
            <c:strRef>
              <c:f>'World+EM-Daten'!$C$5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'World+EM-Daten'!$A$6:$A$237</c:f>
              <c:numCache>
                <c:formatCode>[$-407]d/\ mmm/\ yyyy;@</c:formatCode>
                <c:ptCount val="232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</c:numCache>
            </c:numRef>
          </c:xVal>
          <c:yVal>
            <c:numRef>
              <c:f>'World+EM-Daten'!$C$6:$C$237</c:f>
              <c:numCache>
                <c:formatCode>#,##0.000</c:formatCode>
                <c:ptCount val="232"/>
                <c:pt idx="0">
                  <c:v>100</c:v>
                </c:pt>
                <c:pt idx="1">
                  <c:v>113.76</c:v>
                </c:pt>
                <c:pt idx="2">
                  <c:v>104.84</c:v>
                </c:pt>
                <c:pt idx="3">
                  <c:v>94.5</c:v>
                </c:pt>
                <c:pt idx="4">
                  <c:v>99.16</c:v>
                </c:pt>
                <c:pt idx="5">
                  <c:v>100.3</c:v>
                </c:pt>
                <c:pt idx="6">
                  <c:v>98.21</c:v>
                </c:pt>
                <c:pt idx="7">
                  <c:v>91.96</c:v>
                </c:pt>
                <c:pt idx="8">
                  <c:v>91.04</c:v>
                </c:pt>
                <c:pt idx="9">
                  <c:v>76.930000000000007</c:v>
                </c:pt>
                <c:pt idx="10">
                  <c:v>81.7</c:v>
                </c:pt>
                <c:pt idx="11">
                  <c:v>90.23</c:v>
                </c:pt>
                <c:pt idx="12">
                  <c:v>97.39</c:v>
                </c:pt>
                <c:pt idx="13">
                  <c:v>100.67</c:v>
                </c:pt>
                <c:pt idx="14">
                  <c:v>102.3</c:v>
                </c:pt>
                <c:pt idx="15">
                  <c:v>108.42</c:v>
                </c:pt>
                <c:pt idx="16">
                  <c:v>109.12</c:v>
                </c:pt>
                <c:pt idx="17">
                  <c:v>107.36</c:v>
                </c:pt>
                <c:pt idx="18">
                  <c:v>99.27</c:v>
                </c:pt>
                <c:pt idx="19">
                  <c:v>91.68</c:v>
                </c:pt>
                <c:pt idx="20">
                  <c:v>93.08</c:v>
                </c:pt>
                <c:pt idx="21">
                  <c:v>83.04</c:v>
                </c:pt>
                <c:pt idx="22">
                  <c:v>88.43</c:v>
                </c:pt>
                <c:pt idx="23">
                  <c:v>94.52</c:v>
                </c:pt>
                <c:pt idx="24">
                  <c:v>91.38</c:v>
                </c:pt>
                <c:pt idx="25">
                  <c:v>90.97</c:v>
                </c:pt>
                <c:pt idx="26">
                  <c:v>88.42</c:v>
                </c:pt>
                <c:pt idx="27">
                  <c:v>85.89</c:v>
                </c:pt>
                <c:pt idx="28">
                  <c:v>93.53</c:v>
                </c:pt>
                <c:pt idx="29">
                  <c:v>100.22</c:v>
                </c:pt>
                <c:pt idx="30">
                  <c:v>105.9</c:v>
                </c:pt>
                <c:pt idx="31">
                  <c:v>112.48</c:v>
                </c:pt>
                <c:pt idx="32">
                  <c:v>120.01</c:v>
                </c:pt>
                <c:pt idx="33">
                  <c:v>120.88</c:v>
                </c:pt>
                <c:pt idx="34">
                  <c:v>131.16999999999999</c:v>
                </c:pt>
                <c:pt idx="35">
                  <c:v>132.76</c:v>
                </c:pt>
                <c:pt idx="36">
                  <c:v>142.38</c:v>
                </c:pt>
                <c:pt idx="37">
                  <c:v>147.35</c:v>
                </c:pt>
                <c:pt idx="38">
                  <c:v>154.11000000000001</c:v>
                </c:pt>
                <c:pt idx="39">
                  <c:v>156.03</c:v>
                </c:pt>
                <c:pt idx="40">
                  <c:v>143.26</c:v>
                </c:pt>
                <c:pt idx="41">
                  <c:v>140.4</c:v>
                </c:pt>
                <c:pt idx="42">
                  <c:v>141</c:v>
                </c:pt>
                <c:pt idx="43">
                  <c:v>138.41</c:v>
                </c:pt>
                <c:pt idx="44">
                  <c:v>144.16</c:v>
                </c:pt>
                <c:pt idx="45">
                  <c:v>152.47</c:v>
                </c:pt>
                <c:pt idx="46">
                  <c:v>156.12</c:v>
                </c:pt>
                <c:pt idx="47">
                  <c:v>170.57</c:v>
                </c:pt>
                <c:pt idx="48">
                  <c:v>178.76</c:v>
                </c:pt>
                <c:pt idx="49">
                  <c:v>179.21</c:v>
                </c:pt>
                <c:pt idx="50">
                  <c:v>194.85</c:v>
                </c:pt>
                <c:pt idx="51">
                  <c:v>181.97</c:v>
                </c:pt>
                <c:pt idx="52">
                  <c:v>177.09</c:v>
                </c:pt>
                <c:pt idx="53">
                  <c:v>183.25</c:v>
                </c:pt>
                <c:pt idx="54">
                  <c:v>189.48</c:v>
                </c:pt>
                <c:pt idx="55">
                  <c:v>202.72</c:v>
                </c:pt>
                <c:pt idx="56">
                  <c:v>204.46</c:v>
                </c:pt>
                <c:pt idx="57">
                  <c:v>223.5</c:v>
                </c:pt>
                <c:pt idx="58">
                  <c:v>208.89</c:v>
                </c:pt>
                <c:pt idx="59">
                  <c:v>226.17</c:v>
                </c:pt>
                <c:pt idx="60">
                  <c:v>239.53</c:v>
                </c:pt>
                <c:pt idx="61">
                  <c:v>266.29000000000002</c:v>
                </c:pt>
                <c:pt idx="62">
                  <c:v>265.97000000000003</c:v>
                </c:pt>
                <c:pt idx="63">
                  <c:v>268.32</c:v>
                </c:pt>
                <c:pt idx="64">
                  <c:v>287.43</c:v>
                </c:pt>
                <c:pt idx="65">
                  <c:v>257.31</c:v>
                </c:pt>
                <c:pt idx="66">
                  <c:v>256.68</c:v>
                </c:pt>
                <c:pt idx="67">
                  <c:v>260.3</c:v>
                </c:pt>
                <c:pt idx="68">
                  <c:v>266.93</c:v>
                </c:pt>
                <c:pt idx="69">
                  <c:v>269.14999999999998</c:v>
                </c:pt>
                <c:pt idx="70">
                  <c:v>281.94</c:v>
                </c:pt>
                <c:pt idx="71">
                  <c:v>302.89</c:v>
                </c:pt>
                <c:pt idx="72">
                  <c:v>316.52999999999997</c:v>
                </c:pt>
                <c:pt idx="73">
                  <c:v>313.19</c:v>
                </c:pt>
                <c:pt idx="74">
                  <c:v>311.33</c:v>
                </c:pt>
                <c:pt idx="75">
                  <c:v>323.68</c:v>
                </c:pt>
                <c:pt idx="76">
                  <c:v>339.04</c:v>
                </c:pt>
                <c:pt idx="77">
                  <c:v>355.5</c:v>
                </c:pt>
                <c:pt idx="78">
                  <c:v>372.16</c:v>
                </c:pt>
                <c:pt idx="79">
                  <c:v>391.8</c:v>
                </c:pt>
                <c:pt idx="80">
                  <c:v>383.47</c:v>
                </c:pt>
                <c:pt idx="81">
                  <c:v>425.82</c:v>
                </c:pt>
                <c:pt idx="82">
                  <c:v>473.31</c:v>
                </c:pt>
                <c:pt idx="83">
                  <c:v>439.75</c:v>
                </c:pt>
                <c:pt idx="84">
                  <c:v>441.3</c:v>
                </c:pt>
                <c:pt idx="85">
                  <c:v>386.23</c:v>
                </c:pt>
                <c:pt idx="86">
                  <c:v>414.74</c:v>
                </c:pt>
                <c:pt idx="87">
                  <c:v>392.79</c:v>
                </c:pt>
                <c:pt idx="88">
                  <c:v>424.66</c:v>
                </c:pt>
                <c:pt idx="89">
                  <c:v>432.54</c:v>
                </c:pt>
                <c:pt idx="90">
                  <c:v>389.4</c:v>
                </c:pt>
                <c:pt idx="91">
                  <c:v>374.71</c:v>
                </c:pt>
                <c:pt idx="92">
                  <c:v>344.78</c:v>
                </c:pt>
                <c:pt idx="93">
                  <c:v>284.44</c:v>
                </c:pt>
                <c:pt idx="94">
                  <c:v>206.6</c:v>
                </c:pt>
                <c:pt idx="95">
                  <c:v>191.04</c:v>
                </c:pt>
                <c:pt idx="96">
                  <c:v>205.94</c:v>
                </c:pt>
                <c:pt idx="97">
                  <c:v>192.64</c:v>
                </c:pt>
                <c:pt idx="98">
                  <c:v>181.78</c:v>
                </c:pt>
                <c:pt idx="99">
                  <c:v>207.9</c:v>
                </c:pt>
                <c:pt idx="100">
                  <c:v>242.5</c:v>
                </c:pt>
                <c:pt idx="101">
                  <c:v>283.93</c:v>
                </c:pt>
                <c:pt idx="102">
                  <c:v>280.11</c:v>
                </c:pt>
                <c:pt idx="103">
                  <c:v>311.60000000000002</c:v>
                </c:pt>
                <c:pt idx="104">
                  <c:v>310.49</c:v>
                </c:pt>
                <c:pt idx="105">
                  <c:v>338.67</c:v>
                </c:pt>
                <c:pt idx="106">
                  <c:v>339.09</c:v>
                </c:pt>
                <c:pt idx="107">
                  <c:v>353.65</c:v>
                </c:pt>
                <c:pt idx="108">
                  <c:v>367.62</c:v>
                </c:pt>
                <c:pt idx="109">
                  <c:v>347.12</c:v>
                </c:pt>
                <c:pt idx="110">
                  <c:v>348.34</c:v>
                </c:pt>
                <c:pt idx="111">
                  <c:v>376.46</c:v>
                </c:pt>
                <c:pt idx="112">
                  <c:v>381.02</c:v>
                </c:pt>
                <c:pt idx="113">
                  <c:v>347.51</c:v>
                </c:pt>
                <c:pt idx="114">
                  <c:v>344.96</c:v>
                </c:pt>
                <c:pt idx="115">
                  <c:v>373.68</c:v>
                </c:pt>
                <c:pt idx="116">
                  <c:v>366.43</c:v>
                </c:pt>
                <c:pt idx="117">
                  <c:v>407.14</c:v>
                </c:pt>
                <c:pt idx="118">
                  <c:v>418.97</c:v>
                </c:pt>
                <c:pt idx="119">
                  <c:v>407.91</c:v>
                </c:pt>
                <c:pt idx="120">
                  <c:v>437.01</c:v>
                </c:pt>
                <c:pt idx="121">
                  <c:v>425.16</c:v>
                </c:pt>
                <c:pt idx="122">
                  <c:v>421.19</c:v>
                </c:pt>
                <c:pt idx="123">
                  <c:v>445.96</c:v>
                </c:pt>
                <c:pt idx="124">
                  <c:v>459.79</c:v>
                </c:pt>
                <c:pt idx="125">
                  <c:v>447.73</c:v>
                </c:pt>
                <c:pt idx="126">
                  <c:v>440.84</c:v>
                </c:pt>
                <c:pt idx="127">
                  <c:v>438.89</c:v>
                </c:pt>
                <c:pt idx="128">
                  <c:v>399.67</c:v>
                </c:pt>
                <c:pt idx="129">
                  <c:v>341.4</c:v>
                </c:pt>
                <c:pt idx="130">
                  <c:v>386.62</c:v>
                </c:pt>
                <c:pt idx="131">
                  <c:v>360.85</c:v>
                </c:pt>
                <c:pt idx="132">
                  <c:v>356.5</c:v>
                </c:pt>
                <c:pt idx="133">
                  <c:v>396.94</c:v>
                </c:pt>
                <c:pt idx="134">
                  <c:v>420.71</c:v>
                </c:pt>
                <c:pt idx="135">
                  <c:v>406.67</c:v>
                </c:pt>
                <c:pt idx="136">
                  <c:v>401.81</c:v>
                </c:pt>
                <c:pt idx="137">
                  <c:v>356.75</c:v>
                </c:pt>
                <c:pt idx="138">
                  <c:v>370.52</c:v>
                </c:pt>
                <c:pt idx="139">
                  <c:v>377.75</c:v>
                </c:pt>
                <c:pt idx="140">
                  <c:v>376.49</c:v>
                </c:pt>
                <c:pt idx="141">
                  <c:v>399.21</c:v>
                </c:pt>
                <c:pt idx="142">
                  <c:v>396.78</c:v>
                </c:pt>
                <c:pt idx="143">
                  <c:v>401.82</c:v>
                </c:pt>
                <c:pt idx="144">
                  <c:v>421.47</c:v>
                </c:pt>
                <c:pt idx="145">
                  <c:v>427.28</c:v>
                </c:pt>
                <c:pt idx="146">
                  <c:v>421.91</c:v>
                </c:pt>
                <c:pt idx="147">
                  <c:v>414.64</c:v>
                </c:pt>
                <c:pt idx="148">
                  <c:v>417.77</c:v>
                </c:pt>
                <c:pt idx="149">
                  <c:v>407.05</c:v>
                </c:pt>
                <c:pt idx="150">
                  <c:v>381.14</c:v>
                </c:pt>
                <c:pt idx="151">
                  <c:v>385.12</c:v>
                </c:pt>
                <c:pt idx="152">
                  <c:v>378.5</c:v>
                </c:pt>
                <c:pt idx="153">
                  <c:v>403.12</c:v>
                </c:pt>
                <c:pt idx="154">
                  <c:v>422.7</c:v>
                </c:pt>
                <c:pt idx="155">
                  <c:v>416.52</c:v>
                </c:pt>
                <c:pt idx="156">
                  <c:v>410.5</c:v>
                </c:pt>
                <c:pt idx="157">
                  <c:v>383.85</c:v>
                </c:pt>
                <c:pt idx="158">
                  <c:v>396.56</c:v>
                </c:pt>
                <c:pt idx="159">
                  <c:v>408.73</c:v>
                </c:pt>
                <c:pt idx="160">
                  <c:v>410.1</c:v>
                </c:pt>
                <c:pt idx="161">
                  <c:v>424.41</c:v>
                </c:pt>
                <c:pt idx="162">
                  <c:v>435.69</c:v>
                </c:pt>
                <c:pt idx="163">
                  <c:v>444.11</c:v>
                </c:pt>
                <c:pt idx="164">
                  <c:v>454.12</c:v>
                </c:pt>
                <c:pt idx="165">
                  <c:v>420.46</c:v>
                </c:pt>
                <c:pt idx="166">
                  <c:v>425.42</c:v>
                </c:pt>
                <c:pt idx="167">
                  <c:v>420.92</c:v>
                </c:pt>
                <c:pt idx="168">
                  <c:v>401.52</c:v>
                </c:pt>
                <c:pt idx="169">
                  <c:v>403.93</c:v>
                </c:pt>
                <c:pt idx="170">
                  <c:v>416.44</c:v>
                </c:pt>
                <c:pt idx="171">
                  <c:v>410.51</c:v>
                </c:pt>
                <c:pt idx="172">
                  <c:v>442.09</c:v>
                </c:pt>
                <c:pt idx="173">
                  <c:v>424.38</c:v>
                </c:pt>
                <c:pt idx="174">
                  <c:v>413.36</c:v>
                </c:pt>
                <c:pt idx="175">
                  <c:v>384.71</c:v>
                </c:pt>
                <c:pt idx="176">
                  <c:v>349.91</c:v>
                </c:pt>
                <c:pt idx="177">
                  <c:v>339.39</c:v>
                </c:pt>
                <c:pt idx="178">
                  <c:v>363.6</c:v>
                </c:pt>
                <c:pt idx="179">
                  <c:v>349.41</c:v>
                </c:pt>
                <c:pt idx="180">
                  <c:v>341.62</c:v>
                </c:pt>
                <c:pt idx="181">
                  <c:v>319.45999999999998</c:v>
                </c:pt>
                <c:pt idx="182">
                  <c:v>318.94</c:v>
                </c:pt>
                <c:pt idx="183">
                  <c:v>361.14</c:v>
                </c:pt>
                <c:pt idx="184">
                  <c:v>363.11</c:v>
                </c:pt>
                <c:pt idx="185">
                  <c:v>349.56</c:v>
                </c:pt>
                <c:pt idx="186">
                  <c:v>363.53</c:v>
                </c:pt>
                <c:pt idx="187">
                  <c:v>381.82</c:v>
                </c:pt>
                <c:pt idx="188">
                  <c:v>391.31</c:v>
                </c:pt>
                <c:pt idx="189">
                  <c:v>396.35</c:v>
                </c:pt>
                <c:pt idx="190">
                  <c:v>397.29</c:v>
                </c:pt>
                <c:pt idx="191">
                  <c:v>379</c:v>
                </c:pt>
                <c:pt idx="192">
                  <c:v>379.84</c:v>
                </c:pt>
                <c:pt idx="193">
                  <c:v>400.63</c:v>
                </c:pt>
                <c:pt idx="194">
                  <c:v>412.89</c:v>
                </c:pt>
                <c:pt idx="195">
                  <c:v>423.31</c:v>
                </c:pt>
                <c:pt idx="196">
                  <c:v>432.58</c:v>
                </c:pt>
                <c:pt idx="197">
                  <c:v>445.37</c:v>
                </c:pt>
                <c:pt idx="198">
                  <c:v>449.85</c:v>
                </c:pt>
                <c:pt idx="199">
                  <c:v>476.67</c:v>
                </c:pt>
                <c:pt idx="200">
                  <c:v>487.3</c:v>
                </c:pt>
                <c:pt idx="201">
                  <c:v>485.36</c:v>
                </c:pt>
                <c:pt idx="202">
                  <c:v>502.38</c:v>
                </c:pt>
                <c:pt idx="203">
                  <c:v>503.39</c:v>
                </c:pt>
                <c:pt idx="204">
                  <c:v>521.46</c:v>
                </c:pt>
                <c:pt idx="205">
                  <c:v>564.91999999999996</c:v>
                </c:pt>
                <c:pt idx="206">
                  <c:v>538.86</c:v>
                </c:pt>
                <c:pt idx="207">
                  <c:v>528.85</c:v>
                </c:pt>
                <c:pt idx="208">
                  <c:v>526.5</c:v>
                </c:pt>
                <c:pt idx="209">
                  <c:v>507.85</c:v>
                </c:pt>
                <c:pt idx="210">
                  <c:v>486.75</c:v>
                </c:pt>
                <c:pt idx="211">
                  <c:v>497.44</c:v>
                </c:pt>
                <c:pt idx="212">
                  <c:v>483.99</c:v>
                </c:pt>
                <c:pt idx="213">
                  <c:v>481.42</c:v>
                </c:pt>
                <c:pt idx="214">
                  <c:v>439.5</c:v>
                </c:pt>
                <c:pt idx="215">
                  <c:v>457.61</c:v>
                </c:pt>
                <c:pt idx="216">
                  <c:v>445.49</c:v>
                </c:pt>
                <c:pt idx="217">
                  <c:v>484.49</c:v>
                </c:pt>
                <c:pt idx="218">
                  <c:v>485.58</c:v>
                </c:pt>
                <c:pt idx="219">
                  <c:v>489.66</c:v>
                </c:pt>
                <c:pt idx="220">
                  <c:v>499.97</c:v>
                </c:pt>
                <c:pt idx="221">
                  <c:v>463.69</c:v>
                </c:pt>
                <c:pt idx="222">
                  <c:v>492.63</c:v>
                </c:pt>
                <c:pt idx="223">
                  <c:v>486.6</c:v>
                </c:pt>
                <c:pt idx="224">
                  <c:v>462.88</c:v>
                </c:pt>
                <c:pt idx="225">
                  <c:v>471.72</c:v>
                </c:pt>
                <c:pt idx="226">
                  <c:v>491.61</c:v>
                </c:pt>
                <c:pt idx="227">
                  <c:v>490.93</c:v>
                </c:pt>
                <c:pt idx="228">
                  <c:v>527.54999999999995</c:v>
                </c:pt>
                <c:pt idx="229">
                  <c:v>502.96</c:v>
                </c:pt>
                <c:pt idx="230">
                  <c:v>476.44</c:v>
                </c:pt>
                <c:pt idx="231">
                  <c:v>403.06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F6-4712-AE0D-A9C1DBC3C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875120"/>
        <c:axId val="1"/>
      </c:scatterChart>
      <c:valAx>
        <c:axId val="292875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287512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Rollierend</a:t>
            </a:r>
            <a:r>
              <a:rPr lang="de-DE" baseline="0"/>
              <a:t> 1 Jahr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'World+EM-Daten'!$E$5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'World+EM-Daten'!$A$6:$A$237</c:f>
              <c:numCache>
                <c:formatCode>[$-407]d/\ mmm/\ yyyy;@</c:formatCode>
                <c:ptCount val="232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</c:numCache>
            </c:numRef>
          </c:xVal>
          <c:yVal>
            <c:numRef>
              <c:f>'World+EM-Daten'!$E$6:$E$237</c:f>
              <c:numCache>
                <c:formatCode>0.00%</c:formatCode>
                <c:ptCount val="232"/>
                <c:pt idx="12">
                  <c:v>-0.16819999999999991</c:v>
                </c:pt>
                <c:pt idx="13">
                  <c:v>-0.20877072500735794</c:v>
                </c:pt>
                <c:pt idx="14">
                  <c:v>-0.14319399785637732</c:v>
                </c:pt>
                <c:pt idx="15">
                  <c:v>-4.2450665442863689E-2</c:v>
                </c:pt>
                <c:pt idx="16">
                  <c:v>-0.13849113058345797</c:v>
                </c:pt>
                <c:pt idx="17">
                  <c:v>-0.12559549588566477</c:v>
                </c:pt>
                <c:pt idx="18">
                  <c:v>-0.15215204024594742</c:v>
                </c:pt>
                <c:pt idx="19">
                  <c:v>-0.21323362791751654</c:v>
                </c:pt>
                <c:pt idx="20">
                  <c:v>-0.17200333293655523</c:v>
                </c:pt>
                <c:pt idx="21">
                  <c:v>-0.19190600522193202</c:v>
                </c:pt>
                <c:pt idx="22">
                  <c:v>-0.14847553164232641</c:v>
                </c:pt>
                <c:pt idx="23">
                  <c:v>-0.15267360270989583</c:v>
                </c:pt>
                <c:pt idx="24">
                  <c:v>-0.19884587641259921</c:v>
                </c:pt>
                <c:pt idx="25">
                  <c:v>-0.19900805951642919</c:v>
                </c:pt>
                <c:pt idx="26">
                  <c:v>-0.20602952214160619</c:v>
                </c:pt>
                <c:pt idx="27">
                  <c:v>-0.24203211119098966</c:v>
                </c:pt>
                <c:pt idx="28">
                  <c:v>-0.1457454725874473</c:v>
                </c:pt>
                <c:pt idx="29">
                  <c:v>-9.8687469044081211E-2</c:v>
                </c:pt>
                <c:pt idx="30">
                  <c:v>-2.3734177215189889E-2</c:v>
                </c:pt>
                <c:pt idx="31">
                  <c:v>8.7845622119815836E-2</c:v>
                </c:pt>
                <c:pt idx="32">
                  <c:v>0.10925819436457718</c:v>
                </c:pt>
                <c:pt idx="33">
                  <c:v>0.25395799676898223</c:v>
                </c:pt>
                <c:pt idx="34">
                  <c:v>0.23694899954866866</c:v>
                </c:pt>
                <c:pt idx="35">
                  <c:v>0.19174757281553378</c:v>
                </c:pt>
                <c:pt idx="36">
                  <c:v>0.33103241296518604</c:v>
                </c:pt>
                <c:pt idx="37">
                  <c:v>0.39504643962848318</c:v>
                </c:pt>
                <c:pt idx="38">
                  <c:v>0.44367417677642984</c:v>
                </c:pt>
                <c:pt idx="39">
                  <c:v>0.4388239013594688</c:v>
                </c:pt>
                <c:pt idx="40">
                  <c:v>0.29461303905909664</c:v>
                </c:pt>
                <c:pt idx="41">
                  <c:v>0.23602143151531796</c:v>
                </c:pt>
                <c:pt idx="42">
                  <c:v>0.24014046461372218</c:v>
                </c:pt>
                <c:pt idx="43">
                  <c:v>0.17580090018533201</c:v>
                </c:pt>
                <c:pt idx="44">
                  <c:v>0.15616899948159668</c:v>
                </c:pt>
                <c:pt idx="45">
                  <c:v>0.17108992527699041</c:v>
                </c:pt>
                <c:pt idx="46">
                  <c:v>0.13257115057163715</c:v>
                </c:pt>
                <c:pt idx="47">
                  <c:v>0.17419432131304657</c:v>
                </c:pt>
                <c:pt idx="48">
                  <c:v>0.14712514092446449</c:v>
                </c:pt>
                <c:pt idx="49">
                  <c:v>0.10363959165557013</c:v>
                </c:pt>
                <c:pt idx="50">
                  <c:v>0.11982975008185104</c:v>
                </c:pt>
                <c:pt idx="51">
                  <c:v>0.10547132498352019</c:v>
                </c:pt>
                <c:pt idx="52">
                  <c:v>0.1039703903095559</c:v>
                </c:pt>
                <c:pt idx="53">
                  <c:v>0.11348227186840076</c:v>
                </c:pt>
                <c:pt idx="54">
                  <c:v>0.10041385319102614</c:v>
                </c:pt>
                <c:pt idx="55">
                  <c:v>0.17732492681828416</c:v>
                </c:pt>
                <c:pt idx="56">
                  <c:v>0.18103351642192589</c:v>
                </c:pt>
                <c:pt idx="57">
                  <c:v>0.18921892189218914</c:v>
                </c:pt>
                <c:pt idx="58">
                  <c:v>0.13273195876288657</c:v>
                </c:pt>
                <c:pt idx="59">
                  <c:v>0.11202938475665736</c:v>
                </c:pt>
                <c:pt idx="60">
                  <c:v>9.4938574938574938E-2</c:v>
                </c:pt>
                <c:pt idx="61">
                  <c:v>0.17011864065956162</c:v>
                </c:pt>
                <c:pt idx="62">
                  <c:v>0.13254068804210117</c:v>
                </c:pt>
                <c:pt idx="63">
                  <c:v>0.18028225004969189</c:v>
                </c:pt>
                <c:pt idx="64">
                  <c:v>0.24321853093569024</c:v>
                </c:pt>
                <c:pt idx="65">
                  <c:v>0.17977640247554394</c:v>
                </c:pt>
                <c:pt idx="66">
                  <c:v>0.16933887569279493</c:v>
                </c:pt>
                <c:pt idx="67">
                  <c:v>0.13694176149947412</c:v>
                </c:pt>
                <c:pt idx="68">
                  <c:v>0.15774487471526211</c:v>
                </c:pt>
                <c:pt idx="69">
                  <c:v>0.14181313598519907</c:v>
                </c:pt>
                <c:pt idx="70">
                  <c:v>0.21312097080015158</c:v>
                </c:pt>
                <c:pt idx="71">
                  <c:v>0.202770896412515</c:v>
                </c:pt>
                <c:pt idx="72">
                  <c:v>0.20061035813661254</c:v>
                </c:pt>
                <c:pt idx="73">
                  <c:v>0.16291459013576226</c:v>
                </c:pt>
                <c:pt idx="74">
                  <c:v>0.15850615265467694</c:v>
                </c:pt>
                <c:pt idx="75">
                  <c:v>0.15442910070730886</c:v>
                </c:pt>
                <c:pt idx="76">
                  <c:v>0.1698128626297295</c:v>
                </c:pt>
                <c:pt idx="77">
                  <c:v>0.24511379981385906</c:v>
                </c:pt>
                <c:pt idx="78">
                  <c:v>0.23588658484976732</c:v>
                </c:pt>
                <c:pt idx="79">
                  <c:v>0.20102615863403139</c:v>
                </c:pt>
                <c:pt idx="80">
                  <c:v>0.16969995081160838</c:v>
                </c:pt>
                <c:pt idx="81">
                  <c:v>0.21088876286154101</c:v>
                </c:pt>
                <c:pt idx="82">
                  <c:v>0.20389184120037518</c:v>
                </c:pt>
                <c:pt idx="83">
                  <c:v>0.1270882599740637</c:v>
                </c:pt>
                <c:pt idx="84">
                  <c:v>9.0385765550239361E-2</c:v>
                </c:pt>
                <c:pt idx="85">
                  <c:v>-4.7288310920645671E-3</c:v>
                </c:pt>
                <c:pt idx="86">
                  <c:v>-5.2737131397163628E-3</c:v>
                </c:pt>
                <c:pt idx="87">
                  <c:v>-3.2530999270605432E-2</c:v>
                </c:pt>
                <c:pt idx="88">
                  <c:v>-2.4729304924903883E-2</c:v>
                </c:pt>
                <c:pt idx="89">
                  <c:v>-3.6830660505572044E-2</c:v>
                </c:pt>
                <c:pt idx="90">
                  <c:v>-0.10676619641145046</c:v>
                </c:pt>
                <c:pt idx="91">
                  <c:v>-0.10883115064080118</c:v>
                </c:pt>
                <c:pt idx="92">
                  <c:v>-0.12068965517241392</c:v>
                </c:pt>
                <c:pt idx="93">
                  <c:v>-0.26040412150408132</c:v>
                </c:pt>
                <c:pt idx="94">
                  <c:v>-0.41850048685491725</c:v>
                </c:pt>
                <c:pt idx="95">
                  <c:v>-0.43296108291032143</c:v>
                </c:pt>
                <c:pt idx="96">
                  <c:v>-0.40713061364415493</c:v>
                </c:pt>
                <c:pt idx="97">
                  <c:v>-0.41432813659985146</c:v>
                </c:pt>
                <c:pt idx="98">
                  <c:v>-0.4711768219832736</c:v>
                </c:pt>
                <c:pt idx="99">
                  <c:v>-0.42581423401688778</c:v>
                </c:pt>
                <c:pt idx="100">
                  <c:v>-0.3933099348184228</c:v>
                </c:pt>
                <c:pt idx="101">
                  <c:v>-0.34824326231127423</c:v>
                </c:pt>
                <c:pt idx="102">
                  <c:v>-0.2949474814076517</c:v>
                </c:pt>
                <c:pt idx="103">
                  <c:v>-0.21611001964636545</c:v>
                </c:pt>
                <c:pt idx="104">
                  <c:v>-0.17216642754662836</c:v>
                </c:pt>
                <c:pt idx="105">
                  <c:v>-2.2978107472408249E-2</c:v>
                </c:pt>
                <c:pt idx="106">
                  <c:v>0.1841929002009377</c:v>
                </c:pt>
                <c:pt idx="107">
                  <c:v>0.31797565051324894</c:v>
                </c:pt>
                <c:pt idx="108">
                  <c:v>0.29987278825026031</c:v>
                </c:pt>
                <c:pt idx="109">
                  <c:v>0.36582583343896569</c:v>
                </c:pt>
                <c:pt idx="110">
                  <c:v>0.54292572719570753</c:v>
                </c:pt>
                <c:pt idx="111">
                  <c:v>0.52363445378151274</c:v>
                </c:pt>
                <c:pt idx="112">
                  <c:v>0.37024793388429744</c:v>
                </c:pt>
                <c:pt idx="113">
                  <c:v>0.13596016453777882</c:v>
                </c:pt>
                <c:pt idx="114">
                  <c:v>0.10200086994345381</c:v>
                </c:pt>
                <c:pt idx="115">
                  <c:v>9.8345864661654181E-2</c:v>
                </c:pt>
                <c:pt idx="116">
                  <c:v>1.5501636818794573E-2</c:v>
                </c:pt>
                <c:pt idx="117">
                  <c:v>6.7592592592592649E-2</c:v>
                </c:pt>
                <c:pt idx="118">
                  <c:v>0.12745098039215685</c:v>
                </c:pt>
                <c:pt idx="119">
                  <c:v>5.9771780474551672E-2</c:v>
                </c:pt>
                <c:pt idx="120">
                  <c:v>0.11761565836298926</c:v>
                </c:pt>
                <c:pt idx="121">
                  <c:v>0.19220417633410691</c:v>
                </c:pt>
                <c:pt idx="122">
                  <c:v>0.21680241603367811</c:v>
                </c:pt>
                <c:pt idx="123">
                  <c:v>0.13443640124095113</c:v>
                </c:pt>
                <c:pt idx="124">
                  <c:v>0.18249181457866626</c:v>
                </c:pt>
                <c:pt idx="125">
                  <c:v>0.28063655422145972</c:v>
                </c:pt>
                <c:pt idx="126">
                  <c:v>0.30511150582198532</c:v>
                </c:pt>
                <c:pt idx="127">
                  <c:v>0.18537787513691129</c:v>
                </c:pt>
                <c:pt idx="128">
                  <c:v>0.14459087892291644</c:v>
                </c:pt>
                <c:pt idx="129">
                  <c:v>-4.345186470078044E-2</c:v>
                </c:pt>
                <c:pt idx="130">
                  <c:v>1.7558528428093689E-2</c:v>
                </c:pt>
                <c:pt idx="131">
                  <c:v>1.4612886686036664E-2</c:v>
                </c:pt>
                <c:pt idx="132">
                  <c:v>-5.5405190256328618E-2</c:v>
                </c:pt>
                <c:pt idx="133">
                  <c:v>-2.9892573563755298E-2</c:v>
                </c:pt>
                <c:pt idx="134">
                  <c:v>-1.6997593261131261E-2</c:v>
                </c:pt>
                <c:pt idx="135">
                  <c:v>5.6213916742631209E-3</c:v>
                </c:pt>
                <c:pt idx="136">
                  <c:v>-4.6342174293209082E-2</c:v>
                </c:pt>
                <c:pt idx="137">
                  <c:v>-0.11020165190862408</c:v>
                </c:pt>
                <c:pt idx="138">
                  <c:v>-4.9826100105851978E-2</c:v>
                </c:pt>
                <c:pt idx="139">
                  <c:v>-1.9866019866019879E-2</c:v>
                </c:pt>
                <c:pt idx="140">
                  <c:v>8.1179589131875618E-2</c:v>
                </c:pt>
                <c:pt idx="141">
                  <c:v>0.21588539305467402</c:v>
                </c:pt>
                <c:pt idx="142">
                  <c:v>9.4494658997534842E-2</c:v>
                </c:pt>
                <c:pt idx="143">
                  <c:v>0.13619135854459707</c:v>
                </c:pt>
                <c:pt idx="144">
                  <c:v>0.15826731838867358</c:v>
                </c:pt>
                <c:pt idx="145">
                  <c:v>0.15904349221633751</c:v>
                </c:pt>
                <c:pt idx="146">
                  <c:v>0.10696250956388687</c:v>
                </c:pt>
                <c:pt idx="147">
                  <c:v>0.1185224354132044</c:v>
                </c:pt>
                <c:pt idx="148">
                  <c:v>0.16694682151589246</c:v>
                </c:pt>
                <c:pt idx="149">
                  <c:v>0.27772202709483196</c:v>
                </c:pt>
                <c:pt idx="150">
                  <c:v>0.18580409007718646</c:v>
                </c:pt>
                <c:pt idx="151">
                  <c:v>0.23238274805562109</c:v>
                </c:pt>
                <c:pt idx="152">
                  <c:v>0.17629482071713132</c:v>
                </c:pt>
                <c:pt idx="153">
                  <c:v>0.20216256524981358</c:v>
                </c:pt>
                <c:pt idx="154">
                  <c:v>0.25765765765765791</c:v>
                </c:pt>
                <c:pt idx="155">
                  <c:v>0.26389918458117112</c:v>
                </c:pt>
                <c:pt idx="156">
                  <c:v>0.26673457508731091</c:v>
                </c:pt>
                <c:pt idx="157">
                  <c:v>0.16075879257823322</c:v>
                </c:pt>
                <c:pt idx="158">
                  <c:v>0.2168233342549073</c:v>
                </c:pt>
                <c:pt idx="159">
                  <c:v>0.19065306949415839</c:v>
                </c:pt>
                <c:pt idx="160">
                  <c:v>0.16617560400707143</c:v>
                </c:pt>
                <c:pt idx="161">
                  <c:v>0.1886249100071995</c:v>
                </c:pt>
                <c:pt idx="162">
                  <c:v>0.24050463025097302</c:v>
                </c:pt>
                <c:pt idx="163">
                  <c:v>0.15962261745394279</c:v>
                </c:pt>
                <c:pt idx="164">
                  <c:v>0.21096854035042001</c:v>
                </c:pt>
                <c:pt idx="165">
                  <c:v>0.12195273246076543</c:v>
                </c:pt>
                <c:pt idx="166">
                  <c:v>8.6676217765042862E-2</c:v>
                </c:pt>
                <c:pt idx="167">
                  <c:v>8.9090909090909109E-2</c:v>
                </c:pt>
                <c:pt idx="168">
                  <c:v>4.9396898334290507E-2</c:v>
                </c:pt>
                <c:pt idx="169">
                  <c:v>6.9963020398425391E-2</c:v>
                </c:pt>
                <c:pt idx="170">
                  <c:v>7.8670832149957404E-2</c:v>
                </c:pt>
                <c:pt idx="171">
                  <c:v>6.0294951786727058E-2</c:v>
                </c:pt>
                <c:pt idx="172">
                  <c:v>7.4111504126663119E-2</c:v>
                </c:pt>
                <c:pt idx="173">
                  <c:v>5.7045316887836428E-2</c:v>
                </c:pt>
                <c:pt idx="174">
                  <c:v>1.4335172563020526E-2</c:v>
                </c:pt>
                <c:pt idx="175">
                  <c:v>4.9255126161288576E-2</c:v>
                </c:pt>
                <c:pt idx="176">
                  <c:v>-4.1308089500860512E-2</c:v>
                </c:pt>
                <c:pt idx="177">
                  <c:v>-5.0865262343119499E-2</c:v>
                </c:pt>
                <c:pt idx="178">
                  <c:v>1.7743353109206828E-2</c:v>
                </c:pt>
                <c:pt idx="179">
                  <c:v>-7.2163282890840286E-3</c:v>
                </c:pt>
                <c:pt idx="180">
                  <c:v>-8.7027914614120627E-3</c:v>
                </c:pt>
                <c:pt idx="181">
                  <c:v>-5.0838954233792144E-2</c:v>
                </c:pt>
                <c:pt idx="182">
                  <c:v>-0.1100052659294366</c:v>
                </c:pt>
                <c:pt idx="183">
                  <c:v>-3.4558390841491482E-2</c:v>
                </c:pt>
                <c:pt idx="184">
                  <c:v>-4.1712403951701393E-2</c:v>
                </c:pt>
                <c:pt idx="185">
                  <c:v>-3.9641610668333493E-2</c:v>
                </c:pt>
                <c:pt idx="186">
                  <c:v>-2.7838515279185128E-2</c:v>
                </c:pt>
                <c:pt idx="187">
                  <c:v>-4.6104678577041369E-3</c:v>
                </c:pt>
                <c:pt idx="188">
                  <c:v>6.6820017953321376E-2</c:v>
                </c:pt>
                <c:pt idx="189">
                  <c:v>0.11353177608201781</c:v>
                </c:pt>
                <c:pt idx="190">
                  <c:v>1.1820586171533476E-2</c:v>
                </c:pt>
                <c:pt idx="191">
                  <c:v>3.1516137781394171E-2</c:v>
                </c:pt>
                <c:pt idx="192">
                  <c:v>7.5092485229970807E-2</c:v>
                </c:pt>
                <c:pt idx="193">
                  <c:v>0.17113995419040329</c:v>
                </c:pt>
                <c:pt idx="194">
                  <c:v>0.21259097094846457</c:v>
                </c:pt>
                <c:pt idx="195">
                  <c:v>0.147669972848673</c:v>
                </c:pt>
                <c:pt idx="196">
                  <c:v>0.14651175475917744</c:v>
                </c:pt>
                <c:pt idx="197">
                  <c:v>0.16424387068778468</c:v>
                </c:pt>
                <c:pt idx="198">
                  <c:v>0.18196280651708818</c:v>
                </c:pt>
                <c:pt idx="199">
                  <c:v>0.16121901152692253</c:v>
                </c:pt>
                <c:pt idx="200">
                  <c:v>0.1618722061530371</c:v>
                </c:pt>
                <c:pt idx="201">
                  <c:v>0.18168026783845992</c:v>
                </c:pt>
                <c:pt idx="202">
                  <c:v>0.22778192681105303</c:v>
                </c:pt>
                <c:pt idx="203">
                  <c:v>0.23653765250315528</c:v>
                </c:pt>
                <c:pt idx="204">
                  <c:v>0.22397411535103484</c:v>
                </c:pt>
                <c:pt idx="205">
                  <c:v>0.25826187252394561</c:v>
                </c:pt>
                <c:pt idx="206">
                  <c:v>0.17356299404703823</c:v>
                </c:pt>
                <c:pt idx="207">
                  <c:v>0.135911548860564</c:v>
                </c:pt>
                <c:pt idx="208">
                  <c:v>0.13216613540130351</c:v>
                </c:pt>
                <c:pt idx="209">
                  <c:v>0.11568207230711902</c:v>
                </c:pt>
                <c:pt idx="210">
                  <c:v>0.11087904947554073</c:v>
                </c:pt>
                <c:pt idx="211">
                  <c:v>0.11880155924213587</c:v>
                </c:pt>
                <c:pt idx="212">
                  <c:v>0.13103698003892639</c:v>
                </c:pt>
                <c:pt idx="213">
                  <c:v>0.11235557129576357</c:v>
                </c:pt>
                <c:pt idx="214">
                  <c:v>1.1557177615571845E-2</c:v>
                </c:pt>
                <c:pt idx="215">
                  <c:v>1.4034192396019662E-3</c:v>
                </c:pt>
                <c:pt idx="216">
                  <c:v>-8.7109768378650476E-2</c:v>
                </c:pt>
                <c:pt idx="217">
                  <c:v>-6.5441791877565603E-2</c:v>
                </c:pt>
                <c:pt idx="218">
                  <c:v>4.2825662134631237E-3</c:v>
                </c:pt>
                <c:pt idx="219">
                  <c:v>4.0124112721553917E-2</c:v>
                </c:pt>
                <c:pt idx="220">
                  <c:v>6.4798083792074523E-2</c:v>
                </c:pt>
                <c:pt idx="221">
                  <c:v>-2.9231218941829784E-3</c:v>
                </c:pt>
                <c:pt idx="222">
                  <c:v>6.3296427825360269E-2</c:v>
                </c:pt>
                <c:pt idx="223">
                  <c:v>3.6219260219584326E-2</c:v>
                </c:pt>
                <c:pt idx="224">
                  <c:v>2.6012485993276435E-3</c:v>
                </c:pt>
                <c:pt idx="225">
                  <c:v>1.8307000437776111E-2</c:v>
                </c:pt>
                <c:pt idx="226">
                  <c:v>0.12696503736792364</c:v>
                </c:pt>
                <c:pt idx="227">
                  <c:v>0.14528390028453742</c:v>
                </c:pt>
                <c:pt idx="228">
                  <c:v>0.27670527670527667</c:v>
                </c:pt>
                <c:pt idx="229">
                  <c:v>0.17732099449869931</c:v>
                </c:pt>
                <c:pt idx="230">
                  <c:v>4.636913140680643E-2</c:v>
                </c:pt>
                <c:pt idx="231">
                  <c:v>-0.10387805974418707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6C-478B-BA3B-D579C70CD3C2}"/>
            </c:ext>
          </c:extLst>
        </c:ser>
        <c:ser>
          <c:idx val="4"/>
          <c:order val="1"/>
          <c:tx>
            <c:strRef>
              <c:f>'World+EM-Daten'!$F$5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'World+EM-Daten'!$A$6:$A$237</c:f>
              <c:numCache>
                <c:formatCode>[$-407]d/\ mmm/\ yyyy;@</c:formatCode>
                <c:ptCount val="232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</c:numCache>
            </c:numRef>
          </c:xVal>
          <c:yVal>
            <c:numRef>
              <c:f>'World+EM-Daten'!$F$6:$F$237</c:f>
              <c:numCache>
                <c:formatCode>0.00%</c:formatCode>
                <c:ptCount val="232"/>
                <c:pt idx="12">
                  <c:v>-2.6100000000000012E-2</c:v>
                </c:pt>
                <c:pt idx="13">
                  <c:v>-0.11506680731364283</c:v>
                </c:pt>
                <c:pt idx="14">
                  <c:v>-2.4227394124380019E-2</c:v>
                </c:pt>
                <c:pt idx="15">
                  <c:v>0.14730158730158727</c:v>
                </c:pt>
                <c:pt idx="16">
                  <c:v>0.10044372730939899</c:v>
                </c:pt>
                <c:pt idx="17">
                  <c:v>7.0388833499501535E-2</c:v>
                </c:pt>
                <c:pt idx="18">
                  <c:v>1.0793198248650882E-2</c:v>
                </c:pt>
                <c:pt idx="19">
                  <c:v>-3.0448020878641735E-3</c:v>
                </c:pt>
                <c:pt idx="20">
                  <c:v>2.240773286467479E-2</c:v>
                </c:pt>
                <c:pt idx="21">
                  <c:v>7.9422851943325101E-2</c:v>
                </c:pt>
                <c:pt idx="22">
                  <c:v>8.237454100367203E-2</c:v>
                </c:pt>
                <c:pt idx="23">
                  <c:v>4.7545162362850446E-2</c:v>
                </c:pt>
                <c:pt idx="24">
                  <c:v>-6.1710647910463101E-2</c:v>
                </c:pt>
                <c:pt idx="25">
                  <c:v>-9.6354425350154038E-2</c:v>
                </c:pt>
                <c:pt idx="26">
                  <c:v>-0.13567937438905175</c:v>
                </c:pt>
                <c:pt idx="27">
                  <c:v>-0.20780298837852795</c:v>
                </c:pt>
                <c:pt idx="28">
                  <c:v>-0.14287023460410564</c:v>
                </c:pt>
                <c:pt idx="29">
                  <c:v>-6.6505216095380071E-2</c:v>
                </c:pt>
                <c:pt idx="30">
                  <c:v>6.6787549108492161E-2</c:v>
                </c:pt>
                <c:pt idx="31">
                  <c:v>0.22687609075043635</c:v>
                </c:pt>
                <c:pt idx="32">
                  <c:v>0.28932101418134937</c:v>
                </c:pt>
                <c:pt idx="33">
                  <c:v>0.45568400770712891</c:v>
                </c:pt>
                <c:pt idx="34">
                  <c:v>0.48332014022390557</c:v>
                </c:pt>
                <c:pt idx="35">
                  <c:v>0.40457046127803631</c:v>
                </c:pt>
                <c:pt idx="36">
                  <c:v>0.55810899540380832</c:v>
                </c:pt>
                <c:pt idx="37">
                  <c:v>0.61976475761239969</c:v>
                </c:pt>
                <c:pt idx="38">
                  <c:v>0.74293146346980343</c:v>
                </c:pt>
                <c:pt idx="39">
                  <c:v>0.81662591687041575</c:v>
                </c:pt>
                <c:pt idx="40">
                  <c:v>0.53170105848390881</c:v>
                </c:pt>
                <c:pt idx="41">
                  <c:v>0.4009179804430254</c:v>
                </c:pt>
                <c:pt idx="42">
                  <c:v>0.33144475920679883</c:v>
                </c:pt>
                <c:pt idx="43">
                  <c:v>0.2305298719772404</c:v>
                </c:pt>
                <c:pt idx="44">
                  <c:v>0.20123323056411957</c:v>
                </c:pt>
                <c:pt idx="45">
                  <c:v>0.26133355393778968</c:v>
                </c:pt>
                <c:pt idx="46">
                  <c:v>0.19021117633605256</c:v>
                </c:pt>
                <c:pt idx="47">
                  <c:v>0.28479963844531486</c:v>
                </c:pt>
                <c:pt idx="48">
                  <c:v>0.25551341480545009</c:v>
                </c:pt>
                <c:pt idx="49">
                  <c:v>0.21621988462843578</c:v>
                </c:pt>
                <c:pt idx="50">
                  <c:v>0.26435662838232421</c:v>
                </c:pt>
                <c:pt idx="51">
                  <c:v>0.16625008011279885</c:v>
                </c:pt>
                <c:pt idx="52">
                  <c:v>0.23614407371213186</c:v>
                </c:pt>
                <c:pt idx="53">
                  <c:v>0.30519943019943008</c:v>
                </c:pt>
                <c:pt idx="54">
                  <c:v>0.34382978723404256</c:v>
                </c:pt>
                <c:pt idx="55">
                  <c:v>0.46463405823278658</c:v>
                </c:pt>
                <c:pt idx="56">
                  <c:v>0.41828523862375144</c:v>
                </c:pt>
                <c:pt idx="57">
                  <c:v>0.4658621368137994</c:v>
                </c:pt>
                <c:pt idx="58">
                  <c:v>0.3380092236740968</c:v>
                </c:pt>
                <c:pt idx="59">
                  <c:v>0.32596587911121522</c:v>
                </c:pt>
                <c:pt idx="60">
                  <c:v>0.3399530096218395</c:v>
                </c:pt>
                <c:pt idx="61">
                  <c:v>0.48591038446515267</c:v>
                </c:pt>
                <c:pt idx="62">
                  <c:v>0.36499871696176567</c:v>
                </c:pt>
                <c:pt idx="63">
                  <c:v>0.4745287684783206</c:v>
                </c:pt>
                <c:pt idx="64">
                  <c:v>0.62307301372183632</c:v>
                </c:pt>
                <c:pt idx="65">
                  <c:v>0.40414733969986361</c:v>
                </c:pt>
                <c:pt idx="66">
                  <c:v>0.3546548448385054</c:v>
                </c:pt>
                <c:pt idx="67">
                  <c:v>0.28403709550118394</c:v>
                </c:pt>
                <c:pt idx="68">
                  <c:v>0.30553653526362123</c:v>
                </c:pt>
                <c:pt idx="69">
                  <c:v>0.20425055928411617</c:v>
                </c:pt>
                <c:pt idx="70">
                  <c:v>0.34970558667241147</c:v>
                </c:pt>
                <c:pt idx="71">
                  <c:v>0.33921386567626133</c:v>
                </c:pt>
                <c:pt idx="72">
                  <c:v>0.32146286477685448</c:v>
                </c:pt>
                <c:pt idx="73">
                  <c:v>0.17612377483194996</c:v>
                </c:pt>
                <c:pt idx="74">
                  <c:v>0.17054555025002793</c:v>
                </c:pt>
                <c:pt idx="75">
                  <c:v>0.20632081097197386</c:v>
                </c:pt>
                <c:pt idx="76">
                  <c:v>0.17955676164631384</c:v>
                </c:pt>
                <c:pt idx="77">
                  <c:v>0.38160195872682756</c:v>
                </c:pt>
                <c:pt idx="78">
                  <c:v>0.4498987065606983</c:v>
                </c:pt>
                <c:pt idx="79">
                  <c:v>0.50518632347291592</c:v>
                </c:pt>
                <c:pt idx="80">
                  <c:v>0.43659386355973484</c:v>
                </c:pt>
                <c:pt idx="81">
                  <c:v>0.58209177038825954</c:v>
                </c:pt>
                <c:pt idx="82">
                  <c:v>0.67876143860395821</c:v>
                </c:pt>
                <c:pt idx="83">
                  <c:v>0.45184720525603361</c:v>
                </c:pt>
                <c:pt idx="84">
                  <c:v>0.39418064638422923</c:v>
                </c:pt>
                <c:pt idx="85">
                  <c:v>0.23321306555126298</c:v>
                </c:pt>
                <c:pt idx="86">
                  <c:v>0.3321555905309479</c:v>
                </c:pt>
                <c:pt idx="87">
                  <c:v>0.2135133465150767</c:v>
                </c:pt>
                <c:pt idx="88">
                  <c:v>0.25253657385559225</c:v>
                </c:pt>
                <c:pt idx="89">
                  <c:v>0.2167088607594938</c:v>
                </c:pt>
                <c:pt idx="90">
                  <c:v>4.6324161650902695E-2</c:v>
                </c:pt>
                <c:pt idx="91">
                  <c:v>-4.361919346605414E-2</c:v>
                </c:pt>
                <c:pt idx="92">
                  <c:v>-0.10089446371293731</c:v>
                </c:pt>
                <c:pt idx="93">
                  <c:v>-0.33201822366258038</c:v>
                </c:pt>
                <c:pt idx="94">
                  <c:v>-0.56349960913566166</c:v>
                </c:pt>
                <c:pt idx="95">
                  <c:v>-0.56557134735645254</c:v>
                </c:pt>
                <c:pt idx="96">
                  <c:v>-0.53333333333333333</c:v>
                </c:pt>
                <c:pt idx="97">
                  <c:v>-0.50122983714367098</c:v>
                </c:pt>
                <c:pt idx="98">
                  <c:v>-0.56170130684284136</c:v>
                </c:pt>
                <c:pt idx="99">
                  <c:v>-0.47070953944856031</c:v>
                </c:pt>
                <c:pt idx="100">
                  <c:v>-0.42895492864880147</c:v>
                </c:pt>
                <c:pt idx="101">
                  <c:v>-0.34357516067878113</c:v>
                </c:pt>
                <c:pt idx="102">
                  <c:v>-0.28066255778120175</c:v>
                </c:pt>
                <c:pt idx="103">
                  <c:v>-0.1684235809025646</c:v>
                </c:pt>
                <c:pt idx="104">
                  <c:v>-9.9454724752015666E-2</c:v>
                </c:pt>
                <c:pt idx="105">
                  <c:v>0.19065532273941788</c:v>
                </c:pt>
                <c:pt idx="106">
                  <c:v>0.64128751210067758</c:v>
                </c:pt>
                <c:pt idx="107">
                  <c:v>0.85118299832495814</c:v>
                </c:pt>
                <c:pt idx="108">
                  <c:v>0.78508303389336698</c:v>
                </c:pt>
                <c:pt idx="109">
                  <c:v>0.80191029900332245</c:v>
                </c:pt>
                <c:pt idx="110">
                  <c:v>0.91627241720761354</c:v>
                </c:pt>
                <c:pt idx="111">
                  <c:v>0.81077441077441059</c:v>
                </c:pt>
                <c:pt idx="112">
                  <c:v>0.57121649484536086</c:v>
                </c:pt>
                <c:pt idx="113">
                  <c:v>0.22392843306448773</c:v>
                </c:pt>
                <c:pt idx="114">
                  <c:v>0.23151619006818747</c:v>
                </c:pt>
                <c:pt idx="115">
                  <c:v>0.19922978177150186</c:v>
                </c:pt>
                <c:pt idx="116">
                  <c:v>0.18016683307030812</c:v>
                </c:pt>
                <c:pt idx="117">
                  <c:v>0.20217320695662444</c:v>
                </c:pt>
                <c:pt idx="118">
                  <c:v>0.2355716771358638</c:v>
                </c:pt>
                <c:pt idx="119">
                  <c:v>0.15342853103350795</c:v>
                </c:pt>
                <c:pt idx="120">
                  <c:v>0.18875469234535669</c:v>
                </c:pt>
                <c:pt idx="121">
                  <c:v>0.22482138741645552</c:v>
                </c:pt>
                <c:pt idx="122">
                  <c:v>0.20913475340184884</c:v>
                </c:pt>
                <c:pt idx="123">
                  <c:v>0.18461456728470482</c:v>
                </c:pt>
                <c:pt idx="124">
                  <c:v>0.20673455461655577</c:v>
                </c:pt>
                <c:pt idx="125">
                  <c:v>0.28839457857327866</c:v>
                </c:pt>
                <c:pt idx="126">
                  <c:v>0.27794526901669769</c:v>
                </c:pt>
                <c:pt idx="127">
                  <c:v>0.17450760008563471</c:v>
                </c:pt>
                <c:pt idx="128">
                  <c:v>9.0713096635100854E-2</c:v>
                </c:pt>
                <c:pt idx="129">
                  <c:v>-0.16146779977403358</c:v>
                </c:pt>
                <c:pt idx="130">
                  <c:v>-7.7213165620450219E-2</c:v>
                </c:pt>
                <c:pt idx="131">
                  <c:v>-0.11536858620774193</c:v>
                </c:pt>
                <c:pt idx="132">
                  <c:v>-0.18422919383995784</c:v>
                </c:pt>
                <c:pt idx="133">
                  <c:v>-6.6375011760278491E-2</c:v>
                </c:pt>
                <c:pt idx="134">
                  <c:v>-1.1396281963009791E-3</c:v>
                </c:pt>
                <c:pt idx="135">
                  <c:v>-8.8102071934702542E-2</c:v>
                </c:pt>
                <c:pt idx="136">
                  <c:v>-0.12610104612975492</c:v>
                </c:pt>
                <c:pt idx="137">
                  <c:v>-0.20320282313001148</c:v>
                </c:pt>
                <c:pt idx="138">
                  <c:v>-0.15951365574811727</c:v>
                </c:pt>
                <c:pt idx="139">
                  <c:v>-0.13930597644056597</c:v>
                </c:pt>
                <c:pt idx="140">
                  <c:v>-5.7997848224785487E-2</c:v>
                </c:pt>
                <c:pt idx="141">
                  <c:v>0.16933216168717058</c:v>
                </c:pt>
                <c:pt idx="142">
                  <c:v>2.6279033676478214E-2</c:v>
                </c:pt>
                <c:pt idx="143">
                  <c:v>0.11353748094776206</c:v>
                </c:pt>
                <c:pt idx="144">
                  <c:v>0.18224403927068722</c:v>
                </c:pt>
                <c:pt idx="145">
                  <c:v>7.6434725651231883E-2</c:v>
                </c:pt>
                <c:pt idx="146">
                  <c:v>2.8523210762758655E-3</c:v>
                </c:pt>
                <c:pt idx="147">
                  <c:v>1.9598200014753875E-2</c:v>
                </c:pt>
                <c:pt idx="148">
                  <c:v>3.9720265797267285E-2</c:v>
                </c:pt>
                <c:pt idx="149">
                  <c:v>0.14099509460406456</c:v>
                </c:pt>
                <c:pt idx="150">
                  <c:v>2.866242038216571E-2</c:v>
                </c:pt>
                <c:pt idx="151">
                  <c:v>1.951025810721374E-2</c:v>
                </c:pt>
                <c:pt idx="152">
                  <c:v>5.3387872187840024E-3</c:v>
                </c:pt>
                <c:pt idx="153">
                  <c:v>9.794343829062413E-3</c:v>
                </c:pt>
                <c:pt idx="154">
                  <c:v>6.5325873279903357E-2</c:v>
                </c:pt>
                <c:pt idx="155">
                  <c:v>3.6583544870837592E-2</c:v>
                </c:pt>
                <c:pt idx="156">
                  <c:v>-2.602794979476597E-2</c:v>
                </c:pt>
                <c:pt idx="157">
                  <c:v>-0.10164295075828489</c:v>
                </c:pt>
                <c:pt idx="158">
                  <c:v>-6.0083904150174283E-2</c:v>
                </c:pt>
                <c:pt idx="159">
                  <c:v>-1.4253328188307823E-2</c:v>
                </c:pt>
                <c:pt idx="160">
                  <c:v>-1.8359384350240426E-2</c:v>
                </c:pt>
                <c:pt idx="161">
                  <c:v>4.2648323301805791E-2</c:v>
                </c:pt>
                <c:pt idx="162">
                  <c:v>0.14312326179356671</c:v>
                </c:pt>
                <c:pt idx="163">
                  <c:v>0.15317303697548823</c:v>
                </c:pt>
                <c:pt idx="164">
                  <c:v>0.19978863936591806</c:v>
                </c:pt>
                <c:pt idx="165">
                  <c:v>4.3014487001389101E-2</c:v>
                </c:pt>
                <c:pt idx="166">
                  <c:v>6.4348237520701623E-3</c:v>
                </c:pt>
                <c:pt idx="167">
                  <c:v>1.0563718428887148E-2</c:v>
                </c:pt>
                <c:pt idx="168">
                  <c:v>-2.1875761266747951E-2</c:v>
                </c:pt>
                <c:pt idx="169">
                  <c:v>5.2312101081151363E-2</c:v>
                </c:pt>
                <c:pt idx="170">
                  <c:v>5.0131127698204603E-2</c:v>
                </c:pt>
                <c:pt idx="171">
                  <c:v>4.3549531475546299E-3</c:v>
                </c:pt>
                <c:pt idx="172">
                  <c:v>7.8005364545232769E-2</c:v>
                </c:pt>
                <c:pt idx="173">
                  <c:v>-7.0686364600391904E-5</c:v>
                </c:pt>
                <c:pt idx="174">
                  <c:v>-5.1252036998783557E-2</c:v>
                </c:pt>
                <c:pt idx="175">
                  <c:v>-0.13375064736214004</c:v>
                </c:pt>
                <c:pt idx="176">
                  <c:v>-0.22947679027569801</c:v>
                </c:pt>
                <c:pt idx="177">
                  <c:v>-0.19281263378204827</c:v>
                </c:pt>
                <c:pt idx="178">
                  <c:v>-0.14531521790230828</c:v>
                </c:pt>
                <c:pt idx="179">
                  <c:v>-0.16988976527606192</c:v>
                </c:pt>
                <c:pt idx="180">
                  <c:v>-0.1491831042040247</c:v>
                </c:pt>
                <c:pt idx="181">
                  <c:v>-0.20912039214715428</c:v>
                </c:pt>
                <c:pt idx="182">
                  <c:v>-0.23412736528671596</c:v>
                </c:pt>
                <c:pt idx="183">
                  <c:v>-0.12026503617451467</c:v>
                </c:pt>
                <c:pt idx="184">
                  <c:v>-0.17865140582234373</c:v>
                </c:pt>
                <c:pt idx="185">
                  <c:v>-0.17630425561996321</c:v>
                </c:pt>
                <c:pt idx="186">
                  <c:v>-0.12054867427907889</c:v>
                </c:pt>
                <c:pt idx="187">
                  <c:v>-7.5121520106053996E-3</c:v>
                </c:pt>
                <c:pt idx="188">
                  <c:v>0.11831613843559774</c:v>
                </c:pt>
                <c:pt idx="189">
                  <c:v>0.16783051946138672</c:v>
                </c:pt>
                <c:pt idx="190">
                  <c:v>9.2656765676567554E-2</c:v>
                </c:pt>
                <c:pt idx="191">
                  <c:v>8.4685612890300632E-2</c:v>
                </c:pt>
                <c:pt idx="192">
                  <c:v>0.1118786956267197</c:v>
                </c:pt>
                <c:pt idx="193">
                  <c:v>0.25408501846866605</c:v>
                </c:pt>
                <c:pt idx="194">
                  <c:v>0.2945695115068665</c:v>
                </c:pt>
                <c:pt idx="195">
                  <c:v>0.17214930497867864</c:v>
                </c:pt>
                <c:pt idx="196">
                  <c:v>0.19131943488199155</c:v>
                </c:pt>
                <c:pt idx="197">
                  <c:v>0.27408742419041077</c:v>
                </c:pt>
                <c:pt idx="198">
                  <c:v>0.23744945396528494</c:v>
                </c:pt>
                <c:pt idx="199">
                  <c:v>0.2484154837357917</c:v>
                </c:pt>
                <c:pt idx="200">
                  <c:v>0.24530423449439076</c:v>
                </c:pt>
                <c:pt idx="201">
                  <c:v>0.22457423993944747</c:v>
                </c:pt>
                <c:pt idx="202">
                  <c:v>0.26451710337536793</c:v>
                </c:pt>
                <c:pt idx="203">
                  <c:v>0.32820580474934036</c:v>
                </c:pt>
                <c:pt idx="204">
                  <c:v>0.37284119629317636</c:v>
                </c:pt>
                <c:pt idx="205">
                  <c:v>0.41007912537753022</c:v>
                </c:pt>
                <c:pt idx="206">
                  <c:v>0.30509336627188843</c:v>
                </c:pt>
                <c:pt idx="207">
                  <c:v>0.24932082870709404</c:v>
                </c:pt>
                <c:pt idx="208">
                  <c:v>0.21711590919598689</c:v>
                </c:pt>
                <c:pt idx="209">
                  <c:v>0.14028785055122706</c:v>
                </c:pt>
                <c:pt idx="210">
                  <c:v>8.2027342447482443E-2</c:v>
                </c:pt>
                <c:pt idx="211">
                  <c:v>4.3573121866280706E-2</c:v>
                </c:pt>
                <c:pt idx="212">
                  <c:v>-6.7925302688282008E-3</c:v>
                </c:pt>
                <c:pt idx="213">
                  <c:v>-8.1176858414372388E-3</c:v>
                </c:pt>
                <c:pt idx="214">
                  <c:v>-0.12516421832079305</c:v>
                </c:pt>
                <c:pt idx="215">
                  <c:v>-9.0943403722759664E-2</c:v>
                </c:pt>
                <c:pt idx="216">
                  <c:v>-0.14568710927012618</c:v>
                </c:pt>
                <c:pt idx="217">
                  <c:v>-0.14237414147135874</c:v>
                </c:pt>
                <c:pt idx="218">
                  <c:v>-9.8875403629885339E-2</c:v>
                </c:pt>
                <c:pt idx="219">
                  <c:v>-7.410418833317578E-2</c:v>
                </c:pt>
                <c:pt idx="220">
                  <c:v>-5.0389363722696978E-2</c:v>
                </c:pt>
                <c:pt idx="221">
                  <c:v>-8.6954809490991436E-2</c:v>
                </c:pt>
                <c:pt idx="222">
                  <c:v>1.2080123266563936E-2</c:v>
                </c:pt>
                <c:pt idx="223">
                  <c:v>-2.1791572853007368E-2</c:v>
                </c:pt>
                <c:pt idx="224">
                  <c:v>-4.3616603648835794E-2</c:v>
                </c:pt>
                <c:pt idx="225">
                  <c:v>-2.0148726683561158E-2</c:v>
                </c:pt>
                <c:pt idx="226">
                  <c:v>0.11856655290102402</c:v>
                </c:pt>
                <c:pt idx="227">
                  <c:v>7.2813094119446697E-2</c:v>
                </c:pt>
                <c:pt idx="228">
                  <c:v>0.18420166558171891</c:v>
                </c:pt>
                <c:pt idx="229">
                  <c:v>3.8122561869182059E-2</c:v>
                </c:pt>
                <c:pt idx="230">
                  <c:v>-1.8822851023518217E-2</c:v>
                </c:pt>
                <c:pt idx="231">
                  <c:v>-0.17685741126495935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76C-478B-BA3B-D579C70CD3C2}"/>
            </c:ext>
          </c:extLst>
        </c:ser>
        <c:ser>
          <c:idx val="5"/>
          <c:order val="2"/>
          <c:tx>
            <c:strRef>
              <c:f>'World+EM-Daten'!$G$5</c:f>
              <c:strCache>
                <c:ptCount val="1"/>
                <c:pt idx="0">
                  <c:v>World-EM</c:v>
                </c:pt>
              </c:strCache>
            </c:strRef>
          </c:tx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'World+EM-Daten'!$A$6:$A$237</c:f>
              <c:numCache>
                <c:formatCode>[$-407]d/\ mmm/\ yyyy;@</c:formatCode>
                <c:ptCount val="232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</c:numCache>
            </c:numRef>
          </c:xVal>
          <c:yVal>
            <c:numRef>
              <c:f>'World+EM-Daten'!$G$6:$G$237</c:f>
              <c:numCache>
                <c:formatCode>0.00%</c:formatCode>
                <c:ptCount val="232"/>
                <c:pt idx="12">
                  <c:v>-0.14209999999999989</c:v>
                </c:pt>
                <c:pt idx="13">
                  <c:v>-9.3703917693715111E-2</c:v>
                </c:pt>
                <c:pt idx="14">
                  <c:v>-0.1189666037319973</c:v>
                </c:pt>
                <c:pt idx="15">
                  <c:v>-0.18975225274445096</c:v>
                </c:pt>
                <c:pt idx="16">
                  <c:v>-0.23893485789285696</c:v>
                </c:pt>
                <c:pt idx="17">
                  <c:v>-0.1959843293851663</c:v>
                </c:pt>
                <c:pt idx="18">
                  <c:v>-0.1629452384945983</c:v>
                </c:pt>
                <c:pt idx="19">
                  <c:v>-0.21018882582965237</c:v>
                </c:pt>
                <c:pt idx="20">
                  <c:v>-0.19441106580123002</c:v>
                </c:pt>
                <c:pt idx="21">
                  <c:v>-0.27132885716525712</c:v>
                </c:pt>
                <c:pt idx="22">
                  <c:v>-0.23085007264599844</c:v>
                </c:pt>
                <c:pt idx="23">
                  <c:v>-0.20021876507274627</c:v>
                </c:pt>
                <c:pt idx="24">
                  <c:v>-0.13713522850213611</c:v>
                </c:pt>
                <c:pt idx="25">
                  <c:v>-0.10265363416627515</c:v>
                </c:pt>
                <c:pt idx="26">
                  <c:v>-7.0350147752554437E-2</c:v>
                </c:pt>
                <c:pt idx="27">
                  <c:v>-3.422912281246171E-2</c:v>
                </c:pt>
                <c:pt idx="28">
                  <c:v>-2.8752379833416608E-3</c:v>
                </c:pt>
                <c:pt idx="29">
                  <c:v>-3.218225294870114E-2</c:v>
                </c:pt>
                <c:pt idx="30">
                  <c:v>-9.052172632368205E-2</c:v>
                </c:pt>
                <c:pt idx="31">
                  <c:v>-0.13903046863062052</c:v>
                </c:pt>
                <c:pt idx="32">
                  <c:v>-0.18006281981677219</c:v>
                </c:pt>
                <c:pt idx="33">
                  <c:v>-0.20172601093814668</c:v>
                </c:pt>
                <c:pt idx="34">
                  <c:v>-0.24637114067523691</c:v>
                </c:pt>
                <c:pt idx="35">
                  <c:v>-0.21282288846250252</c:v>
                </c:pt>
                <c:pt idx="36">
                  <c:v>-0.22707658243862228</c:v>
                </c:pt>
                <c:pt idx="37">
                  <c:v>-0.2247183179839165</c:v>
                </c:pt>
                <c:pt idx="38">
                  <c:v>-0.29925728669337359</c:v>
                </c:pt>
                <c:pt idx="39">
                  <c:v>-0.37780201551094694</c:v>
                </c:pt>
                <c:pt idx="40">
                  <c:v>-0.23708801942481217</c:v>
                </c:pt>
                <c:pt idx="41">
                  <c:v>-0.16489654892770744</c:v>
                </c:pt>
                <c:pt idx="42">
                  <c:v>-9.1304294593076651E-2</c:v>
                </c:pt>
                <c:pt idx="43">
                  <c:v>-5.4728971791908387E-2</c:v>
                </c:pt>
                <c:pt idx="44">
                  <c:v>-4.5064231082522888E-2</c:v>
                </c:pt>
                <c:pt idx="45">
                  <c:v>-9.0243628660799269E-2</c:v>
                </c:pt>
                <c:pt idx="46">
                  <c:v>-5.7640025764415403E-2</c:v>
                </c:pt>
                <c:pt idx="47">
                  <c:v>-0.11060531713226829</c:v>
                </c:pt>
                <c:pt idx="48">
                  <c:v>-0.1083882738809856</c:v>
                </c:pt>
                <c:pt idx="49">
                  <c:v>-0.11258029297286565</c:v>
                </c:pt>
                <c:pt idx="50">
                  <c:v>-0.14452687830047317</c:v>
                </c:pt>
                <c:pt idx="51">
                  <c:v>-6.0778755129278661E-2</c:v>
                </c:pt>
                <c:pt idx="52">
                  <c:v>-0.13217368340257596</c:v>
                </c:pt>
                <c:pt idx="53">
                  <c:v>-0.19171715833102931</c:v>
                </c:pt>
                <c:pt idx="54">
                  <c:v>-0.24341593404301642</c:v>
                </c:pt>
                <c:pt idx="55">
                  <c:v>-0.28730913141450243</c:v>
                </c:pt>
                <c:pt idx="56">
                  <c:v>-0.23725172220182555</c:v>
                </c:pt>
                <c:pt idx="57">
                  <c:v>-0.27664321492161026</c:v>
                </c:pt>
                <c:pt idx="58">
                  <c:v>-0.20527726491121023</c:v>
                </c:pt>
                <c:pt idx="59">
                  <c:v>-0.21393649435455786</c:v>
                </c:pt>
                <c:pt idx="60">
                  <c:v>-0.24501443468326456</c:v>
                </c:pt>
                <c:pt idx="61">
                  <c:v>-0.31579174380559105</c:v>
                </c:pt>
                <c:pt idx="62">
                  <c:v>-0.23245802891966449</c:v>
                </c:pt>
                <c:pt idx="63">
                  <c:v>-0.2942465184286287</c:v>
                </c:pt>
                <c:pt idx="64">
                  <c:v>-0.37985448278614609</c:v>
                </c:pt>
                <c:pt idx="65">
                  <c:v>-0.22437093722431967</c:v>
                </c:pt>
                <c:pt idx="66">
                  <c:v>-0.18531596914571047</c:v>
                </c:pt>
                <c:pt idx="67">
                  <c:v>-0.14709533400170982</c:v>
                </c:pt>
                <c:pt idx="68">
                  <c:v>-0.14779166054835913</c:v>
                </c:pt>
                <c:pt idx="69">
                  <c:v>-6.2437423298917105E-2</c:v>
                </c:pt>
                <c:pt idx="70">
                  <c:v>-0.1365846158722599</c:v>
                </c:pt>
                <c:pt idx="71">
                  <c:v>-0.13644296926374633</c:v>
                </c:pt>
                <c:pt idx="72">
                  <c:v>-0.12085250664024194</c:v>
                </c:pt>
                <c:pt idx="73">
                  <c:v>-1.3209184696187704E-2</c:v>
                </c:pt>
                <c:pt idx="74">
                  <c:v>-1.2039397595350998E-2</c:v>
                </c:pt>
                <c:pt idx="75">
                  <c:v>-5.1891710264664992E-2</c:v>
                </c:pt>
                <c:pt idx="76">
                  <c:v>-9.7438990165843453E-3</c:v>
                </c:pt>
                <c:pt idx="77">
                  <c:v>-0.1364881589129685</c:v>
                </c:pt>
                <c:pt idx="78">
                  <c:v>-0.21401212171093098</c:v>
                </c:pt>
                <c:pt idx="79">
                  <c:v>-0.30416016483888453</c:v>
                </c:pt>
                <c:pt idx="80">
                  <c:v>-0.26689391274812646</c:v>
                </c:pt>
                <c:pt idx="81">
                  <c:v>-0.37120300752671853</c:v>
                </c:pt>
                <c:pt idx="82">
                  <c:v>-0.47486959740358303</c:v>
                </c:pt>
                <c:pt idx="83">
                  <c:v>-0.32475894528196991</c:v>
                </c:pt>
                <c:pt idx="84">
                  <c:v>-0.30379488083398987</c:v>
                </c:pt>
                <c:pt idx="85">
                  <c:v>-0.23794189664332754</c:v>
                </c:pt>
                <c:pt idx="86">
                  <c:v>-0.33742930367066426</c:v>
                </c:pt>
                <c:pt idx="87">
                  <c:v>-0.24604434578568213</c:v>
                </c:pt>
                <c:pt idx="88">
                  <c:v>-0.27726587878049613</c:v>
                </c:pt>
                <c:pt idx="89">
                  <c:v>-0.25353952126506585</c:v>
                </c:pt>
                <c:pt idx="90">
                  <c:v>-0.15309035806235316</c:v>
                </c:pt>
                <c:pt idx="91">
                  <c:v>-6.5211957174747037E-2</c:v>
                </c:pt>
                <c:pt idx="92">
                  <c:v>-1.9795191459476613E-2</c:v>
                </c:pt>
                <c:pt idx="93">
                  <c:v>7.161410215849906E-2</c:v>
                </c:pt>
                <c:pt idx="94">
                  <c:v>0.14499912228074441</c:v>
                </c:pt>
                <c:pt idx="95">
                  <c:v>0.13261026444613111</c:v>
                </c:pt>
                <c:pt idx="96">
                  <c:v>0.1262027196891784</c:v>
                </c:pt>
                <c:pt idx="97">
                  <c:v>8.6901700543819516E-2</c:v>
                </c:pt>
                <c:pt idx="98">
                  <c:v>9.0524484859567766E-2</c:v>
                </c:pt>
                <c:pt idx="99">
                  <c:v>4.4895305431672528E-2</c:v>
                </c:pt>
                <c:pt idx="100">
                  <c:v>3.5644993830378668E-2</c:v>
                </c:pt>
                <c:pt idx="101">
                  <c:v>-4.6681016324930935E-3</c:v>
                </c:pt>
                <c:pt idx="102">
                  <c:v>-1.4284923626449952E-2</c:v>
                </c:pt>
                <c:pt idx="103">
                  <c:v>-4.7686438743800852E-2</c:v>
                </c:pt>
                <c:pt idx="104">
                  <c:v>-7.2711702794612698E-2</c:v>
                </c:pt>
                <c:pt idx="105">
                  <c:v>-0.21363343021182613</c:v>
                </c:pt>
                <c:pt idx="106">
                  <c:v>-0.45709461189973988</c:v>
                </c:pt>
                <c:pt idx="107">
                  <c:v>-0.5332073478117092</c:v>
                </c:pt>
                <c:pt idx="108">
                  <c:v>-0.48521024564310666</c:v>
                </c:pt>
                <c:pt idx="109">
                  <c:v>-0.43608446556435676</c:v>
                </c:pt>
                <c:pt idx="110">
                  <c:v>-0.37334669001190601</c:v>
                </c:pt>
                <c:pt idx="111">
                  <c:v>-0.28713995699289785</c:v>
                </c:pt>
                <c:pt idx="112">
                  <c:v>-0.20096856096106341</c:v>
                </c:pt>
                <c:pt idx="113">
                  <c:v>-8.7968268526708915E-2</c:v>
                </c:pt>
                <c:pt idx="114">
                  <c:v>-0.12951532012473366</c:v>
                </c:pt>
                <c:pt idx="115">
                  <c:v>-0.10088391710984768</c:v>
                </c:pt>
                <c:pt idx="116">
                  <c:v>-0.16466519625151355</c:v>
                </c:pt>
                <c:pt idx="117">
                  <c:v>-0.13458061436403179</c:v>
                </c:pt>
                <c:pt idx="118">
                  <c:v>-0.10812069674370695</c:v>
                </c:pt>
                <c:pt idx="119">
                  <c:v>-9.3656750558956281E-2</c:v>
                </c:pt>
                <c:pt idx="120">
                  <c:v>-7.1139033982367428E-2</c:v>
                </c:pt>
                <c:pt idx="121">
                  <c:v>-3.2617211082348607E-2</c:v>
                </c:pt>
                <c:pt idx="122">
                  <c:v>7.6676626318292751E-3</c:v>
                </c:pt>
                <c:pt idx="123">
                  <c:v>-5.0178166043753691E-2</c:v>
                </c:pt>
                <c:pt idx="124">
                  <c:v>-2.424274003788951E-2</c:v>
                </c:pt>
                <c:pt idx="125">
                  <c:v>-7.7580243518189373E-3</c:v>
                </c:pt>
                <c:pt idx="126">
                  <c:v>2.7166236805287625E-2</c:v>
                </c:pt>
                <c:pt idx="127">
                  <c:v>1.0870275051276579E-2</c:v>
                </c:pt>
                <c:pt idx="128">
                  <c:v>5.387778228781559E-2</c:v>
                </c:pt>
                <c:pt idx="129">
                  <c:v>0.11801593507325314</c:v>
                </c:pt>
                <c:pt idx="130">
                  <c:v>9.4771694048543909E-2</c:v>
                </c:pt>
                <c:pt idx="131">
                  <c:v>0.12998147289377859</c:v>
                </c:pt>
                <c:pt idx="132">
                  <c:v>0.12882400358362922</c:v>
                </c:pt>
                <c:pt idx="133">
                  <c:v>3.6482438196523193E-2</c:v>
                </c:pt>
                <c:pt idx="134">
                  <c:v>-1.5857965064830282E-2</c:v>
                </c:pt>
                <c:pt idx="135">
                  <c:v>9.3723463608965663E-2</c:v>
                </c:pt>
                <c:pt idx="136">
                  <c:v>7.9758871836545842E-2</c:v>
                </c:pt>
                <c:pt idx="137">
                  <c:v>9.3001171221387402E-2</c:v>
                </c:pt>
                <c:pt idx="138">
                  <c:v>0.10968755564226529</c:v>
                </c:pt>
                <c:pt idx="139">
                  <c:v>0.11943995657454609</c:v>
                </c:pt>
                <c:pt idx="140">
                  <c:v>0.1391774373566611</c:v>
                </c:pt>
                <c:pt idx="141">
                  <c:v>4.6553231367503445E-2</c:v>
                </c:pt>
                <c:pt idx="142">
                  <c:v>6.8215625321056628E-2</c:v>
                </c:pt>
                <c:pt idx="143">
                  <c:v>2.2653877596835015E-2</c:v>
                </c:pt>
                <c:pt idx="144">
                  <c:v>-2.3976720882013636E-2</c:v>
                </c:pt>
                <c:pt idx="145">
                  <c:v>8.2608766565105629E-2</c:v>
                </c:pt>
                <c:pt idx="146">
                  <c:v>0.104110188487611</c:v>
                </c:pt>
                <c:pt idx="147">
                  <c:v>9.8924235398450522E-2</c:v>
                </c:pt>
                <c:pt idx="148">
                  <c:v>0.12722655571862518</c:v>
                </c:pt>
                <c:pt idx="149">
                  <c:v>0.13672693249076739</c:v>
                </c:pt>
                <c:pt idx="150">
                  <c:v>0.15714166969502075</c:v>
                </c:pt>
                <c:pt idx="151">
                  <c:v>0.21287248994840735</c:v>
                </c:pt>
                <c:pt idx="152">
                  <c:v>0.17095603349834732</c:v>
                </c:pt>
                <c:pt idx="153">
                  <c:v>0.19236822142075116</c:v>
                </c:pt>
                <c:pt idx="154">
                  <c:v>0.19233178437775456</c:v>
                </c:pt>
                <c:pt idx="155">
                  <c:v>0.22731563971033353</c:v>
                </c:pt>
                <c:pt idx="156">
                  <c:v>0.29276252488207688</c:v>
                </c:pt>
                <c:pt idx="157">
                  <c:v>0.26240174333651811</c:v>
                </c:pt>
                <c:pt idx="158">
                  <c:v>0.27690723840508158</c:v>
                </c:pt>
                <c:pt idx="159">
                  <c:v>0.20490639768246621</c:v>
                </c:pt>
                <c:pt idx="160">
                  <c:v>0.18453498835731186</c:v>
                </c:pt>
                <c:pt idx="161">
                  <c:v>0.14597658670539371</c:v>
                </c:pt>
                <c:pt idx="162">
                  <c:v>9.7381368457406303E-2</c:v>
                </c:pt>
                <c:pt idx="163">
                  <c:v>6.4495804784545641E-3</c:v>
                </c:pt>
                <c:pt idx="164">
                  <c:v>1.1179900984501945E-2</c:v>
                </c:pt>
                <c:pt idx="165">
                  <c:v>7.8938245459376333E-2</c:v>
                </c:pt>
                <c:pt idx="166">
                  <c:v>8.02413940129727E-2</c:v>
                </c:pt>
                <c:pt idx="167">
                  <c:v>7.8527190662021962E-2</c:v>
                </c:pt>
                <c:pt idx="168">
                  <c:v>7.1272659601038457E-2</c:v>
                </c:pt>
                <c:pt idx="169">
                  <c:v>1.7650919317274028E-2</c:v>
                </c:pt>
                <c:pt idx="170">
                  <c:v>2.8539704451752801E-2</c:v>
                </c:pt>
                <c:pt idx="171">
                  <c:v>5.5939998639172428E-2</c:v>
                </c:pt>
                <c:pt idx="172">
                  <c:v>-3.8938604185696502E-3</c:v>
                </c:pt>
                <c:pt idx="173">
                  <c:v>5.711600325243682E-2</c:v>
                </c:pt>
                <c:pt idx="174">
                  <c:v>6.5587209561804083E-2</c:v>
                </c:pt>
                <c:pt idx="175">
                  <c:v>0.18300577352342862</c:v>
                </c:pt>
                <c:pt idx="176">
                  <c:v>0.18816870077483749</c:v>
                </c:pt>
                <c:pt idx="177">
                  <c:v>0.14194737143892877</c:v>
                </c:pt>
                <c:pt idx="178">
                  <c:v>0.16305857101151511</c:v>
                </c:pt>
                <c:pt idx="179">
                  <c:v>0.16267343698697789</c:v>
                </c:pt>
                <c:pt idx="180">
                  <c:v>0.14048031274261263</c:v>
                </c:pt>
                <c:pt idx="181">
                  <c:v>0.15828143791336213</c:v>
                </c:pt>
                <c:pt idx="182">
                  <c:v>0.12412209935727936</c:v>
                </c:pt>
                <c:pt idx="183">
                  <c:v>8.570664533302319E-2</c:v>
                </c:pt>
                <c:pt idx="184">
                  <c:v>0.13693900187064234</c:v>
                </c:pt>
                <c:pt idx="185">
                  <c:v>0.13666264495162972</c:v>
                </c:pt>
                <c:pt idx="186">
                  <c:v>9.2710158999893766E-2</c:v>
                </c:pt>
                <c:pt idx="187">
                  <c:v>2.9016841529012627E-3</c:v>
                </c:pt>
                <c:pt idx="188">
                  <c:v>-5.1496120482276364E-2</c:v>
                </c:pt>
                <c:pt idx="189">
                  <c:v>-5.4298743379368908E-2</c:v>
                </c:pt>
                <c:pt idx="190">
                  <c:v>-8.0836179505034078E-2</c:v>
                </c:pt>
                <c:pt idx="191">
                  <c:v>-5.3169475108906461E-2</c:v>
                </c:pt>
                <c:pt idx="192">
                  <c:v>-3.6786210396748897E-2</c:v>
                </c:pt>
                <c:pt idx="193">
                  <c:v>-8.2945064278262759E-2</c:v>
                </c:pt>
                <c:pt idx="194">
                  <c:v>-8.1978540558401924E-2</c:v>
                </c:pt>
                <c:pt idx="195">
                  <c:v>-2.4479332130005638E-2</c:v>
                </c:pt>
                <c:pt idx="196">
                  <c:v>-4.4807680122814109E-2</c:v>
                </c:pt>
                <c:pt idx="197">
                  <c:v>-0.10984355350262609</c:v>
                </c:pt>
                <c:pt idx="198">
                  <c:v>-5.5486647448196758E-2</c:v>
                </c:pt>
                <c:pt idx="199">
                  <c:v>-8.7196472208869169E-2</c:v>
                </c:pt>
                <c:pt idx="200">
                  <c:v>-8.3432028341353659E-2</c:v>
                </c:pt>
                <c:pt idx="201">
                  <c:v>-4.2893972100987554E-2</c:v>
                </c:pt>
                <c:pt idx="202">
                  <c:v>-3.6735176564314909E-2</c:v>
                </c:pt>
                <c:pt idx="203">
                  <c:v>-9.1668152246185075E-2</c:v>
                </c:pt>
                <c:pt idx="204">
                  <c:v>-0.14886708094214152</c:v>
                </c:pt>
                <c:pt idx="205">
                  <c:v>-0.15181725285358461</c:v>
                </c:pt>
                <c:pt idx="206">
                  <c:v>-0.1315303722248502</c:v>
                </c:pt>
                <c:pt idx="207">
                  <c:v>-0.11340927984653004</c:v>
                </c:pt>
                <c:pt idx="208">
                  <c:v>-8.4949773794683381E-2</c:v>
                </c:pt>
                <c:pt idx="209">
                  <c:v>-2.4605778244108034E-2</c:v>
                </c:pt>
                <c:pt idx="210">
                  <c:v>2.8851707028058282E-2</c:v>
                </c:pt>
                <c:pt idx="211">
                  <c:v>7.5228437375855162E-2</c:v>
                </c:pt>
                <c:pt idx="212">
                  <c:v>0.13782951030775459</c:v>
                </c:pt>
                <c:pt idx="213">
                  <c:v>0.12047325713720081</c:v>
                </c:pt>
                <c:pt idx="214">
                  <c:v>0.1367213959363649</c:v>
                </c:pt>
                <c:pt idx="215">
                  <c:v>9.234682296236163E-2</c:v>
                </c:pt>
                <c:pt idx="216">
                  <c:v>5.8577340891475704E-2</c:v>
                </c:pt>
                <c:pt idx="217">
                  <c:v>7.6932349593793137E-2</c:v>
                </c:pt>
                <c:pt idx="218">
                  <c:v>0.10315796984334846</c:v>
                </c:pt>
                <c:pt idx="219">
                  <c:v>0.1142283010547297</c:v>
                </c:pt>
                <c:pt idx="220">
                  <c:v>0.1151874475147715</c:v>
                </c:pt>
                <c:pt idx="221">
                  <c:v>8.4031687596808458E-2</c:v>
                </c:pt>
                <c:pt idx="222">
                  <c:v>5.1216304558796333E-2</c:v>
                </c:pt>
                <c:pt idx="223">
                  <c:v>5.8010833072591694E-2</c:v>
                </c:pt>
                <c:pt idx="224">
                  <c:v>4.6217852248163438E-2</c:v>
                </c:pt>
                <c:pt idx="225">
                  <c:v>3.8455727121337269E-2</c:v>
                </c:pt>
                <c:pt idx="226">
                  <c:v>8.3984844668996139E-3</c:v>
                </c:pt>
                <c:pt idx="227">
                  <c:v>7.2470806165090718E-2</c:v>
                </c:pt>
                <c:pt idx="228">
                  <c:v>9.2503611123557761E-2</c:v>
                </c:pt>
                <c:pt idx="229">
                  <c:v>0.13919843262951725</c:v>
                </c:pt>
                <c:pt idx="230">
                  <c:v>6.5191982430324646E-2</c:v>
                </c:pt>
                <c:pt idx="231">
                  <c:v>7.2979351520772284E-2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76C-478B-BA3B-D579C70CD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024832"/>
        <c:axId val="721757168"/>
      </c:scatterChart>
      <c:valAx>
        <c:axId val="608024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21757168"/>
        <c:crosses val="autoZero"/>
        <c:crossBetween val="midCat"/>
      </c:valAx>
      <c:valAx>
        <c:axId val="72175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08024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Rollierend 5 Jahre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6"/>
          <c:order val="0"/>
          <c:tx>
            <c:strRef>
              <c:f>'World+EM-Daten'!$H$5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'World+EM-Daten'!$A$6:$A$237</c:f>
              <c:numCache>
                <c:formatCode>[$-407]d/\ mmm/\ yyyy;@</c:formatCode>
                <c:ptCount val="232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</c:numCache>
            </c:numRef>
          </c:xVal>
          <c:yVal>
            <c:numRef>
              <c:f>'World+EM-Daten'!$H$6:$H$237</c:f>
              <c:numCache>
                <c:formatCode>0.00%</c:formatCode>
                <c:ptCount val="232"/>
                <c:pt idx="60">
                  <c:v>0.11409999999999987</c:v>
                </c:pt>
                <c:pt idx="61">
                  <c:v>0.1417639556558421</c:v>
                </c:pt>
                <c:pt idx="62">
                  <c:v>0.2455519828510182</c:v>
                </c:pt>
                <c:pt idx="63">
                  <c:v>0.3625516291877009</c:v>
                </c:pt>
                <c:pt idx="64">
                  <c:v>0.30765120752297515</c:v>
                </c:pt>
                <c:pt idx="65">
                  <c:v>0.27966652230402778</c:v>
                </c:pt>
                <c:pt idx="66">
                  <c:v>0.32084963666852984</c:v>
                </c:pt>
                <c:pt idx="67">
                  <c:v>0.34704282800815767</c:v>
                </c:pt>
                <c:pt idx="68">
                  <c:v>0.45197000357100348</c:v>
                </c:pt>
                <c:pt idx="69">
                  <c:v>0.61135770234986975</c:v>
                </c:pt>
                <c:pt idx="70">
                  <c:v>0.63925185754547775</c:v>
                </c:pt>
                <c:pt idx="71">
                  <c:v>0.58589402371158972</c:v>
                </c:pt>
                <c:pt idx="72">
                  <c:v>0.60807886511180542</c:v>
                </c:pt>
                <c:pt idx="73">
                  <c:v>0.67811531308121498</c:v>
                </c:pt>
                <c:pt idx="74">
                  <c:v>0.68413810357768323</c:v>
                </c:pt>
                <c:pt idx="75">
                  <c:v>0.64270309130122216</c:v>
                </c:pt>
                <c:pt idx="76">
                  <c:v>0.77561399156536837</c:v>
                </c:pt>
                <c:pt idx="77">
                  <c:v>0.82218920257553219</c:v>
                </c:pt>
                <c:pt idx="78">
                  <c:v>0.9253691983122363</c:v>
                </c:pt>
                <c:pt idx="79">
                  <c:v>1.0563076036866357</c:v>
                </c:pt>
                <c:pt idx="80">
                  <c:v>1.0511788384128811</c:v>
                </c:pt>
                <c:pt idx="81">
                  <c:v>1.4145395799676899</c:v>
                </c:pt>
                <c:pt idx="82">
                  <c:v>1.3175868812998348</c:v>
                </c:pt>
                <c:pt idx="83">
                  <c:v>1.1095088520845229</c:v>
                </c:pt>
                <c:pt idx="84">
                  <c:v>1.1886254501800719</c:v>
                </c:pt>
                <c:pt idx="85">
                  <c:v>1.085139318885449</c:v>
                </c:pt>
                <c:pt idx="86">
                  <c:v>1.1099732156924529</c:v>
                </c:pt>
                <c:pt idx="87">
                  <c:v>1.0967435978501423</c:v>
                </c:pt>
                <c:pt idx="88">
                  <c:v>1.0271526063598082</c:v>
                </c:pt>
                <c:pt idx="89">
                  <c:v>0.94724550075559821</c:v>
                </c:pt>
                <c:pt idx="90">
                  <c:v>0.76161534305780654</c:v>
                </c:pt>
                <c:pt idx="91">
                  <c:v>0.68453799311622965</c:v>
                </c:pt>
                <c:pt idx="92">
                  <c:v>0.62597200622083982</c:v>
                </c:pt>
                <c:pt idx="93">
                  <c:v>0.42411749549085287</c:v>
                </c:pt>
                <c:pt idx="94">
                  <c:v>8.9515932863050374E-2</c:v>
                </c:pt>
                <c:pt idx="95">
                  <c:v>3.71390918893022E-3</c:v>
                </c:pt>
                <c:pt idx="96">
                  <c:v>-2.5140924464487124E-2</c:v>
                </c:pt>
                <c:pt idx="97">
                  <c:v>-0.1246116289391922</c:v>
                </c:pt>
                <c:pt idx="98">
                  <c:v>-0.22710902542835321</c:v>
                </c:pt>
                <c:pt idx="99">
                  <c:v>-0.1632608217974072</c:v>
                </c:pt>
                <c:pt idx="100">
                  <c:v>-5.0022431583669702E-2</c:v>
                </c:pt>
                <c:pt idx="101">
                  <c:v>2.6786706680004491E-2</c:v>
                </c:pt>
                <c:pt idx="102">
                  <c:v>1.5247222827270424E-3</c:v>
                </c:pt>
                <c:pt idx="103">
                  <c:v>0.12305786984913314</c:v>
                </c:pt>
                <c:pt idx="104">
                  <c:v>0.16421925793072534</c:v>
                </c:pt>
                <c:pt idx="105">
                  <c:v>0.18811881188118806</c:v>
                </c:pt>
                <c:pt idx="106">
                  <c:v>0.13917525773195871</c:v>
                </c:pt>
                <c:pt idx="107">
                  <c:v>0.12661973268033866</c:v>
                </c:pt>
                <c:pt idx="108">
                  <c:v>0.10466830466830479</c:v>
                </c:pt>
                <c:pt idx="109">
                  <c:v>8.3350090488638617E-2</c:v>
                </c:pt>
                <c:pt idx="110">
                  <c:v>6.4905954585323E-2</c:v>
                </c:pt>
                <c:pt idx="111">
                  <c:v>0.15324985092426946</c:v>
                </c:pt>
                <c:pt idx="112">
                  <c:v>0.17911205933150454</c:v>
                </c:pt>
                <c:pt idx="113">
                  <c:v>4.7514473946895563E-2</c:v>
                </c:pt>
                <c:pt idx="114">
                  <c:v>2.9691211401425832E-3</c:v>
                </c:pt>
                <c:pt idx="115">
                  <c:v>4.7719231137037577E-2</c:v>
                </c:pt>
                <c:pt idx="116">
                  <c:v>1.0440394836750411E-3</c:v>
                </c:pt>
                <c:pt idx="117">
                  <c:v>6.6604995374653031E-2</c:v>
                </c:pt>
                <c:pt idx="118">
                  <c:v>0.13386423966628724</c:v>
                </c:pt>
                <c:pt idx="119">
                  <c:v>7.3676484081108384E-2</c:v>
                </c:pt>
                <c:pt idx="120">
                  <c:v>0.1275468988421149</c:v>
                </c:pt>
                <c:pt idx="121">
                  <c:v>0.10379790341983175</c:v>
                </c:pt>
                <c:pt idx="122">
                  <c:v>0.14413561655623464</c:v>
                </c:pt>
                <c:pt idx="123">
                  <c:v>0.10845402492421674</c:v>
                </c:pt>
                <c:pt idx="124">
                  <c:v>0.12151671161232325</c:v>
                </c:pt>
                <c:pt idx="125">
                  <c:v>0.13706743379304509</c:v>
                </c:pt>
                <c:pt idx="126">
                  <c:v>0.11942446043165456</c:v>
                </c:pt>
                <c:pt idx="127">
                  <c:v>9.2354277062831169E-2</c:v>
                </c:pt>
                <c:pt idx="128">
                  <c:v>-1.0329562223315381E-2</c:v>
                </c:pt>
                <c:pt idx="129">
                  <c:v>-0.10645710119095841</c:v>
                </c:pt>
                <c:pt idx="130">
                  <c:v>-4.8921537980618823E-2</c:v>
                </c:pt>
                <c:pt idx="131">
                  <c:v>-9.4286368144023136E-2</c:v>
                </c:pt>
                <c:pt idx="132">
                  <c:v>-0.11288875598086123</c:v>
                </c:pt>
                <c:pt idx="133">
                  <c:v>-7.9207920792079167E-2</c:v>
                </c:pt>
                <c:pt idx="134">
                  <c:v>-2.9191116393077365E-2</c:v>
                </c:pt>
                <c:pt idx="135">
                  <c:v>-3.4427425237053222E-2</c:v>
                </c:pt>
                <c:pt idx="136">
                  <c:v>-8.5714285714285743E-2</c:v>
                </c:pt>
                <c:pt idx="137">
                  <c:v>-0.18741505843979345</c:v>
                </c:pt>
                <c:pt idx="138">
                  <c:v>-0.13936447062046298</c:v>
                </c:pt>
                <c:pt idx="139">
                  <c:v>-0.10855101897891994</c:v>
                </c:pt>
                <c:pt idx="140">
                  <c:v>-8.5225679843005331E-2</c:v>
                </c:pt>
                <c:pt idx="141">
                  <c:v>-0.10276997189883585</c:v>
                </c:pt>
                <c:pt idx="142">
                  <c:v>-0.13534566699123673</c:v>
                </c:pt>
                <c:pt idx="143">
                  <c:v>-8.6971235194585383E-2</c:v>
                </c:pt>
                <c:pt idx="144">
                  <c:v>-5.7661981487829972E-2</c:v>
                </c:pt>
                <c:pt idx="145">
                  <c:v>7.2308834446919157E-2</c:v>
                </c:pt>
                <c:pt idx="146">
                  <c:v>8.034647550776608E-2</c:v>
                </c:pt>
                <c:pt idx="147">
                  <c:v>0.11632991556091676</c:v>
                </c:pt>
                <c:pt idx="148">
                  <c:v>9.3976076212305637E-2</c:v>
                </c:pt>
                <c:pt idx="149">
                  <c:v>7.795964441935932E-2</c:v>
                </c:pt>
                <c:pt idx="150">
                  <c:v>0.14252855938051057</c:v>
                </c:pt>
                <c:pt idx="151">
                  <c:v>0.23277013752455789</c:v>
                </c:pt>
                <c:pt idx="152">
                  <c:v>0.22373664913119717</c:v>
                </c:pt>
                <c:pt idx="153">
                  <c:v>0.45838610457752837</c:v>
                </c:pt>
                <c:pt idx="154">
                  <c:v>0.87006028131279312</c:v>
                </c:pt>
                <c:pt idx="155">
                  <c:v>1.035091907376462</c:v>
                </c:pt>
                <c:pt idx="156">
                  <c:v>1.0134150572452874</c:v>
                </c:pt>
                <c:pt idx="157">
                  <c:v>1.1252376727088351</c:v>
                </c:pt>
                <c:pt idx="158">
                  <c:v>1.4858796950014126</c:v>
                </c:pt>
                <c:pt idx="159">
                  <c:v>1.3148634453781516</c:v>
                </c:pt>
                <c:pt idx="160">
                  <c:v>1.1028335301062575</c:v>
                </c:pt>
                <c:pt idx="161">
                  <c:v>0.96590171032691075</c:v>
                </c:pt>
                <c:pt idx="162">
                  <c:v>1.0102218355806873</c:v>
                </c:pt>
                <c:pt idx="163">
                  <c:v>0.8236591478696742</c:v>
                </c:pt>
                <c:pt idx="164">
                  <c:v>0.79010206046601184</c:v>
                </c:pt>
                <c:pt idx="165">
                  <c:v>0.67472222222222222</c:v>
                </c:pt>
                <c:pt idx="166">
                  <c:v>0.71606334841628949</c:v>
                </c:pt>
                <c:pt idx="167">
                  <c:v>0.68166998732113737</c:v>
                </c:pt>
                <c:pt idx="168">
                  <c:v>0.62544483985765109</c:v>
                </c:pt>
                <c:pt idx="169">
                  <c:v>0.66487238979118324</c:v>
                </c:pt>
                <c:pt idx="170">
                  <c:v>0.73789695250297438</c:v>
                </c:pt>
                <c:pt idx="171">
                  <c:v>0.61091003102378494</c:v>
                </c:pt>
                <c:pt idx="172">
                  <c:v>0.64837153196622443</c:v>
                </c:pt>
                <c:pt idx="173">
                  <c:v>0.82933104631217835</c:v>
                </c:pt>
                <c:pt idx="174">
                  <c:v>0.85030590092757041</c:v>
                </c:pt>
                <c:pt idx="175">
                  <c:v>0.74215041986126318</c:v>
                </c:pt>
                <c:pt idx="176">
                  <c:v>0.68995923011282834</c:v>
                </c:pt>
                <c:pt idx="177">
                  <c:v>0.48889852558542923</c:v>
                </c:pt>
                <c:pt idx="178">
                  <c:v>0.54908026755852868</c:v>
                </c:pt>
                <c:pt idx="179">
                  <c:v>0.57537173132797803</c:v>
                </c:pt>
                <c:pt idx="180">
                  <c:v>0.44172902404075787</c:v>
                </c:pt>
                <c:pt idx="181">
                  <c:v>0.32547096372411644</c:v>
                </c:pt>
                <c:pt idx="182">
                  <c:v>0.27113417569193721</c:v>
                </c:pt>
                <c:pt idx="183">
                  <c:v>0.37093588574901259</c:v>
                </c:pt>
                <c:pt idx="184">
                  <c:v>0.33583503351792476</c:v>
                </c:pt>
                <c:pt idx="185">
                  <c:v>0.37182826103132705</c:v>
                </c:pt>
                <c:pt idx="186">
                  <c:v>0.37827007409647662</c:v>
                </c:pt>
                <c:pt idx="187">
                  <c:v>0.46292446292446288</c:v>
                </c:pt>
                <c:pt idx="188">
                  <c:v>0.57513253810470522</c:v>
                </c:pt>
                <c:pt idx="189">
                  <c:v>0.73324870795176333</c:v>
                </c:pt>
                <c:pt idx="190">
                  <c:v>0.54034511092851267</c:v>
                </c:pt>
                <c:pt idx="191">
                  <c:v>0.60161711446138288</c:v>
                </c:pt>
                <c:pt idx="192">
                  <c:v>0.64090679251643357</c:v>
                </c:pt>
                <c:pt idx="193">
                  <c:v>0.60014443909484827</c:v>
                </c:pt>
                <c:pt idx="194">
                  <c:v>0.5680183626625861</c:v>
                </c:pt>
                <c:pt idx="195">
                  <c:v>0.56458679558845759</c:v>
                </c:pt>
                <c:pt idx="196">
                  <c:v>0.60597493887530574</c:v>
                </c:pt>
                <c:pt idx="197">
                  <c:v>0.79494898812510439</c:v>
                </c:pt>
                <c:pt idx="198">
                  <c:v>0.71449033182143706</c:v>
                </c:pt>
                <c:pt idx="199">
                  <c:v>0.73320763610652828</c:v>
                </c:pt>
                <c:pt idx="200">
                  <c:v>0.69269077536009793</c:v>
                </c:pt>
                <c:pt idx="201">
                  <c:v>0.68448918717375085</c:v>
                </c:pt>
                <c:pt idx="202">
                  <c:v>0.72792792792792804</c:v>
                </c:pt>
                <c:pt idx="203">
                  <c:v>0.74306893995552237</c:v>
                </c:pt>
                <c:pt idx="204">
                  <c:v>0.73399301513387649</c:v>
                </c:pt>
                <c:pt idx="205">
                  <c:v>0.73712268069786768</c:v>
                </c:pt>
                <c:pt idx="206">
                  <c:v>0.6623583079900468</c:v>
                </c:pt>
                <c:pt idx="207">
                  <c:v>0.58891065036806922</c:v>
                </c:pt>
                <c:pt idx="208">
                  <c:v>0.55810908138545146</c:v>
                </c:pt>
                <c:pt idx="209">
                  <c:v>0.56731461483081369</c:v>
                </c:pt>
                <c:pt idx="210">
                  <c:v>0.60616024694671844</c:v>
                </c:pt>
                <c:pt idx="211">
                  <c:v>0.57346847708293502</c:v>
                </c:pt>
                <c:pt idx="212">
                  <c:v>0.62756464534618628</c:v>
                </c:pt>
                <c:pt idx="213">
                  <c:v>0.55865020780348607</c:v>
                </c:pt>
                <c:pt idx="214">
                  <c:v>0.38980420248328551</c:v>
                </c:pt>
                <c:pt idx="215">
                  <c:v>0.38105571847507336</c:v>
                </c:pt>
                <c:pt idx="216">
                  <c:v>0.24962665134979911</c:v>
                </c:pt>
                <c:pt idx="217">
                  <c:v>0.39860431826315179</c:v>
                </c:pt>
                <c:pt idx="218">
                  <c:v>0.37199659187730738</c:v>
                </c:pt>
                <c:pt idx="219">
                  <c:v>0.38803176403857065</c:v>
                </c:pt>
                <c:pt idx="220">
                  <c:v>0.42266015383751587</c:v>
                </c:pt>
                <c:pt idx="221">
                  <c:v>0.31474037773250374</c:v>
                </c:pt>
                <c:pt idx="222">
                  <c:v>0.37671751595802228</c:v>
                </c:pt>
                <c:pt idx="223">
                  <c:v>0.4060249573965149</c:v>
                </c:pt>
                <c:pt idx="224">
                  <c:v>0.34751506024096401</c:v>
                </c:pt>
                <c:pt idx="225">
                  <c:v>0.41466246475369051</c:v>
                </c:pt>
                <c:pt idx="226">
                  <c:v>0.44133157547791702</c:v>
                </c:pt>
                <c:pt idx="227">
                  <c:v>0.4523129947762401</c:v>
                </c:pt>
                <c:pt idx="228">
                  <c:v>0.52030651340996181</c:v>
                </c:pt>
                <c:pt idx="229">
                  <c:v>0.53893751045208771</c:v>
                </c:pt>
                <c:pt idx="230">
                  <c:v>0.33091100579252242</c:v>
                </c:pt>
                <c:pt idx="231">
                  <c:v>0.1731129299737868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3E-4198-9FC9-CD249CD0B2D8}"/>
            </c:ext>
          </c:extLst>
        </c:ser>
        <c:ser>
          <c:idx val="7"/>
          <c:order val="1"/>
          <c:tx>
            <c:strRef>
              <c:f>'World+EM-Daten'!$I$5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'World+EM-Daten'!$A$6:$A$237</c:f>
              <c:numCache>
                <c:formatCode>[$-407]d/\ mmm/\ yyyy;@</c:formatCode>
                <c:ptCount val="232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</c:numCache>
            </c:numRef>
          </c:xVal>
          <c:yVal>
            <c:numRef>
              <c:f>'World+EM-Daten'!$I$6:$I$237</c:f>
              <c:numCache>
                <c:formatCode>0.00%</c:formatCode>
                <c:ptCount val="232"/>
                <c:pt idx="60">
                  <c:v>1.3953000000000002</c:v>
                </c:pt>
                <c:pt idx="61">
                  <c:v>1.3408052039381153</c:v>
                </c:pt>
                <c:pt idx="62">
                  <c:v>1.5369133918351774</c:v>
                </c:pt>
                <c:pt idx="63">
                  <c:v>1.8393650793650793</c:v>
                </c:pt>
                <c:pt idx="64">
                  <c:v>1.8986486486486487</c:v>
                </c:pt>
                <c:pt idx="65">
                  <c:v>1.5654037886340979</c:v>
                </c:pt>
                <c:pt idx="66">
                  <c:v>1.6135831381733023</c:v>
                </c:pt>
                <c:pt idx="67">
                  <c:v>1.8305785123966944</c:v>
                </c:pt>
                <c:pt idx="68">
                  <c:v>1.9320079086115993</c:v>
                </c:pt>
                <c:pt idx="69">
                  <c:v>2.4986351228389441</c:v>
                </c:pt>
                <c:pt idx="70">
                  <c:v>2.4509179926560587</c:v>
                </c:pt>
                <c:pt idx="71">
                  <c:v>2.3568657874321177</c:v>
                </c:pt>
                <c:pt idx="72">
                  <c:v>2.2501283499332576</c:v>
                </c:pt>
                <c:pt idx="73">
                  <c:v>2.1110559253004868</c:v>
                </c:pt>
                <c:pt idx="74">
                  <c:v>2.043304007820137</c:v>
                </c:pt>
                <c:pt idx="75">
                  <c:v>1.9854270429809997</c:v>
                </c:pt>
                <c:pt idx="76">
                  <c:v>2.1070381231671553</c:v>
                </c:pt>
                <c:pt idx="77">
                  <c:v>2.3112891207153501</c:v>
                </c:pt>
                <c:pt idx="78">
                  <c:v>2.7489674624760756</c:v>
                </c:pt>
                <c:pt idx="79">
                  <c:v>3.2735602094240832</c:v>
                </c:pt>
                <c:pt idx="80">
                  <c:v>3.1197894284486463</c:v>
                </c:pt>
                <c:pt idx="81">
                  <c:v>4.1278901734104041</c:v>
                </c:pt>
                <c:pt idx="82">
                  <c:v>4.3523691055071803</c:v>
                </c:pt>
                <c:pt idx="83">
                  <c:v>3.6524545069826493</c:v>
                </c:pt>
                <c:pt idx="84">
                  <c:v>3.8292843072882476</c:v>
                </c:pt>
                <c:pt idx="85">
                  <c:v>3.2456853907881724</c:v>
                </c:pt>
                <c:pt idx="86">
                  <c:v>3.6905677448541052</c:v>
                </c:pt>
                <c:pt idx="87">
                  <c:v>3.5731749912679014</c:v>
                </c:pt>
                <c:pt idx="88">
                  <c:v>3.5403613813749599</c:v>
                </c:pt>
                <c:pt idx="89">
                  <c:v>3.315905008980244</c:v>
                </c:pt>
                <c:pt idx="90">
                  <c:v>2.6770538243626056</c:v>
                </c:pt>
                <c:pt idx="91">
                  <c:v>2.3313477951635844</c:v>
                </c:pt>
                <c:pt idx="92">
                  <c:v>1.8729272560619945</c:v>
                </c:pt>
                <c:pt idx="93">
                  <c:v>1.3530774321641297</c:v>
                </c:pt>
                <c:pt idx="94">
                  <c:v>0.57505527178470706</c:v>
                </c:pt>
                <c:pt idx="95">
                  <c:v>0.43898764688159098</c:v>
                </c:pt>
                <c:pt idx="96">
                  <c:v>0.44641101278269413</c:v>
                </c:pt>
                <c:pt idx="97">
                  <c:v>0.30736342042755349</c:v>
                </c:pt>
                <c:pt idx="98">
                  <c:v>0.17954707676335069</c:v>
                </c:pt>
                <c:pt idx="99">
                  <c:v>0.33243606998654118</c:v>
                </c:pt>
                <c:pt idx="100">
                  <c:v>0.69272651123830808</c:v>
                </c:pt>
                <c:pt idx="101">
                  <c:v>1.0222934472934471</c:v>
                </c:pt>
                <c:pt idx="102">
                  <c:v>0.98659574468085109</c:v>
                </c:pt>
                <c:pt idx="103">
                  <c:v>1.2512824217903331</c:v>
                </c:pt>
                <c:pt idx="104">
                  <c:v>1.1537874583795782</c:v>
                </c:pt>
                <c:pt idx="105">
                  <c:v>1.2212238473142261</c:v>
                </c:pt>
                <c:pt idx="106">
                  <c:v>1.1719830899308223</c:v>
                </c:pt>
                <c:pt idx="107">
                  <c:v>1.0733423228000234</c:v>
                </c:pt>
                <c:pt idx="108">
                  <c:v>1.0565003356455582</c:v>
                </c:pt>
                <c:pt idx="109">
                  <c:v>0.93694548295296021</c:v>
                </c:pt>
                <c:pt idx="110">
                  <c:v>0.78773415447780337</c:v>
                </c:pt>
                <c:pt idx="111">
                  <c:v>1.0688025498708575</c:v>
                </c:pt>
                <c:pt idx="112">
                  <c:v>1.1515613529843582</c:v>
                </c:pt>
                <c:pt idx="113">
                  <c:v>0.89637107776261926</c:v>
                </c:pt>
                <c:pt idx="114">
                  <c:v>0.82056153683766087</c:v>
                </c:pt>
                <c:pt idx="115">
                  <c:v>0.8433307024467247</c:v>
                </c:pt>
                <c:pt idx="116">
                  <c:v>0.79218429032573612</c:v>
                </c:pt>
                <c:pt idx="117">
                  <c:v>0.82165548098433994</c:v>
                </c:pt>
                <c:pt idx="118">
                  <c:v>1.0056967782086268</c:v>
                </c:pt>
                <c:pt idx="119">
                  <c:v>0.80355484812309341</c:v>
                </c:pt>
                <c:pt idx="120">
                  <c:v>0.82444787709263978</c:v>
                </c:pt>
                <c:pt idx="121">
                  <c:v>0.59660520485185331</c:v>
                </c:pt>
                <c:pt idx="122">
                  <c:v>0.58359965409632641</c:v>
                </c:pt>
                <c:pt idx="123">
                  <c:v>0.66204531902206321</c:v>
                </c:pt>
                <c:pt idx="124">
                  <c:v>0.59965904742024145</c:v>
                </c:pt>
                <c:pt idx="125">
                  <c:v>0.74004119544518288</c:v>
                </c:pt>
                <c:pt idx="126">
                  <c:v>0.7174692223780581</c:v>
                </c:pt>
                <c:pt idx="127">
                  <c:v>0.68609296965040323</c:v>
                </c:pt>
                <c:pt idx="128">
                  <c:v>0.49728393211703437</c:v>
                </c:pt>
                <c:pt idx="129">
                  <c:v>0.26843767415939079</c:v>
                </c:pt>
                <c:pt idx="130">
                  <c:v>0.37128467049726899</c:v>
                </c:pt>
                <c:pt idx="131">
                  <c:v>0.19135659810492278</c:v>
                </c:pt>
                <c:pt idx="132">
                  <c:v>0.12627555050074246</c:v>
                </c:pt>
                <c:pt idx="133">
                  <c:v>0.26740955969219971</c:v>
                </c:pt>
                <c:pt idx="134">
                  <c:v>0.35133138470433312</c:v>
                </c:pt>
                <c:pt idx="135">
                  <c:v>0.25639520514087999</c:v>
                </c:pt>
                <c:pt idx="136">
                  <c:v>0.18514039641340241</c:v>
                </c:pt>
                <c:pt idx="137">
                  <c:v>3.5161744022502717E-3</c:v>
                </c:pt>
                <c:pt idx="138">
                  <c:v>-4.4067067927774373E-3</c:v>
                </c:pt>
                <c:pt idx="139">
                  <c:v>-3.5860132720775928E-2</c:v>
                </c:pt>
                <c:pt idx="140">
                  <c:v>-1.8202206169974255E-2</c:v>
                </c:pt>
                <c:pt idx="141">
                  <c:v>-6.2491193462026251E-2</c:v>
                </c:pt>
                <c:pt idx="142">
                  <c:v>-0.16169106927806309</c:v>
                </c:pt>
                <c:pt idx="143">
                  <c:v>-8.625355315520189E-2</c:v>
                </c:pt>
                <c:pt idx="144">
                  <c:v>-4.4935418082936773E-2</c:v>
                </c:pt>
                <c:pt idx="145">
                  <c:v>0.10628382052145091</c:v>
                </c:pt>
                <c:pt idx="146">
                  <c:v>1.7287939431933408E-2</c:v>
                </c:pt>
                <c:pt idx="147">
                  <c:v>5.5627689095954391E-2</c:v>
                </c:pt>
                <c:pt idx="148">
                  <c:v>-1.622474450148359E-2</c:v>
                </c:pt>
                <c:pt idx="149">
                  <c:v>-5.8930965922226908E-2</c:v>
                </c:pt>
                <c:pt idx="150">
                  <c:v>-2.1212121212121238E-2</c:v>
                </c:pt>
                <c:pt idx="151">
                  <c:v>2.7781484347895846E-2</c:v>
                </c:pt>
                <c:pt idx="152">
                  <c:v>9.7801496606531702E-2</c:v>
                </c:pt>
                <c:pt idx="153">
                  <c:v>0.41724089438897494</c:v>
                </c:pt>
                <c:pt idx="154">
                  <c:v>1.0459825750242016</c:v>
                </c:pt>
                <c:pt idx="155">
                  <c:v>1.1802763819095476</c:v>
                </c:pt>
                <c:pt idx="156">
                  <c:v>0.99329901913178609</c:v>
                </c:pt>
                <c:pt idx="157">
                  <c:v>0.99257682724252527</c:v>
                </c:pt>
                <c:pt idx="158">
                  <c:v>1.1815381230058311</c:v>
                </c:pt>
                <c:pt idx="159">
                  <c:v>0.96599326599326596</c:v>
                </c:pt>
                <c:pt idx="160">
                  <c:v>0.69113402061855678</c:v>
                </c:pt>
                <c:pt idx="161">
                  <c:v>0.49476983763603721</c:v>
                </c:pt>
                <c:pt idx="162">
                  <c:v>0.55542465459997858</c:v>
                </c:pt>
                <c:pt idx="163">
                  <c:v>0.42525673940949926</c:v>
                </c:pt>
                <c:pt idx="164">
                  <c:v>0.46259138780637055</c:v>
                </c:pt>
                <c:pt idx="165">
                  <c:v>0.24150352850857759</c:v>
                </c:pt>
                <c:pt idx="166">
                  <c:v>0.25459317585301844</c:v>
                </c:pt>
                <c:pt idx="167">
                  <c:v>0.19021631556623797</c:v>
                </c:pt>
                <c:pt idx="168">
                  <c:v>9.221478700832364E-2</c:v>
                </c:pt>
                <c:pt idx="169">
                  <c:v>0.16366098179303989</c:v>
                </c:pt>
                <c:pt idx="170">
                  <c:v>0.19549865074352657</c:v>
                </c:pt>
                <c:pt idx="171">
                  <c:v>9.0447856345959865E-2</c:v>
                </c:pt>
                <c:pt idx="172">
                  <c:v>0.16028030024670614</c:v>
                </c:pt>
                <c:pt idx="173">
                  <c:v>0.22120226756064576</c:v>
                </c:pt>
                <c:pt idx="174">
                  <c:v>0.19828385899814482</c:v>
                </c:pt>
                <c:pt idx="175">
                  <c:v>2.9517233997002679E-2</c:v>
                </c:pt>
                <c:pt idx="176">
                  <c:v>-4.5083644898070485E-2</c:v>
                </c:pt>
                <c:pt idx="177">
                  <c:v>-0.16640467652404578</c:v>
                </c:pt>
                <c:pt idx="178">
                  <c:v>-0.1321574337064706</c:v>
                </c:pt>
                <c:pt idx="179">
                  <c:v>-0.14341398837978969</c:v>
                </c:pt>
                <c:pt idx="180">
                  <c:v>-0.21827875792315965</c:v>
                </c:pt>
                <c:pt idx="181">
                  <c:v>-0.24861228713895955</c:v>
                </c:pt>
                <c:pt idx="182">
                  <c:v>-0.24276454806619341</c:v>
                </c:pt>
                <c:pt idx="183">
                  <c:v>-0.19019643017310972</c:v>
                </c:pt>
                <c:pt idx="184">
                  <c:v>-0.21026990582657301</c:v>
                </c:pt>
                <c:pt idx="185">
                  <c:v>-0.21926160855872967</c:v>
                </c:pt>
                <c:pt idx="186">
                  <c:v>-0.17536974866164601</c:v>
                </c:pt>
                <c:pt idx="187">
                  <c:v>-0.13003258219599445</c:v>
                </c:pt>
                <c:pt idx="188">
                  <c:v>-2.0917256736807888E-2</c:v>
                </c:pt>
                <c:pt idx="189">
                  <c:v>0.16095489162273013</c:v>
                </c:pt>
                <c:pt idx="190">
                  <c:v>2.7598158398427497E-2</c:v>
                </c:pt>
                <c:pt idx="191">
                  <c:v>5.0297907717888224E-2</c:v>
                </c:pt>
                <c:pt idx="192">
                  <c:v>6.5469845722299969E-2</c:v>
                </c:pt>
                <c:pt idx="193">
                  <c:v>9.2961152819066584E-3</c:v>
                </c:pt>
                <c:pt idx="194">
                  <c:v>-1.8587625680397402E-2</c:v>
                </c:pt>
                <c:pt idx="195">
                  <c:v>4.0917697395922881E-2</c:v>
                </c:pt>
                <c:pt idx="196">
                  <c:v>7.6578482367287926E-2</c:v>
                </c:pt>
                <c:pt idx="197">
                  <c:v>0.24840925017519266</c:v>
                </c:pt>
                <c:pt idx="198">
                  <c:v>0.21410450178128038</c:v>
                </c:pt>
                <c:pt idx="199">
                  <c:v>0.26186631369953672</c:v>
                </c:pt>
                <c:pt idx="200">
                  <c:v>0.29432388642460627</c:v>
                </c:pt>
                <c:pt idx="201">
                  <c:v>0.21580120738458475</c:v>
                </c:pt>
                <c:pt idx="202">
                  <c:v>0.26614244669590215</c:v>
                </c:pt>
                <c:pt idx="203">
                  <c:v>0.25277487432183565</c:v>
                </c:pt>
                <c:pt idx="204">
                  <c:v>0.23724108477471706</c:v>
                </c:pt>
                <c:pt idx="205">
                  <c:v>0.32213068713724025</c:v>
                </c:pt>
                <c:pt idx="206">
                  <c:v>0.27719181816027105</c:v>
                </c:pt>
                <c:pt idx="207">
                  <c:v>0.2754437584410574</c:v>
                </c:pt>
                <c:pt idx="208">
                  <c:v>0.2602628240419369</c:v>
                </c:pt>
                <c:pt idx="209">
                  <c:v>0.24763542562338792</c:v>
                </c:pt>
                <c:pt idx="210">
                  <c:v>0.27708978328173384</c:v>
                </c:pt>
                <c:pt idx="211">
                  <c:v>0.29164935604486919</c:v>
                </c:pt>
                <c:pt idx="212">
                  <c:v>0.27870541611624833</c:v>
                </c:pt>
                <c:pt idx="213">
                  <c:v>0.19423496725540779</c:v>
                </c:pt>
                <c:pt idx="214">
                  <c:v>3.9744499645138376E-2</c:v>
                </c:pt>
                <c:pt idx="215">
                  <c:v>9.8650725055219546E-2</c:v>
                </c:pt>
                <c:pt idx="216">
                  <c:v>8.523751522533507E-2</c:v>
                </c:pt>
                <c:pt idx="217">
                  <c:v>0.2621857496417872</c:v>
                </c:pt>
                <c:pt idx="218">
                  <c:v>0.22448053258018952</c:v>
                </c:pt>
                <c:pt idx="219">
                  <c:v>0.19800357204022223</c:v>
                </c:pt>
                <c:pt idx="220">
                  <c:v>0.21914167276274088</c:v>
                </c:pt>
                <c:pt idx="221">
                  <c:v>9.2552013383284892E-2</c:v>
                </c:pt>
                <c:pt idx="222">
                  <c:v>0.13068925153205257</c:v>
                </c:pt>
                <c:pt idx="223">
                  <c:v>9.5674495057530784E-2</c:v>
                </c:pt>
                <c:pt idx="224">
                  <c:v>1.9290055491940405E-2</c:v>
                </c:pt>
                <c:pt idx="225">
                  <c:v>0.12191409408742815</c:v>
                </c:pt>
                <c:pt idx="226">
                  <c:v>0.15558741949132626</c:v>
                </c:pt>
                <c:pt idx="227">
                  <c:v>0.16632614273496138</c:v>
                </c:pt>
                <c:pt idx="228">
                  <c:v>0.31388224745965321</c:v>
                </c:pt>
                <c:pt idx="229">
                  <c:v>0.2451662416755378</c:v>
                </c:pt>
                <c:pt idx="230">
                  <c:v>0.14407837863797912</c:v>
                </c:pt>
                <c:pt idx="231">
                  <c:v>-1.8148157170349011E-2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3E-4198-9FC9-CD249CD0B2D8}"/>
            </c:ext>
          </c:extLst>
        </c:ser>
        <c:ser>
          <c:idx val="8"/>
          <c:order val="2"/>
          <c:tx>
            <c:strRef>
              <c:f>'World+EM-Daten'!$J$5</c:f>
              <c:strCache>
                <c:ptCount val="1"/>
                <c:pt idx="0">
                  <c:v>World-EM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'World+EM-Daten'!$A$6:$A$237</c:f>
              <c:numCache>
                <c:formatCode>[$-407]d/\ mmm/\ yyyy;@</c:formatCode>
                <c:ptCount val="232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</c:numCache>
            </c:numRef>
          </c:xVal>
          <c:yVal>
            <c:numRef>
              <c:f>'World+EM-Daten'!$J$6:$J$237</c:f>
              <c:numCache>
                <c:formatCode>0.00%</c:formatCode>
                <c:ptCount val="232"/>
                <c:pt idx="60">
                  <c:v>-1.2812000000000003</c:v>
                </c:pt>
                <c:pt idx="61">
                  <c:v>-1.1990412482822732</c:v>
                </c:pt>
                <c:pt idx="62">
                  <c:v>-1.2913614089841592</c:v>
                </c:pt>
                <c:pt idx="63">
                  <c:v>-1.4768134501773784</c:v>
                </c:pt>
                <c:pt idx="64">
                  <c:v>-1.5909974411256735</c:v>
                </c:pt>
                <c:pt idx="65">
                  <c:v>-1.2857372663300701</c:v>
                </c:pt>
                <c:pt idx="66">
                  <c:v>-1.2927335015047725</c:v>
                </c:pt>
                <c:pt idx="67">
                  <c:v>-1.4835356843885368</c:v>
                </c:pt>
                <c:pt idx="68">
                  <c:v>-1.4800379050405958</c:v>
                </c:pt>
                <c:pt idx="69">
                  <c:v>-1.8872774204890743</c:v>
                </c:pt>
                <c:pt idx="70">
                  <c:v>-1.8116661351105809</c:v>
                </c:pt>
                <c:pt idx="71">
                  <c:v>-1.770971763720528</c:v>
                </c:pt>
                <c:pt idx="72">
                  <c:v>-1.6420494848214522</c:v>
                </c:pt>
                <c:pt idx="73">
                  <c:v>-1.4329406122192718</c:v>
                </c:pt>
                <c:pt idx="74">
                  <c:v>-1.3591659042424538</c:v>
                </c:pt>
                <c:pt idx="75">
                  <c:v>-1.3427239516797775</c:v>
                </c:pt>
                <c:pt idx="76">
                  <c:v>-1.331424131601787</c:v>
                </c:pt>
                <c:pt idx="77">
                  <c:v>-1.4890999181398179</c:v>
                </c:pt>
                <c:pt idx="78">
                  <c:v>-1.8235982641638393</c:v>
                </c:pt>
                <c:pt idx="79">
                  <c:v>-2.2172526057374475</c:v>
                </c:pt>
                <c:pt idx="80">
                  <c:v>-2.0686105900357652</c:v>
                </c:pt>
                <c:pt idx="81">
                  <c:v>-2.7133505934427142</c:v>
                </c:pt>
                <c:pt idx="82">
                  <c:v>-3.0347822242073454</c:v>
                </c:pt>
                <c:pt idx="83">
                  <c:v>-2.5429456548981264</c:v>
                </c:pt>
                <c:pt idx="84">
                  <c:v>-2.6406588571081757</c:v>
                </c:pt>
                <c:pt idx="85">
                  <c:v>-2.1605460719027234</c:v>
                </c:pt>
                <c:pt idx="86">
                  <c:v>-2.5805945291616523</c:v>
                </c:pt>
                <c:pt idx="87">
                  <c:v>-2.4764313934177591</c:v>
                </c:pt>
                <c:pt idx="88">
                  <c:v>-2.5132087750151517</c:v>
                </c:pt>
                <c:pt idx="89">
                  <c:v>-2.3686595082246455</c:v>
                </c:pt>
                <c:pt idx="90">
                  <c:v>-1.9154384813047991</c:v>
                </c:pt>
                <c:pt idx="91">
                  <c:v>-1.6468098020473547</c:v>
                </c:pt>
                <c:pt idx="92">
                  <c:v>-1.2469552498411547</c:v>
                </c:pt>
                <c:pt idx="93">
                  <c:v>-0.92895993667327681</c:v>
                </c:pt>
                <c:pt idx="94">
                  <c:v>-0.48553933892165668</c:v>
                </c:pt>
                <c:pt idx="95">
                  <c:v>-0.43527373769266076</c:v>
                </c:pt>
                <c:pt idx="96">
                  <c:v>-0.47155193724718125</c:v>
                </c:pt>
                <c:pt idx="97">
                  <c:v>-0.43197504936674569</c:v>
                </c:pt>
                <c:pt idx="98">
                  <c:v>-0.40665610219170389</c:v>
                </c:pt>
                <c:pt idx="99">
                  <c:v>-0.49569689178394838</c:v>
                </c:pt>
                <c:pt idx="100">
                  <c:v>-0.74274894282197779</c:v>
                </c:pt>
                <c:pt idx="101">
                  <c:v>-0.99550674061344258</c:v>
                </c:pt>
                <c:pt idx="102">
                  <c:v>-0.98507102239812405</c:v>
                </c:pt>
                <c:pt idx="103">
                  <c:v>-1.1282245519412</c:v>
                </c:pt>
                <c:pt idx="104">
                  <c:v>-0.98956820044885285</c:v>
                </c:pt>
                <c:pt idx="105">
                  <c:v>-1.033105035433038</c:v>
                </c:pt>
                <c:pt idx="106">
                  <c:v>-1.0328078321988636</c:v>
                </c:pt>
                <c:pt idx="107">
                  <c:v>-0.94672259011968474</c:v>
                </c:pt>
                <c:pt idx="108">
                  <c:v>-0.95183203097725344</c:v>
                </c:pt>
                <c:pt idx="109">
                  <c:v>-0.85359539246432159</c:v>
                </c:pt>
                <c:pt idx="110">
                  <c:v>-0.72282819989248037</c:v>
                </c:pt>
                <c:pt idx="111">
                  <c:v>-0.91555269894658808</c:v>
                </c:pt>
                <c:pt idx="112">
                  <c:v>-0.97244929365285371</c:v>
                </c:pt>
                <c:pt idx="113">
                  <c:v>-0.8488566038157237</c:v>
                </c:pt>
                <c:pt idx="114">
                  <c:v>-0.81759241569751828</c:v>
                </c:pt>
                <c:pt idx="115">
                  <c:v>-0.79561147130968712</c:v>
                </c:pt>
                <c:pt idx="116">
                  <c:v>-0.79114025084206108</c:v>
                </c:pt>
                <c:pt idx="117">
                  <c:v>-0.75505048560968691</c:v>
                </c:pt>
                <c:pt idx="118">
                  <c:v>-0.87183253854233955</c:v>
                </c:pt>
                <c:pt idx="119">
                  <c:v>-0.72987836404198503</c:v>
                </c:pt>
                <c:pt idx="120">
                  <c:v>-0.69690097825052488</c:v>
                </c:pt>
                <c:pt idx="121">
                  <c:v>-0.49280730143202156</c:v>
                </c:pt>
                <c:pt idx="122">
                  <c:v>-0.43946403754009178</c:v>
                </c:pt>
                <c:pt idx="123">
                  <c:v>-0.55359129409784646</c:v>
                </c:pt>
                <c:pt idx="124">
                  <c:v>-0.47814233580791821</c:v>
                </c:pt>
                <c:pt idx="125">
                  <c:v>-0.60297376165213779</c:v>
                </c:pt>
                <c:pt idx="126">
                  <c:v>-0.59804476194640355</c:v>
                </c:pt>
                <c:pt idx="127">
                  <c:v>-0.59373869258757206</c:v>
                </c:pt>
                <c:pt idx="128">
                  <c:v>-0.50761349434034975</c:v>
                </c:pt>
                <c:pt idx="129">
                  <c:v>-0.37489477535034921</c:v>
                </c:pt>
                <c:pt idx="130">
                  <c:v>-0.42020620847788781</c:v>
                </c:pt>
                <c:pt idx="131">
                  <c:v>-0.28564296624894592</c:v>
                </c:pt>
                <c:pt idx="132">
                  <c:v>-0.23916430648160369</c:v>
                </c:pt>
                <c:pt idx="133">
                  <c:v>-0.34661748048427887</c:v>
                </c:pt>
                <c:pt idx="134">
                  <c:v>-0.38052250109741048</c:v>
                </c:pt>
                <c:pt idx="135">
                  <c:v>-0.29082263037793321</c:v>
                </c:pt>
                <c:pt idx="136">
                  <c:v>-0.27085468212768815</c:v>
                </c:pt>
                <c:pt idx="137">
                  <c:v>-0.19093123284204372</c:v>
                </c:pt>
                <c:pt idx="138">
                  <c:v>-0.13495776382768554</c:v>
                </c:pt>
                <c:pt idx="139">
                  <c:v>-7.2690886258144016E-2</c:v>
                </c:pt>
                <c:pt idx="140">
                  <c:v>-6.7023473673031075E-2</c:v>
                </c:pt>
                <c:pt idx="141">
                  <c:v>-4.0278778436809604E-2</c:v>
                </c:pt>
                <c:pt idx="142">
                  <c:v>2.6345402286826358E-2</c:v>
                </c:pt>
                <c:pt idx="143">
                  <c:v>-7.1768203938349373E-4</c:v>
                </c:pt>
                <c:pt idx="144">
                  <c:v>-1.2726563404893199E-2</c:v>
                </c:pt>
                <c:pt idx="145">
                  <c:v>-3.3974986074531754E-2</c:v>
                </c:pt>
                <c:pt idx="146">
                  <c:v>6.3058536075832672E-2</c:v>
                </c:pt>
                <c:pt idx="147">
                  <c:v>6.0702226464962372E-2</c:v>
                </c:pt>
                <c:pt idx="148">
                  <c:v>0.11020082071378923</c:v>
                </c:pt>
                <c:pt idx="149">
                  <c:v>0.13689061034158623</c:v>
                </c:pt>
                <c:pt idx="150">
                  <c:v>0.1637406805926318</c:v>
                </c:pt>
                <c:pt idx="151">
                  <c:v>0.20498865317666204</c:v>
                </c:pt>
                <c:pt idx="152">
                  <c:v>0.12593515252466547</c:v>
                </c:pt>
                <c:pt idx="153">
                  <c:v>4.1145210188553438E-2</c:v>
                </c:pt>
                <c:pt idx="154">
                  <c:v>-0.17592229371140844</c:v>
                </c:pt>
                <c:pt idx="155">
                  <c:v>-0.14518447453308569</c:v>
                </c:pt>
                <c:pt idx="156">
                  <c:v>2.0116038113501267E-2</c:v>
                </c:pt>
                <c:pt idx="157">
                  <c:v>0.13266084546630985</c:v>
                </c:pt>
                <c:pt idx="158">
                  <c:v>0.30434157199558154</c:v>
                </c:pt>
                <c:pt idx="159">
                  <c:v>0.34887017938488563</c:v>
                </c:pt>
                <c:pt idx="160">
                  <c:v>0.41169950948770073</c:v>
                </c:pt>
                <c:pt idx="161">
                  <c:v>0.47113187269087353</c:v>
                </c:pt>
                <c:pt idx="162">
                  <c:v>0.45479718098070876</c:v>
                </c:pt>
                <c:pt idx="163">
                  <c:v>0.39840240846017494</c:v>
                </c:pt>
                <c:pt idx="164">
                  <c:v>0.32751067265964129</c:v>
                </c:pt>
                <c:pt idx="165">
                  <c:v>0.43321869371364463</c:v>
                </c:pt>
                <c:pt idx="166">
                  <c:v>0.46147017256327105</c:v>
                </c:pt>
                <c:pt idx="167">
                  <c:v>0.4914536717548994</c:v>
                </c:pt>
                <c:pt idx="168">
                  <c:v>0.53323005284932745</c:v>
                </c:pt>
                <c:pt idx="169">
                  <c:v>0.50121140799814334</c:v>
                </c:pt>
                <c:pt idx="170">
                  <c:v>0.54239830175944781</c:v>
                </c:pt>
                <c:pt idx="171">
                  <c:v>0.52046217467782507</c:v>
                </c:pt>
                <c:pt idx="172">
                  <c:v>0.48809123171951829</c:v>
                </c:pt>
                <c:pt idx="173">
                  <c:v>0.60812877875153259</c:v>
                </c:pt>
                <c:pt idx="174">
                  <c:v>0.65202204192942559</c:v>
                </c:pt>
                <c:pt idx="175">
                  <c:v>0.7126331858642605</c:v>
                </c:pt>
                <c:pt idx="176">
                  <c:v>0.73504287501089882</c:v>
                </c:pt>
                <c:pt idx="177">
                  <c:v>0.65530320210947501</c:v>
                </c:pt>
                <c:pt idx="178">
                  <c:v>0.68123770126499927</c:v>
                </c:pt>
                <c:pt idx="179">
                  <c:v>0.71878571970776772</c:v>
                </c:pt>
                <c:pt idx="180">
                  <c:v>0.66000778196391752</c:v>
                </c:pt>
                <c:pt idx="181">
                  <c:v>0.57408325086307599</c:v>
                </c:pt>
                <c:pt idx="182">
                  <c:v>0.51389872375813062</c:v>
                </c:pt>
                <c:pt idx="183">
                  <c:v>0.56113231592212232</c:v>
                </c:pt>
                <c:pt idx="184">
                  <c:v>0.54610493934449778</c:v>
                </c:pt>
                <c:pt idx="185">
                  <c:v>0.59108986959005672</c:v>
                </c:pt>
                <c:pt idx="186">
                  <c:v>0.55363982275812262</c:v>
                </c:pt>
                <c:pt idx="187">
                  <c:v>0.59295704512045733</c:v>
                </c:pt>
                <c:pt idx="188">
                  <c:v>0.5960497948415131</c:v>
                </c:pt>
                <c:pt idx="189">
                  <c:v>0.5722938163290332</c:v>
                </c:pt>
                <c:pt idx="190">
                  <c:v>0.51274695253008518</c:v>
                </c:pt>
                <c:pt idx="191">
                  <c:v>0.55131920674349466</c:v>
                </c:pt>
                <c:pt idx="192">
                  <c:v>0.5754369467941336</c:v>
                </c:pt>
                <c:pt idx="193">
                  <c:v>0.59084832381294161</c:v>
                </c:pt>
                <c:pt idx="194">
                  <c:v>0.5866059883429835</c:v>
                </c:pt>
                <c:pt idx="195">
                  <c:v>0.52366909819253471</c:v>
                </c:pt>
                <c:pt idx="196">
                  <c:v>0.52939645650801781</c:v>
                </c:pt>
                <c:pt idx="197">
                  <c:v>0.54653973794991173</c:v>
                </c:pt>
                <c:pt idx="198">
                  <c:v>0.50038583004015669</c:v>
                </c:pt>
                <c:pt idx="199">
                  <c:v>0.47134132240699156</c:v>
                </c:pt>
                <c:pt idx="200">
                  <c:v>0.39836688893549166</c:v>
                </c:pt>
                <c:pt idx="201">
                  <c:v>0.4686879797891661</c:v>
                </c:pt>
                <c:pt idx="202">
                  <c:v>0.4617854812320259</c:v>
                </c:pt>
                <c:pt idx="203">
                  <c:v>0.49029406563368672</c:v>
                </c:pt>
                <c:pt idx="204">
                  <c:v>0.49675193035915943</c:v>
                </c:pt>
                <c:pt idx="205">
                  <c:v>0.41499199356062744</c:v>
                </c:pt>
                <c:pt idx="206">
                  <c:v>0.38516648982977575</c:v>
                </c:pt>
                <c:pt idx="207">
                  <c:v>0.31346689192701183</c:v>
                </c:pt>
                <c:pt idx="208">
                  <c:v>0.29784625734351455</c:v>
                </c:pt>
                <c:pt idx="209">
                  <c:v>0.31967918920742577</c:v>
                </c:pt>
                <c:pt idx="210">
                  <c:v>0.3290704636649846</c:v>
                </c:pt>
                <c:pt idx="211">
                  <c:v>0.28181912103806583</c:v>
                </c:pt>
                <c:pt idx="212">
                  <c:v>0.34885922922993795</c:v>
                </c:pt>
                <c:pt idx="213">
                  <c:v>0.36441524054807828</c:v>
                </c:pt>
                <c:pt idx="214">
                  <c:v>0.35005970283814714</c:v>
                </c:pt>
                <c:pt idx="215">
                  <c:v>0.28240499341985381</c:v>
                </c:pt>
                <c:pt idx="216">
                  <c:v>0.16438913612446404</c:v>
                </c:pt>
                <c:pt idx="217">
                  <c:v>0.13641856862136459</c:v>
                </c:pt>
                <c:pt idx="218">
                  <c:v>0.14751605929711786</c:v>
                </c:pt>
                <c:pt idx="219">
                  <c:v>0.19002819199834842</c:v>
                </c:pt>
                <c:pt idx="220">
                  <c:v>0.20351848107477499</c:v>
                </c:pt>
                <c:pt idx="221">
                  <c:v>0.22218836434921885</c:v>
                </c:pt>
                <c:pt idx="222">
                  <c:v>0.2460282644259697</c:v>
                </c:pt>
                <c:pt idx="223">
                  <c:v>0.31035046233898411</c:v>
                </c:pt>
                <c:pt idx="224">
                  <c:v>0.32822500474902361</c:v>
                </c:pt>
                <c:pt idx="225">
                  <c:v>0.29274837066626236</c:v>
                </c:pt>
                <c:pt idx="226">
                  <c:v>0.28574415598659075</c:v>
                </c:pt>
                <c:pt idx="227">
                  <c:v>0.28598685204127872</c:v>
                </c:pt>
                <c:pt idx="228">
                  <c:v>0.20642426595030861</c:v>
                </c:pt>
                <c:pt idx="229">
                  <c:v>0.29377126877654991</c:v>
                </c:pt>
                <c:pt idx="230">
                  <c:v>0.1868326271545433</c:v>
                </c:pt>
                <c:pt idx="231">
                  <c:v>0.19126108714413581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33E-4198-9FC9-CD249CD0B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012000"/>
        <c:axId val="800417120"/>
      </c:scatterChart>
      <c:valAx>
        <c:axId val="717012000"/>
        <c:scaling>
          <c:orientation val="minMax"/>
          <c:min val="38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0417120"/>
        <c:crosses val="autoZero"/>
        <c:crossBetween val="midCat"/>
      </c:valAx>
      <c:valAx>
        <c:axId val="80041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7012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Rollierend 10 Jahre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9"/>
          <c:order val="0"/>
          <c:tx>
            <c:strRef>
              <c:f>'World+EM-Daten'!$N$5</c:f>
              <c:strCache>
                <c:ptCount val="1"/>
                <c:pt idx="0">
                  <c:v>World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'World+EM-Daten'!$A$6:$A$237</c:f>
              <c:numCache>
                <c:formatCode>[$-407]d/\ mmm/\ yyyy;@</c:formatCode>
                <c:ptCount val="232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</c:numCache>
            </c:numRef>
          </c:xVal>
          <c:yVal>
            <c:numRef>
              <c:f>'World+EM-Daten'!$N$6:$N$237</c:f>
              <c:numCache>
                <c:formatCode>0.00%</c:formatCode>
                <c:ptCount val="232"/>
                <c:pt idx="120">
                  <c:v>0.25619999999999998</c:v>
                </c:pt>
                <c:pt idx="121">
                  <c:v>0.26027666045325226</c:v>
                </c:pt>
                <c:pt idx="122">
                  <c:v>0.42508038585209018</c:v>
                </c:pt>
                <c:pt idx="123">
                  <c:v>0.51032583754015604</c:v>
                </c:pt>
                <c:pt idx="124">
                  <c:v>0.46655268219705071</c:v>
                </c:pt>
                <c:pt idx="125">
                  <c:v>0.45506712862711107</c:v>
                </c:pt>
                <c:pt idx="126">
                  <c:v>0.47859139183901611</c:v>
                </c:pt>
                <c:pt idx="127">
                  <c:v>0.47144799456152264</c:v>
                </c:pt>
                <c:pt idx="128">
                  <c:v>0.43697178907272938</c:v>
                </c:pt>
                <c:pt idx="129">
                  <c:v>0.43981723237597925</c:v>
                </c:pt>
                <c:pt idx="130">
                  <c:v>0.55905713553676661</c:v>
                </c:pt>
                <c:pt idx="131">
                  <c:v>0.43636583595451262</c:v>
                </c:pt>
                <c:pt idx="132">
                  <c:v>0.42654484251021874</c:v>
                </c:pt>
                <c:pt idx="133">
                  <c:v>0.54519528828270292</c:v>
                </c:pt>
                <c:pt idx="134">
                  <c:v>0.63497623217413057</c:v>
                </c:pt>
                <c:pt idx="135">
                  <c:v>0.58614905343877322</c:v>
                </c:pt>
                <c:pt idx="136">
                  <c:v>0.62341850657405096</c:v>
                </c:pt>
                <c:pt idx="137">
                  <c:v>0.4806835066864783</c:v>
                </c:pt>
                <c:pt idx="138">
                  <c:v>0.65704113924050622</c:v>
                </c:pt>
                <c:pt idx="139">
                  <c:v>0.83309331797235031</c:v>
                </c:pt>
                <c:pt idx="140">
                  <c:v>0.87636572742955732</c:v>
                </c:pt>
                <c:pt idx="141">
                  <c:v>1.1663974151857834</c:v>
                </c:pt>
                <c:pt idx="142">
                  <c:v>1.0039115390401685</c:v>
                </c:pt>
                <c:pt idx="143">
                  <c:v>0.92604226156482006</c:v>
                </c:pt>
                <c:pt idx="144">
                  <c:v>1.0624249699879953</c:v>
                </c:pt>
                <c:pt idx="145">
                  <c:v>1.2359133126934987</c:v>
                </c:pt>
                <c:pt idx="146">
                  <c:v>1.2795021269891289</c:v>
                </c:pt>
                <c:pt idx="147">
                  <c:v>1.3406576035409423</c:v>
                </c:pt>
                <c:pt idx="148">
                  <c:v>1.2176564541890516</c:v>
                </c:pt>
                <c:pt idx="149">
                  <c:v>1.0990520675917019</c:v>
                </c:pt>
                <c:pt idx="150">
                  <c:v>1.0126958400864399</c:v>
                </c:pt>
                <c:pt idx="151">
                  <c:v>1.0766481334392375</c:v>
                </c:pt>
                <c:pt idx="152">
                  <c:v>0.98976153447382065</c:v>
                </c:pt>
                <c:pt idx="153">
                  <c:v>1.0769131667096108</c:v>
                </c:pt>
                <c:pt idx="154">
                  <c:v>1.0374604719046463</c:v>
                </c:pt>
                <c:pt idx="155">
                  <c:v>1.0426500539115851</c:v>
                </c:pt>
                <c:pt idx="156">
                  <c:v>0.96279594137542257</c:v>
                </c:pt>
                <c:pt idx="157">
                  <c:v>0.86040834442964931</c:v>
                </c:pt>
                <c:pt idx="158">
                  <c:v>0.92131398013750987</c:v>
                </c:pt>
                <c:pt idx="159">
                  <c:v>0.93693693693693714</c:v>
                </c:pt>
                <c:pt idx="160">
                  <c:v>0.99764468371467041</c:v>
                </c:pt>
                <c:pt idx="161">
                  <c:v>1.0185617428031568</c:v>
                </c:pt>
                <c:pt idx="162">
                  <c:v>1.0132868656066218</c:v>
                </c:pt>
                <c:pt idx="163">
                  <c:v>1.0480747579374015</c:v>
                </c:pt>
                <c:pt idx="164">
                  <c:v>1.0840712924560028</c:v>
                </c:pt>
                <c:pt idx="165">
                  <c:v>0.98976897689768961</c:v>
                </c:pt>
                <c:pt idx="166">
                  <c:v>0.95489690721649456</c:v>
                </c:pt>
                <c:pt idx="167">
                  <c:v>0.89460259157228839</c:v>
                </c:pt>
                <c:pt idx="168">
                  <c:v>0.79557739557739549</c:v>
                </c:pt>
                <c:pt idx="169">
                  <c:v>0.80363965413231453</c:v>
                </c:pt>
                <c:pt idx="170">
                  <c:v>0.85069681317610368</c:v>
                </c:pt>
                <c:pt idx="171">
                  <c:v>0.85778175313059024</c:v>
                </c:pt>
                <c:pt idx="172">
                  <c:v>0.94361475160012187</c:v>
                </c:pt>
                <c:pt idx="173">
                  <c:v>0.9162507486524254</c:v>
                </c:pt>
                <c:pt idx="174">
                  <c:v>0.85579968329374489</c:v>
                </c:pt>
                <c:pt idx="175">
                  <c:v>0.82528449842210971</c:v>
                </c:pt>
                <c:pt idx="176">
                  <c:v>0.69172361427486728</c:v>
                </c:pt>
                <c:pt idx="177">
                  <c:v>0.58806660499537466</c:v>
                </c:pt>
                <c:pt idx="178">
                  <c:v>0.75644671975729993</c:v>
                </c:pt>
                <c:pt idx="179">
                  <c:v>0.69143958161299213</c:v>
                </c:pt>
                <c:pt idx="180">
                  <c:v>0.62561709002782528</c:v>
                </c:pt>
                <c:pt idx="181">
                  <c:v>0.46305207080254362</c:v>
                </c:pt>
                <c:pt idx="182">
                  <c:v>0.45434988383099562</c:v>
                </c:pt>
                <c:pt idx="183">
                  <c:v>0.51961940047153909</c:v>
                </c:pt>
                <c:pt idx="184">
                  <c:v>0.4981613140475607</c:v>
                </c:pt>
                <c:pt idx="185">
                  <c:v>0.55986124037566642</c:v>
                </c:pt>
                <c:pt idx="186">
                  <c:v>0.5428692340245449</c:v>
                </c:pt>
                <c:pt idx="187">
                  <c:v>0.59803179409538232</c:v>
                </c:pt>
                <c:pt idx="188">
                  <c:v>0.55886210854238394</c:v>
                </c:pt>
                <c:pt idx="189">
                  <c:v>0.54873207486024467</c:v>
                </c:pt>
                <c:pt idx="190">
                  <c:v>0.46498905908096289</c:v>
                </c:pt>
                <c:pt idx="191">
                  <c:v>0.45060645358150886</c:v>
                </c:pt>
                <c:pt idx="192">
                  <c:v>0.45566686602870821</c:v>
                </c:pt>
                <c:pt idx="193">
                  <c:v>0.47340032510713748</c:v>
                </c:pt>
                <c:pt idx="194">
                  <c:v>0.52224615613162007</c:v>
                </c:pt>
                <c:pt idx="195">
                  <c:v>0.51072210065645529</c:v>
                </c:pt>
                <c:pt idx="196">
                  <c:v>0.46831994411456512</c:v>
                </c:pt>
                <c:pt idx="197">
                  <c:v>0.45854851861918999</c:v>
                </c:pt>
                <c:pt idx="198">
                  <c:v>0.4755512943432405</c:v>
                </c:pt>
                <c:pt idx="199">
                  <c:v>0.54506618110511962</c:v>
                </c:pt>
                <c:pt idx="200">
                  <c:v>0.54843005326604977</c:v>
                </c:pt>
                <c:pt idx="201">
                  <c:v>0.51137428074401159</c:v>
                </c:pt>
                <c:pt idx="202">
                  <c:v>0.49406037000973702</c:v>
                </c:pt>
                <c:pt idx="203">
                  <c:v>0.5914720812182741</c:v>
                </c:pt>
                <c:pt idx="204">
                  <c:v>0.63400754199520049</c:v>
                </c:pt>
                <c:pt idx="205">
                  <c:v>0.86273199703043812</c:v>
                </c:pt>
                <c:pt idx="206">
                  <c:v>0.79592293906810041</c:v>
                </c:pt>
                <c:pt idx="207">
                  <c:v>0.77374849215922814</c:v>
                </c:pt>
                <c:pt idx="208">
                  <c:v>0.70453405916481615</c:v>
                </c:pt>
                <c:pt idx="209">
                  <c:v>0.68950190489628893</c:v>
                </c:pt>
                <c:pt idx="210">
                  <c:v>0.83508395307827943</c:v>
                </c:pt>
                <c:pt idx="211">
                  <c:v>0.93972495088408659</c:v>
                </c:pt>
                <c:pt idx="212">
                  <c:v>0.99171050534034766</c:v>
                </c:pt>
                <c:pt idx="213">
                  <c:v>1.2731138049574815</c:v>
                </c:pt>
                <c:pt idx="214">
                  <c:v>1.5990176378655949</c:v>
                </c:pt>
                <c:pt idx="215">
                  <c:v>1.8105753163046074</c:v>
                </c:pt>
                <c:pt idx="216">
                  <c:v>1.5160171157626925</c:v>
                </c:pt>
                <c:pt idx="217">
                  <c:v>1.9723665863861073</c:v>
                </c:pt>
                <c:pt idx="218">
                  <c:v>2.4106184693589383</c:v>
                </c:pt>
                <c:pt idx="219">
                  <c:v>2.2131039915966388</c:v>
                </c:pt>
                <c:pt idx="220">
                  <c:v>1.9916174734356549</c:v>
                </c:pt>
                <c:pt idx="221">
                  <c:v>1.5846503572201778</c:v>
                </c:pt>
                <c:pt idx="222">
                  <c:v>1.76750761200522</c:v>
                </c:pt>
                <c:pt idx="223">
                  <c:v>1.5641102756892233</c:v>
                </c:pt>
                <c:pt idx="224">
                  <c:v>1.4121894858463317</c:v>
                </c:pt>
                <c:pt idx="225">
                  <c:v>1.3691666666666666</c:v>
                </c:pt>
                <c:pt idx="226">
                  <c:v>1.4734162895927603</c:v>
                </c:pt>
                <c:pt idx="227">
                  <c:v>1.4423111755116826</c:v>
                </c:pt>
                <c:pt idx="228">
                  <c:v>1.471174377224199</c:v>
                </c:pt>
                <c:pt idx="229">
                  <c:v>1.5621345707656613</c:v>
                </c:pt>
                <c:pt idx="230">
                  <c:v>1.3129861810194932</c:v>
                </c:pt>
                <c:pt idx="231">
                  <c:v>0.8897793864184762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6A-43D1-9C53-8C638BFFB25B}"/>
            </c:ext>
          </c:extLst>
        </c:ser>
        <c:ser>
          <c:idx val="10"/>
          <c:order val="1"/>
          <c:tx>
            <c:strRef>
              <c:f>'World+EM-Daten'!$O$5</c:f>
              <c:strCache>
                <c:ptCount val="1"/>
                <c:pt idx="0">
                  <c:v>EM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'World+EM-Daten'!$A$6:$A$237</c:f>
              <c:numCache>
                <c:formatCode>[$-407]d/\ mmm/\ yyyy;@</c:formatCode>
                <c:ptCount val="232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</c:numCache>
            </c:numRef>
          </c:xVal>
          <c:yVal>
            <c:numRef>
              <c:f>'World+EM-Daten'!$O$6:$O$237</c:f>
              <c:numCache>
                <c:formatCode>0.00%</c:formatCode>
                <c:ptCount val="232"/>
                <c:pt idx="120">
                  <c:v>3.3700999999999999</c:v>
                </c:pt>
                <c:pt idx="121">
                  <c:v>2.7373417721518987</c:v>
                </c:pt>
                <c:pt idx="122">
                  <c:v>3.0174551697825258</c:v>
                </c:pt>
                <c:pt idx="123">
                  <c:v>3.7191534391534393</c:v>
                </c:pt>
                <c:pt idx="124">
                  <c:v>3.6368495361032682</c:v>
                </c:pt>
                <c:pt idx="125">
                  <c:v>3.463908275174477</c:v>
                </c:pt>
                <c:pt idx="126">
                  <c:v>3.4887485999389067</c:v>
                </c:pt>
                <c:pt idx="127">
                  <c:v>3.7726185297955634</c:v>
                </c:pt>
                <c:pt idx="128">
                  <c:v>3.3900483304042179</c:v>
                </c:pt>
                <c:pt idx="129">
                  <c:v>3.4378005979461843</c:v>
                </c:pt>
                <c:pt idx="130">
                  <c:v>3.7321909424724602</c:v>
                </c:pt>
                <c:pt idx="131">
                  <c:v>2.9992242048099302</c:v>
                </c:pt>
                <c:pt idx="132">
                  <c:v>2.6605400965191497</c:v>
                </c:pt>
                <c:pt idx="133">
                  <c:v>2.9429820204628987</c:v>
                </c:pt>
                <c:pt idx="134">
                  <c:v>3.1125122189638317</c:v>
                </c:pt>
                <c:pt idx="135">
                  <c:v>2.7508762220992438</c:v>
                </c:pt>
                <c:pt idx="136">
                  <c:v>2.6822763929618767</c:v>
                </c:pt>
                <c:pt idx="137">
                  <c:v>2.3229321907600595</c:v>
                </c:pt>
                <c:pt idx="138">
                  <c:v>2.7324468620932811</c:v>
                </c:pt>
                <c:pt idx="139">
                  <c:v>3.1203097731239087</c:v>
                </c:pt>
                <c:pt idx="140">
                  <c:v>3.0448001718951438</c:v>
                </c:pt>
                <c:pt idx="141">
                  <c:v>3.8074421965317917</c:v>
                </c:pt>
                <c:pt idx="142">
                  <c:v>3.4869388216668549</c:v>
                </c:pt>
                <c:pt idx="143">
                  <c:v>3.2511637748624631</c:v>
                </c:pt>
                <c:pt idx="144">
                  <c:v>3.6122783978988844</c:v>
                </c:pt>
                <c:pt idx="145">
                  <c:v>3.6969330548532477</c:v>
                </c:pt>
                <c:pt idx="146">
                  <c:v>3.771657995928523</c:v>
                </c:pt>
                <c:pt idx="147">
                  <c:v>3.827570147863546</c:v>
                </c:pt>
                <c:pt idx="148">
                  <c:v>3.4666951780177477</c:v>
                </c:pt>
                <c:pt idx="149">
                  <c:v>3.0615645579724609</c:v>
                </c:pt>
                <c:pt idx="150">
                  <c:v>2.5990557129367327</c:v>
                </c:pt>
                <c:pt idx="151">
                  <c:v>2.4238975817923185</c:v>
                </c:pt>
                <c:pt idx="152">
                  <c:v>2.1539038413465543</c:v>
                </c:pt>
                <c:pt idx="153">
                  <c:v>2.3348775645268036</c:v>
                </c:pt>
                <c:pt idx="154">
                  <c:v>2.2225356407715182</c:v>
                </c:pt>
                <c:pt idx="155">
                  <c:v>2.137390780355529</c:v>
                </c:pt>
                <c:pt idx="156">
                  <c:v>1.8831296530411574</c:v>
                </c:pt>
                <c:pt idx="157">
                  <c:v>1.6050220563284698</c:v>
                </c:pt>
                <c:pt idx="158">
                  <c:v>1.5732269158393355</c:v>
                </c:pt>
                <c:pt idx="159">
                  <c:v>1.6195603409600721</c:v>
                </c:pt>
                <c:pt idx="160">
                  <c:v>1.8626273907580626</c:v>
                </c:pt>
                <c:pt idx="161">
                  <c:v>2.0228632478632478</c:v>
                </c:pt>
                <c:pt idx="162">
                  <c:v>2.09</c:v>
                </c:pt>
                <c:pt idx="163">
                  <c:v>2.2086554439708115</c:v>
                </c:pt>
                <c:pt idx="164">
                  <c:v>2.1501109877913431</c:v>
                </c:pt>
                <c:pt idx="165">
                  <c:v>1.7576572440480094</c:v>
                </c:pt>
                <c:pt idx="166">
                  <c:v>1.7249551626953625</c:v>
                </c:pt>
                <c:pt idx="167">
                  <c:v>1.4677258603505896</c:v>
                </c:pt>
                <c:pt idx="168">
                  <c:v>1.2461400760796599</c:v>
                </c:pt>
                <c:pt idx="169">
                  <c:v>1.2539478823726355</c:v>
                </c:pt>
                <c:pt idx="170">
                  <c:v>1.137233769566333</c:v>
                </c:pt>
                <c:pt idx="171">
                  <c:v>1.2559213057097325</c:v>
                </c:pt>
                <c:pt idx="172">
                  <c:v>1.4964142526399002</c:v>
                </c:pt>
                <c:pt idx="173">
                  <c:v>1.3158526603001364</c:v>
                </c:pt>
                <c:pt idx="174">
                  <c:v>1.1815495039054253</c:v>
                </c:pt>
                <c:pt idx="175">
                  <c:v>0.8977407261247039</c:v>
                </c:pt>
                <c:pt idx="176">
                  <c:v>0.71138609018879007</c:v>
                </c:pt>
                <c:pt idx="177">
                  <c:v>0.51852348993288588</c:v>
                </c:pt>
                <c:pt idx="178">
                  <c:v>0.74062903920723855</c:v>
                </c:pt>
                <c:pt idx="179">
                  <c:v>0.54489985409205488</c:v>
                </c:pt>
                <c:pt idx="180">
                  <c:v>0.42620966058531295</c:v>
                </c:pt>
                <c:pt idx="181">
                  <c:v>0.19966953321566705</c:v>
                </c:pt>
                <c:pt idx="182">
                  <c:v>0.19915779975185166</c:v>
                </c:pt>
                <c:pt idx="183">
                  <c:v>0.34593023255813948</c:v>
                </c:pt>
                <c:pt idx="184">
                  <c:v>0.26329889016456187</c:v>
                </c:pt>
                <c:pt idx="185">
                  <c:v>0.35851696397341737</c:v>
                </c:pt>
                <c:pt idx="186">
                  <c:v>0.4162770765155055</c:v>
                </c:pt>
                <c:pt idx="187">
                  <c:v>0.46684594698424875</c:v>
                </c:pt>
                <c:pt idx="188">
                  <c:v>0.46596485970104529</c:v>
                </c:pt>
                <c:pt idx="189">
                  <c:v>0.47259892253390334</c:v>
                </c:pt>
                <c:pt idx="190">
                  <c:v>0.40912960204298798</c:v>
                </c:pt>
                <c:pt idx="191">
                  <c:v>0.25127934233550131</c:v>
                </c:pt>
                <c:pt idx="192">
                  <c:v>0.20001263703282479</c:v>
                </c:pt>
                <c:pt idx="193">
                  <c:v>0.27919154506848876</c:v>
                </c:pt>
                <c:pt idx="194">
                  <c:v>0.3262133427552758</c:v>
                </c:pt>
                <c:pt idx="195">
                  <c:v>0.3078040039545229</c:v>
                </c:pt>
                <c:pt idx="196">
                  <c:v>0.27589664936290692</c:v>
                </c:pt>
                <c:pt idx="197">
                  <c:v>0.25279887482419139</c:v>
                </c:pt>
                <c:pt idx="198">
                  <c:v>0.20875429922613931</c:v>
                </c:pt>
                <c:pt idx="199">
                  <c:v>0.21661562021439518</c:v>
                </c:pt>
                <c:pt idx="200">
                  <c:v>0.2707643361931833</c:v>
                </c:pt>
                <c:pt idx="201">
                  <c:v>0.13982433892254953</c:v>
                </c:pt>
                <c:pt idx="202">
                  <c:v>6.1418520631298712E-2</c:v>
                </c:pt>
                <c:pt idx="203">
                  <c:v>0.14471859010801591</c:v>
                </c:pt>
                <c:pt idx="204">
                  <c:v>0.18164513936097904</c:v>
                </c:pt>
                <c:pt idx="205">
                  <c:v>0.46265178779483707</c:v>
                </c:pt>
                <c:pt idx="206">
                  <c:v>0.29927183295558657</c:v>
                </c:pt>
                <c:pt idx="207">
                  <c:v>0.34639374729499228</c:v>
                </c:pt>
                <c:pt idx="208">
                  <c:v>0.23981538171713845</c:v>
                </c:pt>
                <c:pt idx="209">
                  <c:v>0.17411106487261296</c:v>
                </c:pt>
                <c:pt idx="210">
                  <c:v>0.25</c:v>
                </c:pt>
                <c:pt idx="211">
                  <c:v>0.32753329241279938</c:v>
                </c:pt>
                <c:pt idx="212">
                  <c:v>0.40376471953129545</c:v>
                </c:pt>
                <c:pt idx="213">
                  <c:v>0.69251863310364237</c:v>
                </c:pt>
                <c:pt idx="214">
                  <c:v>1.12729912875121</c:v>
                </c:pt>
                <c:pt idx="215">
                  <c:v>1.3953622278056952</c:v>
                </c:pt>
                <c:pt idx="216">
                  <c:v>1.1632028746236767</c:v>
                </c:pt>
                <c:pt idx="217">
                  <c:v>1.5150020764119603</c:v>
                </c:pt>
                <c:pt idx="218">
                  <c:v>1.6712509627021674</c:v>
                </c:pt>
                <c:pt idx="219">
                  <c:v>1.3552669552669552</c:v>
                </c:pt>
                <c:pt idx="220">
                  <c:v>1.0617319587628868</c:v>
                </c:pt>
                <c:pt idx="221">
                  <c:v>0.63311379565385839</c:v>
                </c:pt>
                <c:pt idx="222">
                  <c:v>0.75870193852415113</c:v>
                </c:pt>
                <c:pt idx="223">
                  <c:v>0.56161745827984588</c:v>
                </c:pt>
                <c:pt idx="224">
                  <c:v>0.49080485683918962</c:v>
                </c:pt>
                <c:pt idx="225">
                  <c:v>0.39286030649304626</c:v>
                </c:pt>
                <c:pt idx="226">
                  <c:v>0.44979209059541736</c:v>
                </c:pt>
                <c:pt idx="227">
                  <c:v>0.388180404354588</c:v>
                </c:pt>
                <c:pt idx="228">
                  <c:v>0.43504161906316297</c:v>
                </c:pt>
                <c:pt idx="229">
                  <c:v>0.44895137128370588</c:v>
                </c:pt>
                <c:pt idx="230">
                  <c:v>0.36774415800654547</c:v>
                </c:pt>
                <c:pt idx="231">
                  <c:v>7.0658237262922974E-2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6A-43D1-9C53-8C638BFFB25B}"/>
            </c:ext>
          </c:extLst>
        </c:ser>
        <c:ser>
          <c:idx val="11"/>
          <c:order val="2"/>
          <c:tx>
            <c:strRef>
              <c:f>'World+EM-Daten'!$P$5</c:f>
              <c:strCache>
                <c:ptCount val="1"/>
                <c:pt idx="0">
                  <c:v>World-EM</c:v>
                </c:pt>
              </c:strCache>
            </c:strRef>
          </c:tx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'World+EM-Daten'!$A$6:$A$237</c:f>
              <c:numCache>
                <c:formatCode>[$-407]d/\ mmm/\ yyyy;@</c:formatCode>
                <c:ptCount val="232"/>
                <c:pt idx="0">
                  <c:v>36889</c:v>
                </c:pt>
                <c:pt idx="1">
                  <c:v>36922</c:v>
                </c:pt>
                <c:pt idx="2">
                  <c:v>36950</c:v>
                </c:pt>
                <c:pt idx="3">
                  <c:v>36980</c:v>
                </c:pt>
                <c:pt idx="4">
                  <c:v>37011</c:v>
                </c:pt>
                <c:pt idx="5">
                  <c:v>37042</c:v>
                </c:pt>
                <c:pt idx="6">
                  <c:v>37071</c:v>
                </c:pt>
                <c:pt idx="7">
                  <c:v>37103</c:v>
                </c:pt>
                <c:pt idx="8">
                  <c:v>37134</c:v>
                </c:pt>
                <c:pt idx="9">
                  <c:v>37162</c:v>
                </c:pt>
                <c:pt idx="10">
                  <c:v>37195</c:v>
                </c:pt>
                <c:pt idx="11">
                  <c:v>37225</c:v>
                </c:pt>
                <c:pt idx="12">
                  <c:v>37256</c:v>
                </c:pt>
                <c:pt idx="13">
                  <c:v>37287</c:v>
                </c:pt>
                <c:pt idx="14">
                  <c:v>37315</c:v>
                </c:pt>
                <c:pt idx="15">
                  <c:v>37344</c:v>
                </c:pt>
                <c:pt idx="16">
                  <c:v>37376</c:v>
                </c:pt>
                <c:pt idx="17">
                  <c:v>37407</c:v>
                </c:pt>
                <c:pt idx="18">
                  <c:v>37435</c:v>
                </c:pt>
                <c:pt idx="19">
                  <c:v>37468</c:v>
                </c:pt>
                <c:pt idx="20">
                  <c:v>37498</c:v>
                </c:pt>
                <c:pt idx="21">
                  <c:v>37529</c:v>
                </c:pt>
                <c:pt idx="22">
                  <c:v>37560</c:v>
                </c:pt>
                <c:pt idx="23">
                  <c:v>37589</c:v>
                </c:pt>
                <c:pt idx="24">
                  <c:v>37621</c:v>
                </c:pt>
                <c:pt idx="25">
                  <c:v>37652</c:v>
                </c:pt>
                <c:pt idx="26">
                  <c:v>37680</c:v>
                </c:pt>
                <c:pt idx="27">
                  <c:v>37711</c:v>
                </c:pt>
                <c:pt idx="28">
                  <c:v>37741</c:v>
                </c:pt>
                <c:pt idx="29">
                  <c:v>37771</c:v>
                </c:pt>
                <c:pt idx="30">
                  <c:v>37802</c:v>
                </c:pt>
                <c:pt idx="31">
                  <c:v>37833</c:v>
                </c:pt>
                <c:pt idx="32">
                  <c:v>37862</c:v>
                </c:pt>
                <c:pt idx="33">
                  <c:v>37894</c:v>
                </c:pt>
                <c:pt idx="34">
                  <c:v>37925</c:v>
                </c:pt>
                <c:pt idx="35">
                  <c:v>37953</c:v>
                </c:pt>
                <c:pt idx="36">
                  <c:v>37986</c:v>
                </c:pt>
                <c:pt idx="37">
                  <c:v>38016</c:v>
                </c:pt>
                <c:pt idx="38">
                  <c:v>38044</c:v>
                </c:pt>
                <c:pt idx="39">
                  <c:v>38077</c:v>
                </c:pt>
                <c:pt idx="40">
                  <c:v>38107</c:v>
                </c:pt>
                <c:pt idx="41">
                  <c:v>38138</c:v>
                </c:pt>
                <c:pt idx="42">
                  <c:v>38168</c:v>
                </c:pt>
                <c:pt idx="43">
                  <c:v>38198</c:v>
                </c:pt>
                <c:pt idx="44">
                  <c:v>38230</c:v>
                </c:pt>
                <c:pt idx="45">
                  <c:v>38260</c:v>
                </c:pt>
                <c:pt idx="46">
                  <c:v>38289</c:v>
                </c:pt>
                <c:pt idx="47">
                  <c:v>38321</c:v>
                </c:pt>
                <c:pt idx="48">
                  <c:v>38352</c:v>
                </c:pt>
                <c:pt idx="49">
                  <c:v>38383</c:v>
                </c:pt>
                <c:pt idx="50">
                  <c:v>38411</c:v>
                </c:pt>
                <c:pt idx="51">
                  <c:v>38442</c:v>
                </c:pt>
                <c:pt idx="52">
                  <c:v>38471</c:v>
                </c:pt>
                <c:pt idx="53">
                  <c:v>38503</c:v>
                </c:pt>
                <c:pt idx="54">
                  <c:v>38533</c:v>
                </c:pt>
                <c:pt idx="55">
                  <c:v>38562</c:v>
                </c:pt>
                <c:pt idx="56">
                  <c:v>38595</c:v>
                </c:pt>
                <c:pt idx="57">
                  <c:v>38625</c:v>
                </c:pt>
                <c:pt idx="58">
                  <c:v>38656</c:v>
                </c:pt>
                <c:pt idx="59">
                  <c:v>38686</c:v>
                </c:pt>
                <c:pt idx="60">
                  <c:v>38716</c:v>
                </c:pt>
                <c:pt idx="61">
                  <c:v>38748</c:v>
                </c:pt>
                <c:pt idx="62">
                  <c:v>38776</c:v>
                </c:pt>
                <c:pt idx="63">
                  <c:v>38807</c:v>
                </c:pt>
                <c:pt idx="64">
                  <c:v>38835</c:v>
                </c:pt>
                <c:pt idx="65">
                  <c:v>38868</c:v>
                </c:pt>
                <c:pt idx="66">
                  <c:v>38898</c:v>
                </c:pt>
                <c:pt idx="67">
                  <c:v>38929</c:v>
                </c:pt>
                <c:pt idx="68">
                  <c:v>38960</c:v>
                </c:pt>
                <c:pt idx="69">
                  <c:v>38989</c:v>
                </c:pt>
                <c:pt idx="70">
                  <c:v>39021</c:v>
                </c:pt>
                <c:pt idx="71">
                  <c:v>39051</c:v>
                </c:pt>
                <c:pt idx="72">
                  <c:v>39080</c:v>
                </c:pt>
                <c:pt idx="73">
                  <c:v>39113</c:v>
                </c:pt>
                <c:pt idx="74">
                  <c:v>39141</c:v>
                </c:pt>
                <c:pt idx="75">
                  <c:v>39171</c:v>
                </c:pt>
                <c:pt idx="76">
                  <c:v>39202</c:v>
                </c:pt>
                <c:pt idx="77">
                  <c:v>39233</c:v>
                </c:pt>
                <c:pt idx="78">
                  <c:v>39262</c:v>
                </c:pt>
                <c:pt idx="79">
                  <c:v>39294</c:v>
                </c:pt>
                <c:pt idx="80">
                  <c:v>39325</c:v>
                </c:pt>
                <c:pt idx="81">
                  <c:v>39353</c:v>
                </c:pt>
                <c:pt idx="82">
                  <c:v>39386</c:v>
                </c:pt>
                <c:pt idx="83">
                  <c:v>39416</c:v>
                </c:pt>
                <c:pt idx="84">
                  <c:v>39447</c:v>
                </c:pt>
                <c:pt idx="85">
                  <c:v>39478</c:v>
                </c:pt>
                <c:pt idx="86">
                  <c:v>39507</c:v>
                </c:pt>
                <c:pt idx="87">
                  <c:v>39538</c:v>
                </c:pt>
                <c:pt idx="88">
                  <c:v>39568</c:v>
                </c:pt>
                <c:pt idx="89">
                  <c:v>39598</c:v>
                </c:pt>
                <c:pt idx="90">
                  <c:v>39629</c:v>
                </c:pt>
                <c:pt idx="91">
                  <c:v>39660</c:v>
                </c:pt>
                <c:pt idx="92">
                  <c:v>39689</c:v>
                </c:pt>
                <c:pt idx="93">
                  <c:v>39721</c:v>
                </c:pt>
                <c:pt idx="94">
                  <c:v>39752</c:v>
                </c:pt>
                <c:pt idx="95">
                  <c:v>39780</c:v>
                </c:pt>
                <c:pt idx="96">
                  <c:v>39813</c:v>
                </c:pt>
                <c:pt idx="97">
                  <c:v>39843</c:v>
                </c:pt>
                <c:pt idx="98">
                  <c:v>39871</c:v>
                </c:pt>
                <c:pt idx="99">
                  <c:v>39903</c:v>
                </c:pt>
                <c:pt idx="100">
                  <c:v>39933</c:v>
                </c:pt>
                <c:pt idx="101">
                  <c:v>39962</c:v>
                </c:pt>
                <c:pt idx="102">
                  <c:v>39994</c:v>
                </c:pt>
                <c:pt idx="103">
                  <c:v>40025</c:v>
                </c:pt>
                <c:pt idx="104">
                  <c:v>40056</c:v>
                </c:pt>
                <c:pt idx="105">
                  <c:v>40086</c:v>
                </c:pt>
                <c:pt idx="106">
                  <c:v>40116</c:v>
                </c:pt>
                <c:pt idx="107">
                  <c:v>40147</c:v>
                </c:pt>
                <c:pt idx="108">
                  <c:v>40178</c:v>
                </c:pt>
                <c:pt idx="109">
                  <c:v>40207</c:v>
                </c:pt>
                <c:pt idx="110">
                  <c:v>40235</c:v>
                </c:pt>
                <c:pt idx="111">
                  <c:v>40268</c:v>
                </c:pt>
                <c:pt idx="112">
                  <c:v>40298</c:v>
                </c:pt>
                <c:pt idx="113">
                  <c:v>40329</c:v>
                </c:pt>
                <c:pt idx="114">
                  <c:v>40359</c:v>
                </c:pt>
                <c:pt idx="115">
                  <c:v>40389</c:v>
                </c:pt>
                <c:pt idx="116">
                  <c:v>40421</c:v>
                </c:pt>
                <c:pt idx="117">
                  <c:v>40451</c:v>
                </c:pt>
                <c:pt idx="118">
                  <c:v>40480</c:v>
                </c:pt>
                <c:pt idx="119">
                  <c:v>40512</c:v>
                </c:pt>
                <c:pt idx="120">
                  <c:v>40543</c:v>
                </c:pt>
                <c:pt idx="121">
                  <c:v>40574</c:v>
                </c:pt>
                <c:pt idx="122">
                  <c:v>40602</c:v>
                </c:pt>
                <c:pt idx="123">
                  <c:v>40633</c:v>
                </c:pt>
                <c:pt idx="124">
                  <c:v>40662</c:v>
                </c:pt>
                <c:pt idx="125">
                  <c:v>40694</c:v>
                </c:pt>
                <c:pt idx="126">
                  <c:v>40724</c:v>
                </c:pt>
                <c:pt idx="127">
                  <c:v>40753</c:v>
                </c:pt>
                <c:pt idx="128">
                  <c:v>40786</c:v>
                </c:pt>
                <c:pt idx="129">
                  <c:v>40816</c:v>
                </c:pt>
                <c:pt idx="130">
                  <c:v>40847</c:v>
                </c:pt>
                <c:pt idx="131">
                  <c:v>40877</c:v>
                </c:pt>
                <c:pt idx="132">
                  <c:v>40907</c:v>
                </c:pt>
                <c:pt idx="133">
                  <c:v>40939</c:v>
                </c:pt>
                <c:pt idx="134">
                  <c:v>40968</c:v>
                </c:pt>
                <c:pt idx="135">
                  <c:v>40998</c:v>
                </c:pt>
                <c:pt idx="136">
                  <c:v>41029</c:v>
                </c:pt>
                <c:pt idx="137">
                  <c:v>41060</c:v>
                </c:pt>
                <c:pt idx="138">
                  <c:v>41089</c:v>
                </c:pt>
                <c:pt idx="139">
                  <c:v>41121</c:v>
                </c:pt>
                <c:pt idx="140">
                  <c:v>41152</c:v>
                </c:pt>
                <c:pt idx="141">
                  <c:v>41180</c:v>
                </c:pt>
                <c:pt idx="142">
                  <c:v>41213</c:v>
                </c:pt>
                <c:pt idx="143">
                  <c:v>41243</c:v>
                </c:pt>
                <c:pt idx="144">
                  <c:v>41274</c:v>
                </c:pt>
                <c:pt idx="145">
                  <c:v>41305</c:v>
                </c:pt>
                <c:pt idx="146">
                  <c:v>41333</c:v>
                </c:pt>
                <c:pt idx="147">
                  <c:v>41362</c:v>
                </c:pt>
                <c:pt idx="148">
                  <c:v>41394</c:v>
                </c:pt>
                <c:pt idx="149">
                  <c:v>41425</c:v>
                </c:pt>
                <c:pt idx="150">
                  <c:v>41453</c:v>
                </c:pt>
                <c:pt idx="151">
                  <c:v>41486</c:v>
                </c:pt>
                <c:pt idx="152">
                  <c:v>41516</c:v>
                </c:pt>
                <c:pt idx="153">
                  <c:v>41547</c:v>
                </c:pt>
                <c:pt idx="154">
                  <c:v>41578</c:v>
                </c:pt>
                <c:pt idx="155">
                  <c:v>41607</c:v>
                </c:pt>
                <c:pt idx="156">
                  <c:v>41639</c:v>
                </c:pt>
                <c:pt idx="157">
                  <c:v>41670</c:v>
                </c:pt>
                <c:pt idx="158">
                  <c:v>41698</c:v>
                </c:pt>
                <c:pt idx="159">
                  <c:v>41729</c:v>
                </c:pt>
                <c:pt idx="160">
                  <c:v>41759</c:v>
                </c:pt>
                <c:pt idx="161">
                  <c:v>41789</c:v>
                </c:pt>
                <c:pt idx="162">
                  <c:v>41820</c:v>
                </c:pt>
                <c:pt idx="163">
                  <c:v>41851</c:v>
                </c:pt>
                <c:pt idx="164">
                  <c:v>41880</c:v>
                </c:pt>
                <c:pt idx="165">
                  <c:v>41912</c:v>
                </c:pt>
                <c:pt idx="166">
                  <c:v>41943</c:v>
                </c:pt>
                <c:pt idx="167">
                  <c:v>41971</c:v>
                </c:pt>
                <c:pt idx="168">
                  <c:v>42004</c:v>
                </c:pt>
                <c:pt idx="169">
                  <c:v>42034</c:v>
                </c:pt>
                <c:pt idx="170">
                  <c:v>42062</c:v>
                </c:pt>
                <c:pt idx="171">
                  <c:v>42094</c:v>
                </c:pt>
                <c:pt idx="172">
                  <c:v>42124</c:v>
                </c:pt>
                <c:pt idx="173">
                  <c:v>42153</c:v>
                </c:pt>
                <c:pt idx="174">
                  <c:v>42185</c:v>
                </c:pt>
                <c:pt idx="175">
                  <c:v>42216</c:v>
                </c:pt>
                <c:pt idx="176">
                  <c:v>42247</c:v>
                </c:pt>
                <c:pt idx="177">
                  <c:v>42277</c:v>
                </c:pt>
                <c:pt idx="178">
                  <c:v>42307</c:v>
                </c:pt>
                <c:pt idx="179">
                  <c:v>42338</c:v>
                </c:pt>
                <c:pt idx="180">
                  <c:v>42369</c:v>
                </c:pt>
                <c:pt idx="181">
                  <c:v>42398</c:v>
                </c:pt>
                <c:pt idx="182">
                  <c:v>42429</c:v>
                </c:pt>
                <c:pt idx="183">
                  <c:v>42460</c:v>
                </c:pt>
                <c:pt idx="184">
                  <c:v>42489</c:v>
                </c:pt>
                <c:pt idx="185">
                  <c:v>42521</c:v>
                </c:pt>
                <c:pt idx="186">
                  <c:v>42551</c:v>
                </c:pt>
                <c:pt idx="187">
                  <c:v>42580</c:v>
                </c:pt>
                <c:pt idx="188">
                  <c:v>42613</c:v>
                </c:pt>
                <c:pt idx="189">
                  <c:v>42643</c:v>
                </c:pt>
                <c:pt idx="190">
                  <c:v>42674</c:v>
                </c:pt>
                <c:pt idx="191">
                  <c:v>42704</c:v>
                </c:pt>
                <c:pt idx="192">
                  <c:v>42734</c:v>
                </c:pt>
                <c:pt idx="193">
                  <c:v>42766</c:v>
                </c:pt>
                <c:pt idx="194">
                  <c:v>42794</c:v>
                </c:pt>
                <c:pt idx="195">
                  <c:v>42825</c:v>
                </c:pt>
                <c:pt idx="196">
                  <c:v>42853</c:v>
                </c:pt>
                <c:pt idx="197">
                  <c:v>42886</c:v>
                </c:pt>
                <c:pt idx="198">
                  <c:v>42916</c:v>
                </c:pt>
                <c:pt idx="199">
                  <c:v>42947</c:v>
                </c:pt>
                <c:pt idx="200">
                  <c:v>42978</c:v>
                </c:pt>
                <c:pt idx="201">
                  <c:v>43007</c:v>
                </c:pt>
                <c:pt idx="202">
                  <c:v>43039</c:v>
                </c:pt>
                <c:pt idx="203">
                  <c:v>43069</c:v>
                </c:pt>
                <c:pt idx="204">
                  <c:v>43098</c:v>
                </c:pt>
                <c:pt idx="205">
                  <c:v>43131</c:v>
                </c:pt>
                <c:pt idx="206">
                  <c:v>43159</c:v>
                </c:pt>
                <c:pt idx="207">
                  <c:v>43189</c:v>
                </c:pt>
                <c:pt idx="208">
                  <c:v>43220</c:v>
                </c:pt>
                <c:pt idx="209">
                  <c:v>43251</c:v>
                </c:pt>
                <c:pt idx="210">
                  <c:v>43280</c:v>
                </c:pt>
                <c:pt idx="211">
                  <c:v>43312</c:v>
                </c:pt>
                <c:pt idx="212">
                  <c:v>43343</c:v>
                </c:pt>
                <c:pt idx="213">
                  <c:v>43371</c:v>
                </c:pt>
                <c:pt idx="214">
                  <c:v>43404</c:v>
                </c:pt>
                <c:pt idx="215">
                  <c:v>43434</c:v>
                </c:pt>
                <c:pt idx="216">
                  <c:v>43465</c:v>
                </c:pt>
                <c:pt idx="217">
                  <c:v>43496</c:v>
                </c:pt>
                <c:pt idx="218">
                  <c:v>43524</c:v>
                </c:pt>
                <c:pt idx="219">
                  <c:v>43553</c:v>
                </c:pt>
                <c:pt idx="220">
                  <c:v>43585</c:v>
                </c:pt>
                <c:pt idx="221">
                  <c:v>43616</c:v>
                </c:pt>
                <c:pt idx="222">
                  <c:v>43644</c:v>
                </c:pt>
                <c:pt idx="223">
                  <c:v>43677</c:v>
                </c:pt>
                <c:pt idx="224">
                  <c:v>43707</c:v>
                </c:pt>
                <c:pt idx="225">
                  <c:v>43738</c:v>
                </c:pt>
                <c:pt idx="226">
                  <c:v>43769</c:v>
                </c:pt>
                <c:pt idx="227">
                  <c:v>43798</c:v>
                </c:pt>
                <c:pt idx="228">
                  <c:v>43830</c:v>
                </c:pt>
                <c:pt idx="229">
                  <c:v>43861</c:v>
                </c:pt>
                <c:pt idx="230">
                  <c:v>43889</c:v>
                </c:pt>
                <c:pt idx="231">
                  <c:v>43921</c:v>
                </c:pt>
              </c:numCache>
            </c:numRef>
          </c:xVal>
          <c:yVal>
            <c:numRef>
              <c:f>'World+EM-Daten'!$P$6:$P$237</c:f>
              <c:numCache>
                <c:formatCode>0.00%</c:formatCode>
                <c:ptCount val="232"/>
                <c:pt idx="120">
                  <c:v>-3.1139000000000001</c:v>
                </c:pt>
                <c:pt idx="121">
                  <c:v>-2.4770651116986464</c:v>
                </c:pt>
                <c:pt idx="122">
                  <c:v>-2.5923747839304356</c:v>
                </c:pt>
                <c:pt idx="123">
                  <c:v>-3.2088276016132831</c:v>
                </c:pt>
                <c:pt idx="124">
                  <c:v>-3.1702968539062173</c:v>
                </c:pt>
                <c:pt idx="125">
                  <c:v>-3.0088411465473657</c:v>
                </c:pt>
                <c:pt idx="126">
                  <c:v>-3.0101572080998906</c:v>
                </c:pt>
                <c:pt idx="127">
                  <c:v>-3.301170535234041</c:v>
                </c:pt>
                <c:pt idx="128">
                  <c:v>-2.9530765413314883</c:v>
                </c:pt>
                <c:pt idx="129">
                  <c:v>-2.9979833655702048</c:v>
                </c:pt>
                <c:pt idx="130">
                  <c:v>-3.1731338069356934</c:v>
                </c:pt>
                <c:pt idx="131">
                  <c:v>-2.5628583688554176</c:v>
                </c:pt>
                <c:pt idx="132">
                  <c:v>-2.233995254008931</c:v>
                </c:pt>
                <c:pt idx="133">
                  <c:v>-2.3977867321801956</c:v>
                </c:pt>
                <c:pt idx="134">
                  <c:v>-2.4775359867897011</c:v>
                </c:pt>
                <c:pt idx="135">
                  <c:v>-2.1647271686604705</c:v>
                </c:pt>
                <c:pt idx="136">
                  <c:v>-2.058857886387826</c:v>
                </c:pt>
                <c:pt idx="137">
                  <c:v>-1.8422486840735812</c:v>
                </c:pt>
                <c:pt idx="138">
                  <c:v>-2.0754057228527749</c:v>
                </c:pt>
                <c:pt idx="139">
                  <c:v>-2.2872164551515581</c:v>
                </c:pt>
                <c:pt idx="140">
                  <c:v>-2.1684344444655865</c:v>
                </c:pt>
                <c:pt idx="141">
                  <c:v>-2.6410447813460083</c:v>
                </c:pt>
                <c:pt idx="142">
                  <c:v>-2.4830272826266864</c:v>
                </c:pt>
                <c:pt idx="143">
                  <c:v>-2.3251215132976428</c:v>
                </c:pt>
                <c:pt idx="144">
                  <c:v>-2.5498534279108891</c:v>
                </c:pt>
                <c:pt idx="145">
                  <c:v>-2.4610197421597491</c:v>
                </c:pt>
                <c:pt idx="146">
                  <c:v>-2.4921558689393941</c:v>
                </c:pt>
                <c:pt idx="147">
                  <c:v>-2.4869125443226037</c:v>
                </c:pt>
                <c:pt idx="148">
                  <c:v>-2.2490387238286962</c:v>
                </c:pt>
                <c:pt idx="149">
                  <c:v>-1.9625124903807589</c:v>
                </c:pt>
                <c:pt idx="150">
                  <c:v>-1.5863598728502928</c:v>
                </c:pt>
                <c:pt idx="151">
                  <c:v>-1.347249448353081</c:v>
                </c:pt>
                <c:pt idx="152">
                  <c:v>-1.1641423068727337</c:v>
                </c:pt>
                <c:pt idx="153">
                  <c:v>-1.2579643978171928</c:v>
                </c:pt>
                <c:pt idx="154">
                  <c:v>-1.1850751688668719</c:v>
                </c:pt>
                <c:pt idx="155">
                  <c:v>-1.0947407264439439</c:v>
                </c:pt>
                <c:pt idx="156">
                  <c:v>-0.92033371166573485</c:v>
                </c:pt>
                <c:pt idx="157">
                  <c:v>-0.74461371189882053</c:v>
                </c:pt>
                <c:pt idx="158">
                  <c:v>-0.65191293570182562</c:v>
                </c:pt>
                <c:pt idx="159">
                  <c:v>-0.68262340402313493</c:v>
                </c:pt>
                <c:pt idx="160">
                  <c:v>-0.8649827070433922</c:v>
                </c:pt>
                <c:pt idx="161">
                  <c:v>-1.004301505060091</c:v>
                </c:pt>
                <c:pt idx="162">
                  <c:v>-1.076713134393378</c:v>
                </c:pt>
                <c:pt idx="163">
                  <c:v>-1.16058068603341</c:v>
                </c:pt>
                <c:pt idx="164">
                  <c:v>-1.0660396953353404</c:v>
                </c:pt>
                <c:pt idx="165">
                  <c:v>-0.76788826715031977</c:v>
                </c:pt>
                <c:pt idx="166">
                  <c:v>-0.77005825547886797</c:v>
                </c:pt>
                <c:pt idx="167">
                  <c:v>-0.57312326877830122</c:v>
                </c:pt>
                <c:pt idx="168">
                  <c:v>-0.45056268050226445</c:v>
                </c:pt>
                <c:pt idx="169">
                  <c:v>-0.45030822824032102</c:v>
                </c:pt>
                <c:pt idx="170">
                  <c:v>-0.28653695639022936</c:v>
                </c:pt>
                <c:pt idx="171">
                  <c:v>-0.39813955257914224</c:v>
                </c:pt>
                <c:pt idx="172">
                  <c:v>-0.55279950103977837</c:v>
                </c:pt>
                <c:pt idx="173">
                  <c:v>-0.39960191164771097</c:v>
                </c:pt>
                <c:pt idx="174">
                  <c:v>-0.32574982061168045</c:v>
                </c:pt>
                <c:pt idx="175">
                  <c:v>-7.2456227702594189E-2</c:v>
                </c:pt>
                <c:pt idx="176">
                  <c:v>-1.9662475913922783E-2</c:v>
                </c:pt>
                <c:pt idx="177">
                  <c:v>6.9543115062488781E-2</c:v>
                </c:pt>
                <c:pt idx="178">
                  <c:v>1.5817680550061386E-2</c:v>
                </c:pt>
                <c:pt idx="179">
                  <c:v>0.14653972752093725</c:v>
                </c:pt>
                <c:pt idx="180">
                  <c:v>0.19940742944251233</c:v>
                </c:pt>
                <c:pt idx="181">
                  <c:v>0.26338253758687658</c:v>
                </c:pt>
                <c:pt idx="182">
                  <c:v>0.25519208407914395</c:v>
                </c:pt>
                <c:pt idx="183">
                  <c:v>0.17368916791339961</c:v>
                </c:pt>
                <c:pt idx="184">
                  <c:v>0.23486242388299883</c:v>
                </c:pt>
                <c:pt idx="185">
                  <c:v>0.20134427640224906</c:v>
                </c:pt>
                <c:pt idx="186">
                  <c:v>0.1265921575090394</c:v>
                </c:pt>
                <c:pt idx="187">
                  <c:v>0.13118584711113357</c:v>
                </c:pt>
                <c:pt idx="188">
                  <c:v>9.2897248841338653E-2</c:v>
                </c:pt>
                <c:pt idx="189">
                  <c:v>7.6133152326341325E-2</c:v>
                </c:pt>
                <c:pt idx="190">
                  <c:v>5.5859457037974902E-2</c:v>
                </c:pt>
                <c:pt idx="191">
                  <c:v>0.19932711124600755</c:v>
                </c:pt>
                <c:pt idx="192">
                  <c:v>0.25565422899588341</c:v>
                </c:pt>
                <c:pt idx="193">
                  <c:v>0.19420878003864872</c:v>
                </c:pt>
                <c:pt idx="194">
                  <c:v>0.19603281337634426</c:v>
                </c:pt>
                <c:pt idx="195">
                  <c:v>0.20291809670193239</c:v>
                </c:pt>
                <c:pt idx="196">
                  <c:v>0.1924232947516582</c:v>
                </c:pt>
                <c:pt idx="197">
                  <c:v>0.2057496437949986</c:v>
                </c:pt>
                <c:pt idx="198">
                  <c:v>0.2667969951171012</c:v>
                </c:pt>
                <c:pt idx="199">
                  <c:v>0.32845056089072444</c:v>
                </c:pt>
                <c:pt idx="200">
                  <c:v>0.27766571707286647</c:v>
                </c:pt>
                <c:pt idx="201">
                  <c:v>0.37154994182146206</c:v>
                </c:pt>
                <c:pt idx="202">
                  <c:v>0.4326418493784383</c:v>
                </c:pt>
                <c:pt idx="203">
                  <c:v>0.44675349111025819</c:v>
                </c:pt>
                <c:pt idx="204">
                  <c:v>0.45236240263422145</c:v>
                </c:pt>
                <c:pt idx="205">
                  <c:v>0.40008020923560106</c:v>
                </c:pt>
                <c:pt idx="206">
                  <c:v>0.49665110611251384</c:v>
                </c:pt>
                <c:pt idx="207">
                  <c:v>0.42735474486423586</c:v>
                </c:pt>
                <c:pt idx="208">
                  <c:v>0.4647186774476777</c:v>
                </c:pt>
                <c:pt idx="209">
                  <c:v>0.51539084002367597</c:v>
                </c:pt>
                <c:pt idx="210">
                  <c:v>0.58508395307827943</c:v>
                </c:pt>
                <c:pt idx="211">
                  <c:v>0.6121916584712872</c:v>
                </c:pt>
                <c:pt idx="212">
                  <c:v>0.58794578580905221</c:v>
                </c:pt>
                <c:pt idx="213">
                  <c:v>0.58059517185383913</c:v>
                </c:pt>
                <c:pt idx="214">
                  <c:v>0.47171850911438495</c:v>
                </c:pt>
                <c:pt idx="215">
                  <c:v>0.41521308849891225</c:v>
                </c:pt>
                <c:pt idx="216">
                  <c:v>0.35281424113901583</c:v>
                </c:pt>
                <c:pt idx="217">
                  <c:v>0.45736450997414702</c:v>
                </c:pt>
                <c:pt idx="218">
                  <c:v>0.73936750665677087</c:v>
                </c:pt>
                <c:pt idx="219">
                  <c:v>0.85783703632968367</c:v>
                </c:pt>
                <c:pt idx="220">
                  <c:v>0.92988551467276803</c:v>
                </c:pt>
                <c:pt idx="221">
                  <c:v>0.95153656156631938</c:v>
                </c:pt>
                <c:pt idx="222">
                  <c:v>1.0088056734810689</c:v>
                </c:pt>
                <c:pt idx="223">
                  <c:v>1.0024928174093775</c:v>
                </c:pt>
                <c:pt idx="224">
                  <c:v>0.92138462900714213</c:v>
                </c:pt>
                <c:pt idx="225">
                  <c:v>0.97630636017362038</c:v>
                </c:pt>
                <c:pt idx="226">
                  <c:v>1.0236241989973429</c:v>
                </c:pt>
                <c:pt idx="227">
                  <c:v>1.0541307711570946</c:v>
                </c:pt>
                <c:pt idx="228">
                  <c:v>1.036132758161036</c:v>
                </c:pt>
                <c:pt idx="229">
                  <c:v>1.1131831994819554</c:v>
                </c:pt>
                <c:pt idx="230">
                  <c:v>0.94524202301294769</c:v>
                </c:pt>
                <c:pt idx="231">
                  <c:v>0.81912114915555323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6A-43D1-9C53-8C638BFFB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012000"/>
        <c:axId val="800417120"/>
      </c:scatterChart>
      <c:valAx>
        <c:axId val="717012000"/>
        <c:scaling>
          <c:orientation val="minMax"/>
          <c:min val="4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7]d/\ mmm/\ yyyy;@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0417120"/>
        <c:crosses val="autoZero"/>
        <c:crossBetween val="midCat"/>
      </c:valAx>
      <c:valAx>
        <c:axId val="80041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17012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9525</xdr:rowOff>
    </xdr:from>
    <xdr:to>
      <xdr:col>7</xdr:col>
      <xdr:colOff>628650</xdr:colOff>
      <xdr:row>37</xdr:row>
      <xdr:rowOff>28575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3C699F2-6117-4759-A53D-708DB7E73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33337</xdr:colOff>
      <xdr:row>37</xdr:row>
      <xdr:rowOff>76199</xdr:rowOff>
    </xdr:from>
    <xdr:to>
      <xdr:col>7</xdr:col>
      <xdr:colOff>638175</xdr:colOff>
      <xdr:row>60</xdr:row>
      <xdr:rowOff>98107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21F8079-AB64-4705-A129-F3AF2C31B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14</xdr:row>
      <xdr:rowOff>19050</xdr:rowOff>
    </xdr:from>
    <xdr:to>
      <xdr:col>16</xdr:col>
      <xdr:colOff>147638</xdr:colOff>
      <xdr:row>37</xdr:row>
      <xdr:rowOff>40958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2C75D7C7-B38E-402D-A963-D9E173BF7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37</xdr:row>
      <xdr:rowOff>95250</xdr:rowOff>
    </xdr:from>
    <xdr:to>
      <xdr:col>16</xdr:col>
      <xdr:colOff>147638</xdr:colOff>
      <xdr:row>60</xdr:row>
      <xdr:rowOff>117158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9C1571FA-3394-4085-97AE-621C6097E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109</xdr:row>
      <xdr:rowOff>133350</xdr:rowOff>
    </xdr:from>
    <xdr:to>
      <xdr:col>7</xdr:col>
      <xdr:colOff>604838</xdr:colOff>
      <xdr:row>132</xdr:row>
      <xdr:rowOff>155258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A688021C-112E-45DC-8A13-FDB8186CA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25</xdr:row>
      <xdr:rowOff>28575</xdr:rowOff>
    </xdr:from>
    <xdr:to>
      <xdr:col>10</xdr:col>
      <xdr:colOff>285751</xdr:colOff>
      <xdr:row>54</xdr:row>
      <xdr:rowOff>19050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6A69A2D-E124-4E14-8B2E-3EF640C77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428625</xdr:colOff>
      <xdr:row>25</xdr:row>
      <xdr:rowOff>28574</xdr:rowOff>
    </xdr:from>
    <xdr:to>
      <xdr:col>20</xdr:col>
      <xdr:colOff>542925</xdr:colOff>
      <xdr:row>54</xdr:row>
      <xdr:rowOff>37147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7F57BEE-D50D-4E3D-AEA7-F418059EA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190501</xdr:colOff>
      <xdr:row>54</xdr:row>
      <xdr:rowOff>95250</xdr:rowOff>
    </xdr:from>
    <xdr:to>
      <xdr:col>10</xdr:col>
      <xdr:colOff>285751</xdr:colOff>
      <xdr:row>83</xdr:row>
      <xdr:rowOff>93345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DF41E2DA-8EAA-4946-A173-627EC18643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447676</xdr:colOff>
      <xdr:row>54</xdr:row>
      <xdr:rowOff>90488</xdr:rowOff>
    </xdr:from>
    <xdr:to>
      <xdr:col>20</xdr:col>
      <xdr:colOff>542926</xdr:colOff>
      <xdr:row>83</xdr:row>
      <xdr:rowOff>88583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FDF6CA7-D1EE-48DB-9FFE-BC0F786DE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7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8.42578125" customWidth="1"/>
    <col min="3" max="3" width="11.5703125" bestFit="1" customWidth="1"/>
    <col min="4" max="4" width="10.7109375" bestFit="1" customWidth="1"/>
    <col min="5" max="5" width="10.7109375" style="9" bestFit="1" customWidth="1"/>
    <col min="6" max="6" width="11.7109375" style="9" bestFit="1" customWidth="1"/>
    <col min="7" max="7" width="11.7109375" bestFit="1" customWidth="1"/>
  </cols>
  <sheetData>
    <row r="1" spans="1:7" s="9" customFormat="1" x14ac:dyDescent="0.2"/>
    <row r="2" spans="1:7" s="9" customFormat="1" x14ac:dyDescent="0.2"/>
    <row r="3" spans="1:7" x14ac:dyDescent="0.2">
      <c r="A3" s="4" t="s">
        <v>40</v>
      </c>
      <c r="B3" s="4" t="s">
        <v>41</v>
      </c>
      <c r="C3" s="4" t="s">
        <v>25</v>
      </c>
      <c r="D3" s="4" t="s">
        <v>26</v>
      </c>
      <c r="E3" s="4" t="s">
        <v>27</v>
      </c>
      <c r="F3" s="4" t="s">
        <v>28</v>
      </c>
      <c r="G3" s="4" t="s">
        <v>29</v>
      </c>
    </row>
    <row r="4" spans="1:7" x14ac:dyDescent="0.2">
      <c r="A4" s="11">
        <v>25568</v>
      </c>
      <c r="B4" s="10">
        <v>100</v>
      </c>
    </row>
    <row r="5" spans="1:7" x14ac:dyDescent="0.2">
      <c r="A5" s="11">
        <v>25598</v>
      </c>
      <c r="B5" s="10">
        <v>94.454999999999998</v>
      </c>
      <c r="C5" s="6">
        <f>B5/B4-1</f>
        <v>-5.5449999999999999E-2</v>
      </c>
    </row>
    <row r="6" spans="1:7" x14ac:dyDescent="0.2">
      <c r="A6" s="11">
        <v>25626</v>
      </c>
      <c r="B6" s="10">
        <v>97.405000000000001</v>
      </c>
      <c r="C6" s="6">
        <f>B6/B5-1</f>
        <v>3.1231803504314204E-2</v>
      </c>
    </row>
    <row r="7" spans="1:7" x14ac:dyDescent="0.2">
      <c r="A7" s="11">
        <v>25658</v>
      </c>
      <c r="B7" s="10">
        <v>97.707999999999998</v>
      </c>
      <c r="C7" s="6">
        <f t="shared" ref="C7:C70" si="0">B7/B6-1</f>
        <v>3.1107232688261099E-3</v>
      </c>
    </row>
    <row r="8" spans="1:7" x14ac:dyDescent="0.2">
      <c r="A8" s="11">
        <v>25688</v>
      </c>
      <c r="B8" s="10">
        <v>88.578000000000003</v>
      </c>
      <c r="C8" s="6">
        <f t="shared" si="0"/>
        <v>-9.3441683383141516E-2</v>
      </c>
    </row>
    <row r="9" spans="1:7" x14ac:dyDescent="0.2">
      <c r="A9" s="11">
        <v>25717</v>
      </c>
      <c r="B9" s="10">
        <v>82.99</v>
      </c>
      <c r="C9" s="6">
        <f t="shared" si="0"/>
        <v>-6.3085642033010592E-2</v>
      </c>
    </row>
    <row r="10" spans="1:7" x14ac:dyDescent="0.2">
      <c r="A10" s="11">
        <v>25749</v>
      </c>
      <c r="B10" s="10">
        <v>80.945999999999998</v>
      </c>
      <c r="C10" s="6">
        <f t="shared" si="0"/>
        <v>-2.4629473430533788E-2</v>
      </c>
    </row>
    <row r="11" spans="1:7" x14ac:dyDescent="0.2">
      <c r="A11" s="11">
        <v>25780</v>
      </c>
      <c r="B11" s="10">
        <v>85.965000000000003</v>
      </c>
      <c r="C11" s="6">
        <f t="shared" si="0"/>
        <v>6.2004299162404575E-2</v>
      </c>
    </row>
    <row r="12" spans="1:7" x14ac:dyDescent="0.2">
      <c r="A12" s="11">
        <v>25811</v>
      </c>
      <c r="B12" s="10">
        <v>88.799000000000007</v>
      </c>
      <c r="C12" s="6">
        <f t="shared" si="0"/>
        <v>3.296690513581102E-2</v>
      </c>
    </row>
    <row r="13" spans="1:7" x14ac:dyDescent="0.2">
      <c r="A13" s="11">
        <v>25841</v>
      </c>
      <c r="B13" s="10">
        <v>91.667000000000002</v>
      </c>
      <c r="C13" s="6">
        <f t="shared" si="0"/>
        <v>3.2297661009695888E-2</v>
      </c>
    </row>
    <row r="14" spans="1:7" x14ac:dyDescent="0.2">
      <c r="A14" s="11">
        <v>25871</v>
      </c>
      <c r="B14" s="10">
        <v>90.313999999999993</v>
      </c>
      <c r="C14" s="6">
        <f t="shared" si="0"/>
        <v>-1.4759946327468021E-2</v>
      </c>
    </row>
    <row r="15" spans="1:7" x14ac:dyDescent="0.2">
      <c r="A15" s="11">
        <v>25902</v>
      </c>
      <c r="B15" s="10">
        <v>92.337000000000003</v>
      </c>
      <c r="C15" s="6">
        <f t="shared" si="0"/>
        <v>2.2399627964656776E-2</v>
      </c>
    </row>
    <row r="16" spans="1:7" x14ac:dyDescent="0.2">
      <c r="A16" s="11">
        <v>25933</v>
      </c>
      <c r="B16" s="10">
        <v>96.915000000000006</v>
      </c>
      <c r="C16" s="6">
        <f t="shared" si="0"/>
        <v>4.9579258585399133E-2</v>
      </c>
      <c r="D16" s="6">
        <f>B16/B4-1</f>
        <v>-3.0849999999999933E-2</v>
      </c>
      <c r="E16" s="6"/>
      <c r="F16" s="6"/>
    </row>
    <row r="17" spans="1:6" x14ac:dyDescent="0.2">
      <c r="A17" s="11">
        <v>25962</v>
      </c>
      <c r="B17" s="10">
        <v>101.369</v>
      </c>
      <c r="C17" s="6">
        <f t="shared" si="0"/>
        <v>4.5957798070473954E-2</v>
      </c>
      <c r="D17" s="6">
        <f t="shared" ref="D17:D80" si="1">B17/B5-1</f>
        <v>7.319887777248435E-2</v>
      </c>
      <c r="E17" s="6"/>
      <c r="F17" s="6"/>
    </row>
    <row r="18" spans="1:6" x14ac:dyDescent="0.2">
      <c r="A18" s="11">
        <v>25990</v>
      </c>
      <c r="B18" s="10">
        <v>102.438</v>
      </c>
      <c r="C18" s="6">
        <f t="shared" si="0"/>
        <v>1.0545630320906829E-2</v>
      </c>
      <c r="D18" s="6">
        <f t="shared" si="1"/>
        <v>5.1670858785483276E-2</v>
      </c>
      <c r="E18" s="6"/>
      <c r="F18" s="6"/>
    </row>
    <row r="19" spans="1:6" x14ac:dyDescent="0.2">
      <c r="A19" s="11">
        <v>26023</v>
      </c>
      <c r="B19" s="10">
        <v>106.93300000000001</v>
      </c>
      <c r="C19" s="6">
        <f t="shared" si="0"/>
        <v>4.3880200706769124E-2</v>
      </c>
      <c r="D19" s="6">
        <f t="shared" si="1"/>
        <v>9.4413968149998029E-2</v>
      </c>
      <c r="E19" s="6"/>
      <c r="F19" s="6"/>
    </row>
    <row r="20" spans="1:6" x14ac:dyDescent="0.2">
      <c r="A20" s="11">
        <v>26053</v>
      </c>
      <c r="B20" s="10">
        <v>110.429</v>
      </c>
      <c r="C20" s="6">
        <f t="shared" si="0"/>
        <v>3.2693368744914908E-2</v>
      </c>
      <c r="D20" s="6">
        <f t="shared" si="1"/>
        <v>0.2466865361602204</v>
      </c>
      <c r="E20" s="6"/>
      <c r="F20" s="6"/>
    </row>
    <row r="21" spans="1:6" x14ac:dyDescent="0.2">
      <c r="A21" s="11">
        <v>26084</v>
      </c>
      <c r="B21" s="10">
        <v>107.81399999999999</v>
      </c>
      <c r="C21" s="6">
        <f t="shared" si="0"/>
        <v>-2.3680373814849442E-2</v>
      </c>
      <c r="D21" s="6">
        <f t="shared" si="1"/>
        <v>0.29912037594890961</v>
      </c>
      <c r="E21" s="6"/>
      <c r="F21" s="6"/>
    </row>
    <row r="22" spans="1:6" x14ac:dyDescent="0.2">
      <c r="A22" s="11">
        <v>26114</v>
      </c>
      <c r="B22" s="10">
        <v>108.90900000000001</v>
      </c>
      <c r="C22" s="6">
        <f t="shared" si="0"/>
        <v>1.0156380432968071E-2</v>
      </c>
      <c r="D22" s="6">
        <f t="shared" si="1"/>
        <v>0.34545252390482561</v>
      </c>
      <c r="E22" s="6"/>
      <c r="F22" s="6"/>
    </row>
    <row r="23" spans="1:6" x14ac:dyDescent="0.2">
      <c r="A23" s="11">
        <v>26144</v>
      </c>
      <c r="B23" s="10">
        <v>107.16800000000001</v>
      </c>
      <c r="C23" s="6">
        <f t="shared" si="0"/>
        <v>-1.5985823026563484E-2</v>
      </c>
      <c r="D23" s="6">
        <f t="shared" si="1"/>
        <v>0.24664689117664174</v>
      </c>
      <c r="E23" s="6"/>
      <c r="F23" s="6"/>
    </row>
    <row r="24" spans="1:6" x14ac:dyDescent="0.2">
      <c r="A24" s="11">
        <v>26176</v>
      </c>
      <c r="B24" s="10">
        <v>109.50700000000001</v>
      </c>
      <c r="C24" s="6">
        <f t="shared" si="0"/>
        <v>2.1825544938787633E-2</v>
      </c>
      <c r="D24" s="6">
        <f t="shared" si="1"/>
        <v>0.23320082433360723</v>
      </c>
      <c r="E24" s="6"/>
      <c r="F24" s="6"/>
    </row>
    <row r="25" spans="1:6" x14ac:dyDescent="0.2">
      <c r="A25" s="11">
        <v>26206</v>
      </c>
      <c r="B25" s="10">
        <v>108.46599999999999</v>
      </c>
      <c r="C25" s="6">
        <f t="shared" si="0"/>
        <v>-9.5062416101254765E-3</v>
      </c>
      <c r="D25" s="6">
        <f t="shared" si="1"/>
        <v>0.18326115177762992</v>
      </c>
      <c r="E25" s="6"/>
      <c r="F25" s="6"/>
    </row>
    <row r="26" spans="1:6" x14ac:dyDescent="0.2">
      <c r="A26" s="11">
        <v>26235</v>
      </c>
      <c r="B26" s="10">
        <v>104.351</v>
      </c>
      <c r="C26" s="6">
        <f t="shared" si="0"/>
        <v>-3.7938155735437795E-2</v>
      </c>
      <c r="D26" s="6">
        <f t="shared" si="1"/>
        <v>0.15542440817591974</v>
      </c>
      <c r="E26" s="6"/>
      <c r="F26" s="6"/>
    </row>
    <row r="27" spans="1:6" x14ac:dyDescent="0.2">
      <c r="A27" s="11">
        <v>26267</v>
      </c>
      <c r="B27" s="10">
        <v>105.233</v>
      </c>
      <c r="C27" s="6">
        <f t="shared" si="0"/>
        <v>8.4522429109448183E-3</v>
      </c>
      <c r="D27" s="6">
        <f t="shared" si="1"/>
        <v>0.13966232387883504</v>
      </c>
      <c r="E27" s="6"/>
      <c r="F27" s="6"/>
    </row>
    <row r="28" spans="1:6" x14ac:dyDescent="0.2">
      <c r="A28" s="11">
        <v>26298</v>
      </c>
      <c r="B28" s="10">
        <v>114.712</v>
      </c>
      <c r="C28" s="6">
        <f t="shared" si="0"/>
        <v>9.0076306861915922E-2</v>
      </c>
      <c r="D28" s="6">
        <f t="shared" si="1"/>
        <v>0.18363514419852445</v>
      </c>
      <c r="E28" s="6"/>
      <c r="F28" s="6"/>
    </row>
    <row r="29" spans="1:6" x14ac:dyDescent="0.2">
      <c r="A29" s="11">
        <v>26329</v>
      </c>
      <c r="B29" s="10">
        <v>118.911</v>
      </c>
      <c r="C29" s="6">
        <f t="shared" si="0"/>
        <v>3.6604714415231276E-2</v>
      </c>
      <c r="D29" s="6">
        <f t="shared" si="1"/>
        <v>0.17305093273091376</v>
      </c>
      <c r="E29" s="6"/>
      <c r="F29" s="6"/>
    </row>
    <row r="30" spans="1:6" x14ac:dyDescent="0.2">
      <c r="A30" s="11">
        <v>26358</v>
      </c>
      <c r="B30" s="10">
        <v>123.473</v>
      </c>
      <c r="C30" s="6">
        <f t="shared" si="0"/>
        <v>3.8364827476011554E-2</v>
      </c>
      <c r="D30" s="6">
        <f t="shared" si="1"/>
        <v>0.2053437201038677</v>
      </c>
      <c r="E30" s="6"/>
      <c r="F30" s="6"/>
    </row>
    <row r="31" spans="1:6" x14ac:dyDescent="0.2">
      <c r="A31" s="11">
        <v>26389</v>
      </c>
      <c r="B31" s="10">
        <v>125.187</v>
      </c>
      <c r="C31" s="6">
        <f t="shared" si="0"/>
        <v>1.3881577348894059E-2</v>
      </c>
      <c r="D31" s="6">
        <f t="shared" si="1"/>
        <v>0.17070502090093798</v>
      </c>
      <c r="E31" s="6"/>
      <c r="F31" s="6"/>
    </row>
    <row r="32" spans="1:6" x14ac:dyDescent="0.2">
      <c r="A32" s="11">
        <v>26417</v>
      </c>
      <c r="B32" s="10">
        <v>126.848</v>
      </c>
      <c r="C32" s="6">
        <f t="shared" si="0"/>
        <v>1.3268150846333926E-2</v>
      </c>
      <c r="D32" s="6">
        <f t="shared" si="1"/>
        <v>0.14868376966195473</v>
      </c>
      <c r="E32" s="6"/>
      <c r="F32" s="6"/>
    </row>
    <row r="33" spans="1:6" x14ac:dyDescent="0.2">
      <c r="A33" s="11">
        <v>26450</v>
      </c>
      <c r="B33" s="10">
        <v>129.43199999999999</v>
      </c>
      <c r="C33" s="6">
        <f t="shared" si="0"/>
        <v>2.0370837537840414E-2</v>
      </c>
      <c r="D33" s="6">
        <f t="shared" si="1"/>
        <v>0.2005119928766208</v>
      </c>
      <c r="E33" s="6"/>
      <c r="F33" s="6"/>
    </row>
    <row r="34" spans="1:6" x14ac:dyDescent="0.2">
      <c r="A34" s="11">
        <v>26480</v>
      </c>
      <c r="B34" s="10">
        <v>126.428</v>
      </c>
      <c r="C34" s="6">
        <f t="shared" si="0"/>
        <v>-2.3209098213733736E-2</v>
      </c>
      <c r="D34" s="6">
        <f t="shared" si="1"/>
        <v>0.1608590658255975</v>
      </c>
      <c r="E34" s="6"/>
      <c r="F34" s="6"/>
    </row>
    <row r="35" spans="1:6" x14ac:dyDescent="0.2">
      <c r="A35" s="11">
        <v>26511</v>
      </c>
      <c r="B35" s="10">
        <v>128.381</v>
      </c>
      <c r="C35" s="6">
        <f t="shared" si="0"/>
        <v>1.5447527446451836E-2</v>
      </c>
      <c r="D35" s="6">
        <f t="shared" si="1"/>
        <v>0.19794154971633326</v>
      </c>
      <c r="E35" s="6"/>
      <c r="F35" s="6"/>
    </row>
    <row r="36" spans="1:6" x14ac:dyDescent="0.2">
      <c r="A36" s="11">
        <v>26542</v>
      </c>
      <c r="B36" s="10">
        <v>132.02799999999999</v>
      </c>
      <c r="C36" s="6">
        <f t="shared" si="0"/>
        <v>2.8407630412599971E-2</v>
      </c>
      <c r="D36" s="6">
        <f t="shared" si="1"/>
        <v>0.20565808578447031</v>
      </c>
      <c r="E36" s="6"/>
      <c r="F36" s="6"/>
    </row>
    <row r="37" spans="1:6" x14ac:dyDescent="0.2">
      <c r="A37" s="11">
        <v>26571</v>
      </c>
      <c r="B37" s="10">
        <v>130.01900000000001</v>
      </c>
      <c r="C37" s="6">
        <f t="shared" si="0"/>
        <v>-1.5216469233798824E-2</v>
      </c>
      <c r="D37" s="6">
        <f t="shared" si="1"/>
        <v>0.19870742905610994</v>
      </c>
      <c r="E37" s="6"/>
      <c r="F37" s="6"/>
    </row>
    <row r="38" spans="1:6" x14ac:dyDescent="0.2">
      <c r="A38" s="11">
        <v>26603</v>
      </c>
      <c r="B38" s="10">
        <v>131.09399999999999</v>
      </c>
      <c r="C38" s="6">
        <f t="shared" si="0"/>
        <v>8.2680223659619134E-3</v>
      </c>
      <c r="D38" s="6">
        <f t="shared" si="1"/>
        <v>0.25627928817165135</v>
      </c>
      <c r="E38" s="6"/>
      <c r="F38" s="6"/>
    </row>
    <row r="39" spans="1:6" x14ac:dyDescent="0.2">
      <c r="A39" s="11">
        <v>26633</v>
      </c>
      <c r="B39" s="10">
        <v>137.97499999999999</v>
      </c>
      <c r="C39" s="6">
        <f t="shared" si="0"/>
        <v>5.2489053656155082E-2</v>
      </c>
      <c r="D39" s="6">
        <f t="shared" si="1"/>
        <v>0.31113814107741855</v>
      </c>
      <c r="E39" s="6"/>
      <c r="F39" s="6"/>
    </row>
    <row r="40" spans="1:6" x14ac:dyDescent="0.2">
      <c r="A40" s="11">
        <v>26662</v>
      </c>
      <c r="B40" s="10">
        <v>140.50299999999999</v>
      </c>
      <c r="C40" s="6">
        <f t="shared" si="0"/>
        <v>1.8322159811559935E-2</v>
      </c>
      <c r="D40" s="6">
        <f t="shared" si="1"/>
        <v>0.22483262431131856</v>
      </c>
      <c r="E40" s="6"/>
      <c r="F40" s="6"/>
    </row>
    <row r="41" spans="1:6" x14ac:dyDescent="0.2">
      <c r="A41" s="11">
        <v>26695</v>
      </c>
      <c r="B41" s="10">
        <v>140.82599999999999</v>
      </c>
      <c r="C41" s="6">
        <f t="shared" si="0"/>
        <v>2.2988832978656504E-3</v>
      </c>
      <c r="D41" s="6">
        <f t="shared" si="1"/>
        <v>0.18429749981078269</v>
      </c>
      <c r="E41" s="6"/>
      <c r="F41" s="6"/>
    </row>
    <row r="42" spans="1:6" x14ac:dyDescent="0.2">
      <c r="A42" s="11">
        <v>26723</v>
      </c>
      <c r="B42" s="10">
        <v>141.79900000000001</v>
      </c>
      <c r="C42" s="6">
        <f t="shared" si="0"/>
        <v>6.9092355104882763E-3</v>
      </c>
      <c r="D42" s="6">
        <f t="shared" si="1"/>
        <v>0.14842111230795396</v>
      </c>
      <c r="E42" s="6"/>
      <c r="F42" s="6"/>
    </row>
    <row r="43" spans="1:6" x14ac:dyDescent="0.2">
      <c r="A43" s="11">
        <v>26753</v>
      </c>
      <c r="B43" s="10">
        <v>141.99700000000001</v>
      </c>
      <c r="C43" s="6">
        <f t="shared" si="0"/>
        <v>1.3963427104564108E-3</v>
      </c>
      <c r="D43" s="6">
        <f t="shared" si="1"/>
        <v>0.13427911843881568</v>
      </c>
      <c r="E43" s="6"/>
      <c r="F43" s="6"/>
    </row>
    <row r="44" spans="1:6" x14ac:dyDescent="0.2">
      <c r="A44" s="11">
        <v>26784</v>
      </c>
      <c r="B44" s="10">
        <v>134.84200000000001</v>
      </c>
      <c r="C44" s="6">
        <f t="shared" si="0"/>
        <v>-5.0388388487080715E-2</v>
      </c>
      <c r="D44" s="6">
        <f t="shared" si="1"/>
        <v>6.3020307769929396E-2</v>
      </c>
      <c r="E44" s="6"/>
      <c r="F44" s="6"/>
    </row>
    <row r="45" spans="1:6" x14ac:dyDescent="0.2">
      <c r="A45" s="11">
        <v>26815</v>
      </c>
      <c r="B45" s="10">
        <v>134.44</v>
      </c>
      <c r="C45" s="6">
        <f t="shared" si="0"/>
        <v>-2.981266964299123E-3</v>
      </c>
      <c r="D45" s="6">
        <f t="shared" si="1"/>
        <v>3.8692131775758698E-2</v>
      </c>
      <c r="E45" s="6"/>
      <c r="F45" s="6"/>
    </row>
    <row r="46" spans="1:6" x14ac:dyDescent="0.2">
      <c r="A46" s="11">
        <v>26844</v>
      </c>
      <c r="B46" s="10">
        <v>135.285</v>
      </c>
      <c r="C46" s="6">
        <f t="shared" si="0"/>
        <v>6.2853317465039193E-3</v>
      </c>
      <c r="D46" s="6">
        <f t="shared" si="1"/>
        <v>7.005568386749772E-2</v>
      </c>
      <c r="E46" s="6"/>
      <c r="F46" s="6"/>
    </row>
    <row r="47" spans="1:6" x14ac:dyDescent="0.2">
      <c r="A47" s="11">
        <v>26876</v>
      </c>
      <c r="B47" s="10">
        <v>138.51</v>
      </c>
      <c r="C47" s="6">
        <f t="shared" si="0"/>
        <v>2.3838563033595772E-2</v>
      </c>
      <c r="D47" s="6">
        <f t="shared" si="1"/>
        <v>7.8897967767816102E-2</v>
      </c>
      <c r="E47" s="6"/>
      <c r="F47" s="6"/>
    </row>
    <row r="48" spans="1:6" x14ac:dyDescent="0.2">
      <c r="A48" s="11">
        <v>26907</v>
      </c>
      <c r="B48" s="10">
        <v>132.74299999999999</v>
      </c>
      <c r="C48" s="6">
        <f t="shared" si="0"/>
        <v>-4.1635982961519047E-2</v>
      </c>
      <c r="D48" s="6">
        <f t="shared" si="1"/>
        <v>5.4155179204411485E-3</v>
      </c>
      <c r="E48" s="6"/>
      <c r="F48" s="6"/>
    </row>
    <row r="49" spans="1:6" x14ac:dyDescent="0.2">
      <c r="A49" s="11">
        <v>26935</v>
      </c>
      <c r="B49" s="10">
        <v>136.584</v>
      </c>
      <c r="C49" s="6">
        <f t="shared" si="0"/>
        <v>2.893561242400744E-2</v>
      </c>
      <c r="D49" s="6">
        <f t="shared" si="1"/>
        <v>5.0492620309339431E-2</v>
      </c>
      <c r="E49" s="6"/>
      <c r="F49" s="6"/>
    </row>
    <row r="50" spans="1:6" x14ac:dyDescent="0.2">
      <c r="A50" s="11">
        <v>26968</v>
      </c>
      <c r="B50" s="10">
        <v>137.96199999999999</v>
      </c>
      <c r="C50" s="6">
        <f t="shared" si="0"/>
        <v>1.0089029461723076E-2</v>
      </c>
      <c r="D50" s="6">
        <f t="shared" si="1"/>
        <v>5.2389888171846088E-2</v>
      </c>
      <c r="E50" s="6"/>
      <c r="F50" s="6"/>
    </row>
    <row r="51" spans="1:6" x14ac:dyDescent="0.2">
      <c r="A51" s="11">
        <v>26998</v>
      </c>
      <c r="B51" s="10">
        <v>120.07299999999999</v>
      </c>
      <c r="C51" s="6">
        <f t="shared" si="0"/>
        <v>-0.12966613995158083</v>
      </c>
      <c r="D51" s="6">
        <f t="shared" si="1"/>
        <v>-0.1297481427794891</v>
      </c>
      <c r="E51" s="6"/>
      <c r="F51" s="6"/>
    </row>
    <row r="52" spans="1:6" x14ac:dyDescent="0.2">
      <c r="A52" s="11">
        <v>27029</v>
      </c>
      <c r="B52" s="10">
        <v>119.086</v>
      </c>
      <c r="C52" s="6">
        <f t="shared" si="0"/>
        <v>-8.2199995003039428E-3</v>
      </c>
      <c r="D52" s="6">
        <f t="shared" si="1"/>
        <v>-0.15243090894856326</v>
      </c>
      <c r="E52" s="6"/>
      <c r="F52" s="6"/>
    </row>
    <row r="53" spans="1:6" x14ac:dyDescent="0.2">
      <c r="A53" s="11">
        <v>27060</v>
      </c>
      <c r="B53" s="10">
        <v>119.999</v>
      </c>
      <c r="C53" s="6">
        <f t="shared" si="0"/>
        <v>7.666728246813248E-3</v>
      </c>
      <c r="D53" s="6">
        <f t="shared" si="1"/>
        <v>-0.14789172453950261</v>
      </c>
      <c r="E53" s="6"/>
      <c r="F53" s="6"/>
    </row>
    <row r="54" spans="1:6" x14ac:dyDescent="0.2">
      <c r="A54" s="11">
        <v>27088</v>
      </c>
      <c r="B54" s="10">
        <v>121.866</v>
      </c>
      <c r="C54" s="6">
        <f t="shared" si="0"/>
        <v>1.5558462987191657E-2</v>
      </c>
      <c r="D54" s="6">
        <f t="shared" si="1"/>
        <v>-0.14057221842185064</v>
      </c>
      <c r="E54" s="6"/>
      <c r="F54" s="6"/>
    </row>
    <row r="55" spans="1:6" x14ac:dyDescent="0.2">
      <c r="A55" s="11">
        <v>27117</v>
      </c>
      <c r="B55" s="10">
        <v>118.78</v>
      </c>
      <c r="C55" s="6">
        <f t="shared" si="0"/>
        <v>-2.5322895639472875E-2</v>
      </c>
      <c r="D55" s="6">
        <f t="shared" si="1"/>
        <v>-0.16350345429833035</v>
      </c>
      <c r="E55" s="6"/>
      <c r="F55" s="6"/>
    </row>
    <row r="56" spans="1:6" x14ac:dyDescent="0.2">
      <c r="A56" s="11">
        <v>27149</v>
      </c>
      <c r="B56" s="10">
        <v>116.801</v>
      </c>
      <c r="C56" s="6">
        <f t="shared" si="0"/>
        <v>-1.6661054049503243E-2</v>
      </c>
      <c r="D56" s="6">
        <f t="shared" si="1"/>
        <v>-0.13379362513163562</v>
      </c>
      <c r="E56" s="6"/>
      <c r="F56" s="6"/>
    </row>
    <row r="57" spans="1:6" x14ac:dyDescent="0.2">
      <c r="A57" s="11">
        <v>27180</v>
      </c>
      <c r="B57" s="10">
        <v>112.098</v>
      </c>
      <c r="C57" s="6">
        <f t="shared" si="0"/>
        <v>-4.0265066223748147E-2</v>
      </c>
      <c r="D57" s="6">
        <f t="shared" si="1"/>
        <v>-0.16618565903005056</v>
      </c>
      <c r="E57" s="6"/>
      <c r="F57" s="6"/>
    </row>
    <row r="58" spans="1:6" x14ac:dyDescent="0.2">
      <c r="A58" s="11">
        <v>27208</v>
      </c>
      <c r="B58" s="10">
        <v>108.574</v>
      </c>
      <c r="C58" s="6">
        <f t="shared" si="0"/>
        <v>-3.1436778533069254E-2</v>
      </c>
      <c r="D58" s="6">
        <f t="shared" si="1"/>
        <v>-0.19744243633810099</v>
      </c>
      <c r="E58" s="6"/>
      <c r="F58" s="6"/>
    </row>
    <row r="59" spans="1:6" x14ac:dyDescent="0.2">
      <c r="A59" s="11">
        <v>27241</v>
      </c>
      <c r="B59" s="10">
        <v>102.14400000000001</v>
      </c>
      <c r="C59" s="6">
        <f t="shared" si="0"/>
        <v>-5.9222281577541502E-2</v>
      </c>
      <c r="D59" s="6">
        <f t="shared" si="1"/>
        <v>-0.26255144032921807</v>
      </c>
      <c r="E59" s="6"/>
      <c r="F59" s="6"/>
    </row>
    <row r="60" spans="1:6" x14ac:dyDescent="0.2">
      <c r="A60" s="11">
        <v>27271</v>
      </c>
      <c r="B60" s="10">
        <v>92.287000000000006</v>
      </c>
      <c r="C60" s="6">
        <f t="shared" si="0"/>
        <v>-9.6501018170426001E-2</v>
      </c>
      <c r="D60" s="6">
        <f t="shared" si="1"/>
        <v>-0.30476936636960139</v>
      </c>
      <c r="E60" s="6"/>
      <c r="F60" s="6"/>
    </row>
    <row r="61" spans="1:6" x14ac:dyDescent="0.2">
      <c r="A61" s="11">
        <v>27302</v>
      </c>
      <c r="B61" s="10">
        <v>83.68</v>
      </c>
      <c r="C61" s="6">
        <f t="shared" si="0"/>
        <v>-9.3263406546967631E-2</v>
      </c>
      <c r="D61" s="6">
        <f t="shared" si="1"/>
        <v>-0.38733673051016226</v>
      </c>
      <c r="E61" s="6"/>
      <c r="F61" s="6"/>
    </row>
    <row r="62" spans="1:6" x14ac:dyDescent="0.2">
      <c r="A62" s="11">
        <v>27333</v>
      </c>
      <c r="B62" s="10">
        <v>91.688999999999993</v>
      </c>
      <c r="C62" s="6">
        <f t="shared" si="0"/>
        <v>9.5709847036328677E-2</v>
      </c>
      <c r="D62" s="6">
        <f t="shared" si="1"/>
        <v>-0.33540395181281801</v>
      </c>
      <c r="E62" s="6"/>
      <c r="F62" s="6"/>
    </row>
    <row r="63" spans="1:6" x14ac:dyDescent="0.2">
      <c r="A63" s="11">
        <v>27362</v>
      </c>
      <c r="B63" s="10">
        <v>90.257000000000005</v>
      </c>
      <c r="C63" s="6">
        <f t="shared" si="0"/>
        <v>-1.5618013065907488E-2</v>
      </c>
      <c r="D63" s="6">
        <f t="shared" si="1"/>
        <v>-0.24831560800513008</v>
      </c>
      <c r="E63" s="6"/>
      <c r="F63" s="6"/>
    </row>
    <row r="64" spans="1:6" x14ac:dyDescent="0.2">
      <c r="A64" s="11">
        <v>27394</v>
      </c>
      <c r="B64" s="10">
        <v>88.757999999999996</v>
      </c>
      <c r="C64" s="6">
        <f t="shared" si="0"/>
        <v>-1.6608130117331754E-2</v>
      </c>
      <c r="D64" s="6">
        <f t="shared" si="1"/>
        <v>-0.25467309339468958</v>
      </c>
      <c r="E64" s="6">
        <f>B64/B4-1</f>
        <v>-0.11242000000000008</v>
      </c>
      <c r="F64" s="6"/>
    </row>
    <row r="65" spans="1:6" x14ac:dyDescent="0.2">
      <c r="A65" s="11">
        <v>27425</v>
      </c>
      <c r="B65" s="10">
        <v>101.70099999999999</v>
      </c>
      <c r="C65" s="6">
        <f t="shared" si="0"/>
        <v>0.14582347506703619</v>
      </c>
      <c r="D65" s="6">
        <f t="shared" si="1"/>
        <v>-0.15248460403836706</v>
      </c>
      <c r="E65" s="6">
        <f t="shared" ref="E65:E128" si="2">B65/B5-1</f>
        <v>7.6713779048223962E-2</v>
      </c>
      <c r="F65" s="6"/>
    </row>
    <row r="66" spans="1:6" x14ac:dyDescent="0.2">
      <c r="A66" s="11">
        <v>27453</v>
      </c>
      <c r="B66" s="10">
        <v>110.68300000000001</v>
      </c>
      <c r="C66" s="6">
        <f t="shared" si="0"/>
        <v>8.8317715656680118E-2</v>
      </c>
      <c r="D66" s="6">
        <f t="shared" si="1"/>
        <v>-9.1764725189962704E-2</v>
      </c>
      <c r="E66" s="6">
        <f t="shared" si="2"/>
        <v>0.13631743750320835</v>
      </c>
      <c r="F66" s="6"/>
    </row>
    <row r="67" spans="1:6" x14ac:dyDescent="0.2">
      <c r="A67" s="11">
        <v>27484</v>
      </c>
      <c r="B67" s="10">
        <v>111.494</v>
      </c>
      <c r="C67" s="6">
        <f t="shared" si="0"/>
        <v>7.3272318242185719E-3</v>
      </c>
      <c r="D67" s="6">
        <f t="shared" si="1"/>
        <v>-6.1340292978615985E-2</v>
      </c>
      <c r="E67" s="6">
        <f t="shared" si="2"/>
        <v>0.14109387153559583</v>
      </c>
      <c r="F67" s="6"/>
    </row>
    <row r="68" spans="1:6" x14ac:dyDescent="0.2">
      <c r="A68" s="11">
        <v>27514</v>
      </c>
      <c r="B68" s="10">
        <v>116.11199999999999</v>
      </c>
      <c r="C68" s="6">
        <f t="shared" si="0"/>
        <v>4.1419269198342379E-2</v>
      </c>
      <c r="D68" s="6">
        <f t="shared" si="1"/>
        <v>-5.8989220982698098E-3</v>
      </c>
      <c r="E68" s="6">
        <f t="shared" si="2"/>
        <v>0.31084467926573178</v>
      </c>
      <c r="F68" s="6"/>
    </row>
    <row r="69" spans="1:6" x14ac:dyDescent="0.2">
      <c r="A69" s="11">
        <v>27544</v>
      </c>
      <c r="B69" s="10">
        <v>118.858</v>
      </c>
      <c r="C69" s="6">
        <f t="shared" si="0"/>
        <v>2.3649579716136238E-2</v>
      </c>
      <c r="D69" s="6">
        <f t="shared" si="1"/>
        <v>6.0304376527681169E-2</v>
      </c>
      <c r="E69" s="6">
        <f t="shared" si="2"/>
        <v>0.43219665019881925</v>
      </c>
      <c r="F69" s="6"/>
    </row>
    <row r="70" spans="1:6" x14ac:dyDescent="0.2">
      <c r="A70" s="11">
        <v>27575</v>
      </c>
      <c r="B70" s="10">
        <v>120.35599999999999</v>
      </c>
      <c r="C70" s="6">
        <f t="shared" si="0"/>
        <v>1.2603274495616601E-2</v>
      </c>
      <c r="D70" s="6">
        <f t="shared" si="1"/>
        <v>0.10851585094037253</v>
      </c>
      <c r="E70" s="6">
        <f t="shared" si="2"/>
        <v>0.48686778840214462</v>
      </c>
      <c r="F70" s="6"/>
    </row>
    <row r="71" spans="1:6" x14ac:dyDescent="0.2">
      <c r="A71" s="11">
        <v>27606</v>
      </c>
      <c r="B71" s="10">
        <v>113.706</v>
      </c>
      <c r="C71" s="6">
        <f t="shared" ref="C71:C134" si="3">B71/B70-1</f>
        <v>-5.5252750174482279E-2</v>
      </c>
      <c r="D71" s="6">
        <f t="shared" si="1"/>
        <v>0.11319313909774431</v>
      </c>
      <c r="E71" s="6">
        <f t="shared" si="2"/>
        <v>0.32270109928459245</v>
      </c>
      <c r="F71" s="6"/>
    </row>
    <row r="72" spans="1:6" x14ac:dyDescent="0.2">
      <c r="A72" s="11">
        <v>27635</v>
      </c>
      <c r="B72" s="10">
        <v>111.94499999999999</v>
      </c>
      <c r="C72" s="6">
        <f t="shared" si="3"/>
        <v>-1.5487309376813974E-2</v>
      </c>
      <c r="D72" s="6">
        <f t="shared" si="1"/>
        <v>0.21300941627748204</v>
      </c>
      <c r="E72" s="6">
        <f t="shared" si="2"/>
        <v>0.26065608846946464</v>
      </c>
      <c r="F72" s="6"/>
    </row>
    <row r="73" spans="1:6" x14ac:dyDescent="0.2">
      <c r="A73" s="11">
        <v>27667</v>
      </c>
      <c r="B73" s="10">
        <v>107.251</v>
      </c>
      <c r="C73" s="6">
        <f t="shared" si="3"/>
        <v>-4.1931305551833442E-2</v>
      </c>
      <c r="D73" s="6">
        <f t="shared" si="1"/>
        <v>0.28168021032504775</v>
      </c>
      <c r="E73" s="6">
        <f t="shared" si="2"/>
        <v>0.17000665452125641</v>
      </c>
      <c r="F73" s="6"/>
    </row>
    <row r="74" spans="1:6" x14ac:dyDescent="0.2">
      <c r="A74" s="11">
        <v>27698</v>
      </c>
      <c r="B74" s="10">
        <v>114.639</v>
      </c>
      <c r="C74" s="6">
        <f t="shared" si="3"/>
        <v>6.8885138600106144E-2</v>
      </c>
      <c r="D74" s="6">
        <f t="shared" si="1"/>
        <v>0.25030265353532055</v>
      </c>
      <c r="E74" s="6">
        <f t="shared" si="2"/>
        <v>0.26933808711827623</v>
      </c>
      <c r="F74" s="6"/>
    </row>
    <row r="75" spans="1:6" x14ac:dyDescent="0.2">
      <c r="A75" s="11">
        <v>27726</v>
      </c>
      <c r="B75" s="10">
        <v>117.774</v>
      </c>
      <c r="C75" s="6">
        <f t="shared" si="3"/>
        <v>2.7346714468898137E-2</v>
      </c>
      <c r="D75" s="6">
        <f t="shared" si="1"/>
        <v>0.30487386019920892</v>
      </c>
      <c r="E75" s="6">
        <f t="shared" si="2"/>
        <v>0.27548003508885932</v>
      </c>
      <c r="F75" s="6"/>
    </row>
    <row r="76" spans="1:6" x14ac:dyDescent="0.2">
      <c r="A76" s="11">
        <v>27759</v>
      </c>
      <c r="B76" s="10">
        <v>117.875</v>
      </c>
      <c r="C76" s="6">
        <f t="shared" si="3"/>
        <v>8.5757467692348932E-4</v>
      </c>
      <c r="D76" s="6">
        <f t="shared" si="1"/>
        <v>0.32804930259807574</v>
      </c>
      <c r="E76" s="6">
        <f t="shared" si="2"/>
        <v>0.21627199091987825</v>
      </c>
      <c r="F76" s="6"/>
    </row>
    <row r="77" spans="1:6" x14ac:dyDescent="0.2">
      <c r="A77" s="11">
        <v>27789</v>
      </c>
      <c r="B77" s="10">
        <v>128.40799999999999</v>
      </c>
      <c r="C77" s="6">
        <f t="shared" si="3"/>
        <v>8.9357370095439981E-2</v>
      </c>
      <c r="D77" s="6">
        <f t="shared" si="1"/>
        <v>0.26260312091326532</v>
      </c>
      <c r="E77" s="6">
        <f t="shared" si="2"/>
        <v>0.26673835196164486</v>
      </c>
      <c r="F77" s="6"/>
    </row>
    <row r="78" spans="1:6" x14ac:dyDescent="0.2">
      <c r="A78" s="11">
        <v>27817</v>
      </c>
      <c r="B78" s="10">
        <v>127.458</v>
      </c>
      <c r="C78" s="6">
        <f t="shared" si="3"/>
        <v>-7.3982929412497178E-3</v>
      </c>
      <c r="D78" s="6">
        <f t="shared" si="1"/>
        <v>0.15155895666001085</v>
      </c>
      <c r="E78" s="6">
        <f t="shared" si="2"/>
        <v>0.24424529959585306</v>
      </c>
      <c r="F78" s="6"/>
    </row>
    <row r="79" spans="1:6" x14ac:dyDescent="0.2">
      <c r="A79" s="11">
        <v>27850</v>
      </c>
      <c r="B79" s="10">
        <v>128.96100000000001</v>
      </c>
      <c r="C79" s="6">
        <f t="shared" si="3"/>
        <v>1.1792119757096486E-2</v>
      </c>
      <c r="D79" s="6">
        <f t="shared" si="1"/>
        <v>0.15666313882361393</v>
      </c>
      <c r="E79" s="6">
        <f t="shared" si="2"/>
        <v>0.20599814837328045</v>
      </c>
      <c r="F79" s="6"/>
    </row>
    <row r="80" spans="1:6" x14ac:dyDescent="0.2">
      <c r="A80" s="11">
        <v>27880</v>
      </c>
      <c r="B80" s="10">
        <v>128.02099999999999</v>
      </c>
      <c r="C80" s="6">
        <f t="shared" si="3"/>
        <v>-7.2890253642575731E-3</v>
      </c>
      <c r="D80" s="6">
        <f t="shared" si="1"/>
        <v>0.10256476505443013</v>
      </c>
      <c r="E80" s="6">
        <f t="shared" si="2"/>
        <v>0.15930597940758306</v>
      </c>
      <c r="F80" s="6"/>
    </row>
    <row r="81" spans="1:6" x14ac:dyDescent="0.2">
      <c r="A81" s="11">
        <v>27911</v>
      </c>
      <c r="B81" s="10">
        <v>125.88800000000001</v>
      </c>
      <c r="C81" s="6">
        <f t="shared" si="3"/>
        <v>-1.6661329000710712E-2</v>
      </c>
      <c r="D81" s="6">
        <f t="shared" ref="D81:D144" si="4">B81/B69-1</f>
        <v>5.91462080802303E-2</v>
      </c>
      <c r="E81" s="6">
        <f t="shared" si="2"/>
        <v>0.16764056616023915</v>
      </c>
      <c r="F81" s="6"/>
    </row>
    <row r="82" spans="1:6" x14ac:dyDescent="0.2">
      <c r="A82" s="11">
        <v>27941</v>
      </c>
      <c r="B82" s="10">
        <v>129.762</v>
      </c>
      <c r="C82" s="6">
        <f t="shared" si="3"/>
        <v>3.0773385866802228E-2</v>
      </c>
      <c r="D82" s="6">
        <f t="shared" si="4"/>
        <v>7.8151483931004684E-2</v>
      </c>
      <c r="E82" s="6">
        <f t="shared" si="2"/>
        <v>0.19147177919180236</v>
      </c>
      <c r="F82" s="6"/>
    </row>
    <row r="83" spans="1:6" x14ac:dyDescent="0.2">
      <c r="A83" s="11">
        <v>27971</v>
      </c>
      <c r="B83" s="10">
        <v>128.548</v>
      </c>
      <c r="C83" s="6">
        <f t="shared" si="3"/>
        <v>-9.3555894637875614E-3</v>
      </c>
      <c r="D83" s="6">
        <f t="shared" si="4"/>
        <v>0.1305296114541008</v>
      </c>
      <c r="E83" s="6">
        <f t="shared" si="2"/>
        <v>0.19949985070170184</v>
      </c>
      <c r="F83" s="6"/>
    </row>
    <row r="84" spans="1:6" x14ac:dyDescent="0.2">
      <c r="A84" s="11">
        <v>28003</v>
      </c>
      <c r="B84" s="10">
        <v>128.256</v>
      </c>
      <c r="C84" s="6">
        <f t="shared" si="3"/>
        <v>-2.2715250334505166E-3</v>
      </c>
      <c r="D84" s="6">
        <f t="shared" si="4"/>
        <v>0.14570548036982456</v>
      </c>
      <c r="E84" s="6">
        <f t="shared" si="2"/>
        <v>0.17121279918178733</v>
      </c>
      <c r="F84" s="6"/>
    </row>
    <row r="85" spans="1:6" x14ac:dyDescent="0.2">
      <c r="A85" s="11">
        <v>28033</v>
      </c>
      <c r="B85" s="10">
        <v>129.333</v>
      </c>
      <c r="C85" s="6">
        <f t="shared" si="3"/>
        <v>8.3972679640718084E-3</v>
      </c>
      <c r="D85" s="6">
        <f t="shared" si="4"/>
        <v>0.2058908541645299</v>
      </c>
      <c r="E85" s="6">
        <f t="shared" si="2"/>
        <v>0.19238286652038439</v>
      </c>
      <c r="F85" s="6"/>
    </row>
    <row r="86" spans="1:6" x14ac:dyDescent="0.2">
      <c r="A86" s="11">
        <v>28062</v>
      </c>
      <c r="B86" s="10">
        <v>124.80800000000001</v>
      </c>
      <c r="C86" s="6">
        <f t="shared" si="3"/>
        <v>-3.4987203575266856E-2</v>
      </c>
      <c r="D86" s="6">
        <f t="shared" si="4"/>
        <v>8.8704542084282023E-2</v>
      </c>
      <c r="E86" s="6">
        <f t="shared" si="2"/>
        <v>0.19604028710793386</v>
      </c>
      <c r="F86" s="6"/>
    </row>
    <row r="87" spans="1:6" x14ac:dyDescent="0.2">
      <c r="A87" s="11">
        <v>28094</v>
      </c>
      <c r="B87" s="10">
        <v>124.318</v>
      </c>
      <c r="C87" s="6">
        <f t="shared" si="3"/>
        <v>-3.9260303826678111E-3</v>
      </c>
      <c r="D87" s="6">
        <f t="shared" si="4"/>
        <v>5.5564046393940858E-2</v>
      </c>
      <c r="E87" s="6">
        <f t="shared" si="2"/>
        <v>0.18135945948514243</v>
      </c>
      <c r="F87" s="6"/>
    </row>
    <row r="88" spans="1:6" x14ac:dyDescent="0.2">
      <c r="A88" s="11">
        <v>28125</v>
      </c>
      <c r="B88" s="10">
        <v>133.667</v>
      </c>
      <c r="C88" s="6">
        <f t="shared" si="3"/>
        <v>7.5202303769365653E-2</v>
      </c>
      <c r="D88" s="6">
        <f t="shared" si="4"/>
        <v>0.1339724284199364</v>
      </c>
      <c r="E88" s="6">
        <f t="shared" si="2"/>
        <v>0.16523990515377629</v>
      </c>
      <c r="F88" s="6"/>
    </row>
    <row r="89" spans="1:6" x14ac:dyDescent="0.2">
      <c r="A89" s="11">
        <v>28156</v>
      </c>
      <c r="B89" s="10">
        <v>129.18</v>
      </c>
      <c r="C89" s="6">
        <f t="shared" si="3"/>
        <v>-3.3568494841658691E-2</v>
      </c>
      <c r="D89" s="6">
        <f t="shared" si="4"/>
        <v>6.0120864743631319E-3</v>
      </c>
      <c r="E89" s="6">
        <f t="shared" si="2"/>
        <v>8.6358705250145107E-2</v>
      </c>
      <c r="F89" s="6"/>
    </row>
    <row r="90" spans="1:6" x14ac:dyDescent="0.2">
      <c r="A90" s="11">
        <v>28184</v>
      </c>
      <c r="B90" s="10">
        <v>128.613</v>
      </c>
      <c r="C90" s="6">
        <f t="shared" si="3"/>
        <v>-4.3892243381329354E-3</v>
      </c>
      <c r="D90" s="6">
        <f t="shared" si="4"/>
        <v>9.061808595772769E-3</v>
      </c>
      <c r="E90" s="6">
        <f t="shared" si="2"/>
        <v>4.1628534173463017E-2</v>
      </c>
      <c r="F90" s="6"/>
    </row>
    <row r="91" spans="1:6" x14ac:dyDescent="0.2">
      <c r="A91" s="11">
        <v>28215</v>
      </c>
      <c r="B91" s="10">
        <v>127.809</v>
      </c>
      <c r="C91" s="6">
        <f t="shared" si="3"/>
        <v>-6.2513120757622387E-3</v>
      </c>
      <c r="D91" s="6">
        <f t="shared" si="4"/>
        <v>-8.9329332123666561E-3</v>
      </c>
      <c r="E91" s="6">
        <f t="shared" si="2"/>
        <v>2.0944666778499377E-2</v>
      </c>
      <c r="F91" s="6"/>
    </row>
    <row r="92" spans="1:6" x14ac:dyDescent="0.2">
      <c r="A92" s="11">
        <v>28244</v>
      </c>
      <c r="B92" s="10">
        <v>129.20599999999999</v>
      </c>
      <c r="C92" s="6">
        <f t="shared" si="3"/>
        <v>1.0930372665461707E-2</v>
      </c>
      <c r="D92" s="6">
        <f t="shared" si="4"/>
        <v>9.2562938892837288E-3</v>
      </c>
      <c r="E92" s="6">
        <f t="shared" si="2"/>
        <v>1.8589177598385298E-2</v>
      </c>
      <c r="F92" s="6"/>
    </row>
    <row r="93" spans="1:6" x14ac:dyDescent="0.2">
      <c r="A93" s="11">
        <v>28276</v>
      </c>
      <c r="B93" s="10">
        <v>127.45099999999999</v>
      </c>
      <c r="C93" s="6">
        <f t="shared" si="3"/>
        <v>-1.3582960543627953E-2</v>
      </c>
      <c r="D93" s="6">
        <f t="shared" si="4"/>
        <v>1.2415798169801651E-2</v>
      </c>
      <c r="E93" s="6">
        <f t="shared" si="2"/>
        <v>-1.5305334075035537E-2</v>
      </c>
      <c r="F93" s="6"/>
    </row>
    <row r="94" spans="1:6" x14ac:dyDescent="0.2">
      <c r="A94" s="11">
        <v>28306</v>
      </c>
      <c r="B94" s="10">
        <v>132.249</v>
      </c>
      <c r="C94" s="6">
        <f t="shared" si="3"/>
        <v>3.764584036217844E-2</v>
      </c>
      <c r="D94" s="6">
        <f t="shared" si="4"/>
        <v>1.9165857492948524E-2</v>
      </c>
      <c r="E94" s="6">
        <f t="shared" si="2"/>
        <v>4.6042016009111952E-2</v>
      </c>
      <c r="F94" s="6"/>
    </row>
    <row r="95" spans="1:6" x14ac:dyDescent="0.2">
      <c r="A95" s="11">
        <v>28335</v>
      </c>
      <c r="B95" s="10">
        <v>130.476</v>
      </c>
      <c r="C95" s="6">
        <f t="shared" si="3"/>
        <v>-1.3406528593788991E-2</v>
      </c>
      <c r="D95" s="6">
        <f t="shared" si="4"/>
        <v>1.4998288577029673E-2</v>
      </c>
      <c r="E95" s="6">
        <f t="shared" si="2"/>
        <v>1.6318614125143016E-2</v>
      </c>
      <c r="F95" s="6"/>
    </row>
    <row r="96" spans="1:6" x14ac:dyDescent="0.2">
      <c r="A96" s="11">
        <v>28368</v>
      </c>
      <c r="B96" s="10">
        <v>130.958</v>
      </c>
      <c r="C96" s="6">
        <f t="shared" si="3"/>
        <v>3.6941659768845447E-3</v>
      </c>
      <c r="D96" s="6">
        <f t="shared" si="4"/>
        <v>2.1067240518962027E-2</v>
      </c>
      <c r="E96" s="6">
        <f t="shared" si="2"/>
        <v>-8.1043415033174027E-3</v>
      </c>
      <c r="F96" s="6"/>
    </row>
    <row r="97" spans="1:6" x14ac:dyDescent="0.2">
      <c r="A97" s="11">
        <v>28398</v>
      </c>
      <c r="B97" s="10">
        <v>132.589</v>
      </c>
      <c r="C97" s="6">
        <f t="shared" si="3"/>
        <v>1.2454374685013425E-2</v>
      </c>
      <c r="D97" s="6">
        <f t="shared" si="4"/>
        <v>2.5175322616810769E-2</v>
      </c>
      <c r="E97" s="6">
        <f t="shared" si="2"/>
        <v>1.9766341842346158E-2</v>
      </c>
      <c r="F97" s="6"/>
    </row>
    <row r="98" spans="1:6" x14ac:dyDescent="0.2">
      <c r="A98" s="11">
        <v>28429</v>
      </c>
      <c r="B98" s="10">
        <v>130.32400000000001</v>
      </c>
      <c r="C98" s="6">
        <f t="shared" si="3"/>
        <v>-1.7082865094389277E-2</v>
      </c>
      <c r="D98" s="6">
        <f t="shared" si="4"/>
        <v>4.4195884879174363E-2</v>
      </c>
      <c r="E98" s="6">
        <f t="shared" si="2"/>
        <v>-5.873647916761926E-3</v>
      </c>
      <c r="F98" s="6"/>
    </row>
    <row r="99" spans="1:6" x14ac:dyDescent="0.2">
      <c r="A99" s="11">
        <v>28459</v>
      </c>
      <c r="B99" s="10">
        <v>131.95699999999999</v>
      </c>
      <c r="C99" s="6">
        <f t="shared" si="3"/>
        <v>1.2530309075841517E-2</v>
      </c>
      <c r="D99" s="6">
        <f t="shared" si="4"/>
        <v>6.144725622999081E-2</v>
      </c>
      <c r="E99" s="6">
        <f t="shared" si="2"/>
        <v>-4.3616597209639396E-2</v>
      </c>
      <c r="F99" s="6"/>
    </row>
    <row r="100" spans="1:6" x14ac:dyDescent="0.2">
      <c r="A100" s="11">
        <v>28489</v>
      </c>
      <c r="B100" s="10">
        <v>134.57499999999999</v>
      </c>
      <c r="C100" s="6">
        <f t="shared" si="3"/>
        <v>1.9839796297278722E-2</v>
      </c>
      <c r="D100" s="6">
        <f t="shared" si="4"/>
        <v>6.7930005162080143E-3</v>
      </c>
      <c r="E100" s="6">
        <f t="shared" si="2"/>
        <v>-4.2191269937296716E-2</v>
      </c>
      <c r="F100" s="6"/>
    </row>
    <row r="101" spans="1:6" x14ac:dyDescent="0.2">
      <c r="A101" s="11">
        <v>28521</v>
      </c>
      <c r="B101" s="10">
        <v>130.61600000000001</v>
      </c>
      <c r="C101" s="6">
        <f t="shared" si="3"/>
        <v>-2.9418539847668401E-2</v>
      </c>
      <c r="D101" s="6">
        <f t="shared" si="4"/>
        <v>1.1116271868710337E-2</v>
      </c>
      <c r="E101" s="6">
        <f t="shared" si="2"/>
        <v>-7.2500816610568952E-2</v>
      </c>
      <c r="F101" s="6"/>
    </row>
    <row r="102" spans="1:6" x14ac:dyDescent="0.2">
      <c r="A102" s="11">
        <v>28549</v>
      </c>
      <c r="B102" s="10">
        <v>129.61199999999999</v>
      </c>
      <c r="C102" s="6">
        <f t="shared" si="3"/>
        <v>-7.6866540086973911E-3</v>
      </c>
      <c r="D102" s="6">
        <f t="shared" si="4"/>
        <v>7.7674885120477821E-3</v>
      </c>
      <c r="E102" s="6">
        <f t="shared" si="2"/>
        <v>-8.5945599052179578E-2</v>
      </c>
      <c r="F102" s="6"/>
    </row>
    <row r="103" spans="1:6" x14ac:dyDescent="0.2">
      <c r="A103" s="11">
        <v>28580</v>
      </c>
      <c r="B103" s="10">
        <v>135.47499999999999</v>
      </c>
      <c r="C103" s="6">
        <f t="shared" si="3"/>
        <v>4.5235009104095392E-2</v>
      </c>
      <c r="D103" s="6">
        <f t="shared" si="4"/>
        <v>5.9980126595153616E-2</v>
      </c>
      <c r="E103" s="6">
        <f t="shared" si="2"/>
        <v>-4.5930547828475388E-2</v>
      </c>
      <c r="F103" s="6"/>
    </row>
    <row r="104" spans="1:6" x14ac:dyDescent="0.2">
      <c r="A104" s="11">
        <v>28608</v>
      </c>
      <c r="B104" s="10">
        <v>141.55600000000001</v>
      </c>
      <c r="C104" s="6">
        <f t="shared" si="3"/>
        <v>4.4886510426278114E-2</v>
      </c>
      <c r="D104" s="6">
        <f t="shared" si="4"/>
        <v>9.5583796418123201E-2</v>
      </c>
      <c r="E104" s="6">
        <f t="shared" si="2"/>
        <v>4.9791607955978145E-2</v>
      </c>
      <c r="F104" s="6"/>
    </row>
    <row r="105" spans="1:6" x14ac:dyDescent="0.2">
      <c r="A105" s="11">
        <v>28641</v>
      </c>
      <c r="B105" s="10">
        <v>143.33099999999999</v>
      </c>
      <c r="C105" s="6">
        <f t="shared" si="3"/>
        <v>1.2539207098250627E-2</v>
      </c>
      <c r="D105" s="6">
        <f t="shared" si="4"/>
        <v>0.12459690390816869</v>
      </c>
      <c r="E105" s="6">
        <f t="shared" si="2"/>
        <v>6.6133591193097141E-2</v>
      </c>
      <c r="F105" s="6"/>
    </row>
    <row r="106" spans="1:6" x14ac:dyDescent="0.2">
      <c r="A106" s="11">
        <v>28671</v>
      </c>
      <c r="B106" s="10">
        <v>144.75</v>
      </c>
      <c r="C106" s="6">
        <f t="shared" si="3"/>
        <v>9.9001611654143673E-3</v>
      </c>
      <c r="D106" s="6">
        <f t="shared" si="4"/>
        <v>9.4526234602908099E-2</v>
      </c>
      <c r="E106" s="6">
        <f t="shared" si="2"/>
        <v>6.9963410577669416E-2</v>
      </c>
      <c r="F106" s="6"/>
    </row>
    <row r="107" spans="1:6" x14ac:dyDescent="0.2">
      <c r="A107" s="11">
        <v>28702</v>
      </c>
      <c r="B107" s="10">
        <v>155.18100000000001</v>
      </c>
      <c r="C107" s="6">
        <f t="shared" si="3"/>
        <v>7.2062176165803127E-2</v>
      </c>
      <c r="D107" s="6">
        <f t="shared" si="4"/>
        <v>0.18934516692725101</v>
      </c>
      <c r="E107" s="6">
        <f t="shared" si="2"/>
        <v>0.12035954082737721</v>
      </c>
      <c r="F107" s="6"/>
    </row>
    <row r="108" spans="1:6" x14ac:dyDescent="0.2">
      <c r="A108" s="11">
        <v>28733</v>
      </c>
      <c r="B108" s="10">
        <v>158.73699999999999</v>
      </c>
      <c r="C108" s="6">
        <f t="shared" si="3"/>
        <v>2.2915176471346221E-2</v>
      </c>
      <c r="D108" s="6">
        <f t="shared" si="4"/>
        <v>0.21212144351624174</v>
      </c>
      <c r="E108" s="6">
        <f t="shared" si="2"/>
        <v>0.19582200191347199</v>
      </c>
      <c r="F108" s="6"/>
    </row>
    <row r="109" spans="1:6" x14ac:dyDescent="0.2">
      <c r="A109" s="11">
        <v>28762</v>
      </c>
      <c r="B109" s="10">
        <v>160.56100000000001</v>
      </c>
      <c r="C109" s="6">
        <f t="shared" si="3"/>
        <v>1.1490704750625413E-2</v>
      </c>
      <c r="D109" s="6">
        <f t="shared" si="4"/>
        <v>0.21096772733786362</v>
      </c>
      <c r="E109" s="6">
        <f t="shared" si="2"/>
        <v>0.17554764833362624</v>
      </c>
      <c r="F109" s="6"/>
    </row>
    <row r="110" spans="1:6" x14ac:dyDescent="0.2">
      <c r="A110" s="11">
        <v>28794</v>
      </c>
      <c r="B110" s="10">
        <v>157.43199999999999</v>
      </c>
      <c r="C110" s="6">
        <f t="shared" si="3"/>
        <v>-1.9487920478821197E-2</v>
      </c>
      <c r="D110" s="6">
        <f t="shared" si="4"/>
        <v>0.20800466529572437</v>
      </c>
      <c r="E110" s="6">
        <f t="shared" si="2"/>
        <v>0.1411258172540264</v>
      </c>
      <c r="F110" s="6"/>
    </row>
    <row r="111" spans="1:6" x14ac:dyDescent="0.2">
      <c r="A111" s="11">
        <v>28824</v>
      </c>
      <c r="B111" s="10">
        <v>151.85900000000001</v>
      </c>
      <c r="C111" s="6">
        <f t="shared" si="3"/>
        <v>-3.5399410539153298E-2</v>
      </c>
      <c r="D111" s="6">
        <f t="shared" si="4"/>
        <v>0.15082185863576791</v>
      </c>
      <c r="E111" s="6">
        <f t="shared" si="2"/>
        <v>0.26472229393785462</v>
      </c>
      <c r="F111" s="6"/>
    </row>
    <row r="112" spans="1:6" x14ac:dyDescent="0.2">
      <c r="A112" s="11">
        <v>28853</v>
      </c>
      <c r="B112" s="10">
        <v>156.80500000000001</v>
      </c>
      <c r="C112" s="6">
        <f t="shared" si="3"/>
        <v>3.2569686353788763E-2</v>
      </c>
      <c r="D112" s="6">
        <f t="shared" si="4"/>
        <v>0.16518669886680315</v>
      </c>
      <c r="E112" s="6">
        <f t="shared" si="2"/>
        <v>0.3167374838352115</v>
      </c>
      <c r="F112" s="6"/>
    </row>
    <row r="113" spans="1:6" x14ac:dyDescent="0.2">
      <c r="A113" s="11">
        <v>28886</v>
      </c>
      <c r="B113" s="10">
        <v>160.81100000000001</v>
      </c>
      <c r="C113" s="6">
        <f t="shared" si="3"/>
        <v>2.5547654730397662E-2</v>
      </c>
      <c r="D113" s="6">
        <f t="shared" si="4"/>
        <v>0.23117382250260299</v>
      </c>
      <c r="E113" s="6">
        <f t="shared" si="2"/>
        <v>0.34010283419028497</v>
      </c>
      <c r="F113" s="6"/>
    </row>
    <row r="114" spans="1:6" x14ac:dyDescent="0.2">
      <c r="A114" s="11">
        <v>28914</v>
      </c>
      <c r="B114" s="10">
        <v>157.72</v>
      </c>
      <c r="C114" s="6">
        <f t="shared" si="3"/>
        <v>-1.9221321924495216E-2</v>
      </c>
      <c r="D114" s="6">
        <f t="shared" si="4"/>
        <v>0.2168626361756627</v>
      </c>
      <c r="E114" s="6">
        <f t="shared" si="2"/>
        <v>0.29420839282490596</v>
      </c>
      <c r="F114" s="6"/>
    </row>
    <row r="115" spans="1:6" x14ac:dyDescent="0.2">
      <c r="A115" s="11">
        <v>28944</v>
      </c>
      <c r="B115" s="10">
        <v>164.31800000000001</v>
      </c>
      <c r="C115" s="6">
        <f t="shared" si="3"/>
        <v>4.1833629216332824E-2</v>
      </c>
      <c r="D115" s="6">
        <f t="shared" si="4"/>
        <v>0.21290274958479438</v>
      </c>
      <c r="E115" s="6">
        <f t="shared" si="2"/>
        <v>0.38338104057922218</v>
      </c>
      <c r="F115" s="6"/>
    </row>
    <row r="116" spans="1:6" x14ac:dyDescent="0.2">
      <c r="A116" s="11">
        <v>28975</v>
      </c>
      <c r="B116" s="10">
        <v>164.06700000000001</v>
      </c>
      <c r="C116" s="6">
        <f t="shared" si="3"/>
        <v>-1.5275258949111192E-3</v>
      </c>
      <c r="D116" s="6">
        <f t="shared" si="4"/>
        <v>0.15902540337392979</v>
      </c>
      <c r="E116" s="6">
        <f t="shared" si="2"/>
        <v>0.40467119288362263</v>
      </c>
      <c r="F116" s="6"/>
    </row>
    <row r="117" spans="1:6" x14ac:dyDescent="0.2">
      <c r="A117" s="11">
        <v>29006</v>
      </c>
      <c r="B117" s="10">
        <v>161.215</v>
      </c>
      <c r="C117" s="6">
        <f t="shared" si="3"/>
        <v>-1.7383142252860084E-2</v>
      </c>
      <c r="D117" s="6">
        <f t="shared" si="4"/>
        <v>0.1247741242299294</v>
      </c>
      <c r="E117" s="6">
        <f t="shared" si="2"/>
        <v>0.43816125176185139</v>
      </c>
      <c r="F117" s="6"/>
    </row>
    <row r="118" spans="1:6" x14ac:dyDescent="0.2">
      <c r="A118" s="11">
        <v>29035</v>
      </c>
      <c r="B118" s="10">
        <v>165.86099999999999</v>
      </c>
      <c r="C118" s="6">
        <f t="shared" si="3"/>
        <v>2.8818658313432222E-2</v>
      </c>
      <c r="D118" s="6">
        <f t="shared" si="4"/>
        <v>0.14584455958549225</v>
      </c>
      <c r="E118" s="6">
        <f t="shared" si="2"/>
        <v>0.52763092453073468</v>
      </c>
      <c r="F118" s="6"/>
    </row>
    <row r="119" spans="1:6" x14ac:dyDescent="0.2">
      <c r="A119" s="11">
        <v>29067</v>
      </c>
      <c r="B119" s="10">
        <v>167.09399999999999</v>
      </c>
      <c r="C119" s="6">
        <f t="shared" si="3"/>
        <v>7.4339356449075744E-3</v>
      </c>
      <c r="D119" s="6">
        <f t="shared" si="4"/>
        <v>7.6768418814158856E-2</v>
      </c>
      <c r="E119" s="6">
        <f t="shared" si="2"/>
        <v>0.63586701127819545</v>
      </c>
      <c r="F119" s="6"/>
    </row>
    <row r="120" spans="1:6" x14ac:dyDescent="0.2">
      <c r="A120" s="11">
        <v>29098</v>
      </c>
      <c r="B120" s="10">
        <v>173.78700000000001</v>
      </c>
      <c r="C120" s="6">
        <f t="shared" si="3"/>
        <v>4.0055298215375901E-2</v>
      </c>
      <c r="D120" s="6">
        <f t="shared" si="4"/>
        <v>9.4810913649621797E-2</v>
      </c>
      <c r="E120" s="6">
        <f t="shared" si="2"/>
        <v>0.88311463152990122</v>
      </c>
      <c r="F120" s="6"/>
    </row>
    <row r="121" spans="1:6" x14ac:dyDescent="0.2">
      <c r="A121" s="11">
        <v>29126</v>
      </c>
      <c r="B121" s="10">
        <v>177.67500000000001</v>
      </c>
      <c r="C121" s="6">
        <f t="shared" si="3"/>
        <v>2.2372214262286638E-2</v>
      </c>
      <c r="D121" s="6">
        <f t="shared" si="4"/>
        <v>0.10658877311426807</v>
      </c>
      <c r="E121" s="6">
        <f t="shared" si="2"/>
        <v>1.1232672084130018</v>
      </c>
      <c r="F121" s="6"/>
    </row>
    <row r="122" spans="1:6" x14ac:dyDescent="0.2">
      <c r="A122" s="11">
        <v>29159</v>
      </c>
      <c r="B122" s="10">
        <v>164.44</v>
      </c>
      <c r="C122" s="6">
        <f t="shared" si="3"/>
        <v>-7.4489939496271362E-2</v>
      </c>
      <c r="D122" s="6">
        <f t="shared" si="4"/>
        <v>4.4514457035418564E-2</v>
      </c>
      <c r="E122" s="6">
        <f t="shared" si="2"/>
        <v>0.79345395849011346</v>
      </c>
      <c r="F122" s="6"/>
    </row>
    <row r="123" spans="1:6" x14ac:dyDescent="0.2">
      <c r="A123" s="11">
        <v>29189</v>
      </c>
      <c r="B123" s="10">
        <v>169.47399999999999</v>
      </c>
      <c r="C123" s="6">
        <f t="shared" si="3"/>
        <v>3.0612989540257818E-2</v>
      </c>
      <c r="D123" s="6">
        <f t="shared" si="4"/>
        <v>0.11599575922401684</v>
      </c>
      <c r="E123" s="6">
        <f t="shared" si="2"/>
        <v>0.87768261741471543</v>
      </c>
      <c r="F123" s="6"/>
    </row>
    <row r="124" spans="1:6" x14ac:dyDescent="0.2">
      <c r="A124" s="11">
        <v>29220</v>
      </c>
      <c r="B124" s="10">
        <v>173.98</v>
      </c>
      <c r="C124" s="6">
        <f t="shared" si="3"/>
        <v>2.6588149214628709E-2</v>
      </c>
      <c r="D124" s="6">
        <f t="shared" si="4"/>
        <v>0.10953094607952552</v>
      </c>
      <c r="E124" s="6">
        <f t="shared" si="2"/>
        <v>0.96016133756957123</v>
      </c>
      <c r="F124" s="6">
        <f>B124/B4-1</f>
        <v>0.73979999999999979</v>
      </c>
    </row>
    <row r="125" spans="1:6" x14ac:dyDescent="0.2">
      <c r="A125" s="11">
        <v>29251</v>
      </c>
      <c r="B125" s="10">
        <v>184.435</v>
      </c>
      <c r="C125" s="6">
        <f t="shared" si="3"/>
        <v>6.0093114151051896E-2</v>
      </c>
      <c r="D125" s="6">
        <f t="shared" si="4"/>
        <v>0.1469053733886363</v>
      </c>
      <c r="E125" s="6">
        <f t="shared" si="2"/>
        <v>0.81350232544419443</v>
      </c>
      <c r="F125" s="6">
        <f t="shared" ref="F125:F188" si="5">B125/B5-1</f>
        <v>0.95262294214176069</v>
      </c>
    </row>
    <row r="126" spans="1:6" x14ac:dyDescent="0.2">
      <c r="A126" s="11">
        <v>29280</v>
      </c>
      <c r="B126" s="10">
        <v>184.50299999999999</v>
      </c>
      <c r="C126" s="6">
        <f t="shared" si="3"/>
        <v>3.6869357768321009E-4</v>
      </c>
      <c r="D126" s="6">
        <f t="shared" si="4"/>
        <v>0.16981359371037263</v>
      </c>
      <c r="E126" s="6">
        <f t="shared" si="2"/>
        <v>0.66694975741532092</v>
      </c>
      <c r="F126" s="6">
        <f t="shared" si="5"/>
        <v>0.89418407679277223</v>
      </c>
    </row>
    <row r="127" spans="1:6" x14ac:dyDescent="0.2">
      <c r="A127" s="11">
        <v>29311</v>
      </c>
      <c r="B127" s="10">
        <v>164.62899999999999</v>
      </c>
      <c r="C127" s="6">
        <f t="shared" si="3"/>
        <v>-0.10771640569530028</v>
      </c>
      <c r="D127" s="6">
        <f t="shared" si="4"/>
        <v>1.8926715271605499E-3</v>
      </c>
      <c r="E127" s="6">
        <f t="shared" si="2"/>
        <v>0.4765727303711409</v>
      </c>
      <c r="F127" s="6">
        <f t="shared" si="5"/>
        <v>0.68490809350309068</v>
      </c>
    </row>
    <row r="128" spans="1:6" x14ac:dyDescent="0.2">
      <c r="A128" s="11">
        <v>29341</v>
      </c>
      <c r="B128" s="10">
        <v>175.38300000000001</v>
      </c>
      <c r="C128" s="6">
        <f t="shared" si="3"/>
        <v>6.5322634529761059E-2</v>
      </c>
      <c r="D128" s="6">
        <f t="shared" si="4"/>
        <v>6.8971822487154721E-2</v>
      </c>
      <c r="E128" s="6">
        <f t="shared" si="2"/>
        <v>0.51046403472509327</v>
      </c>
      <c r="F128" s="6">
        <f t="shared" si="5"/>
        <v>0.97998374314163783</v>
      </c>
    </row>
    <row r="129" spans="1:6" x14ac:dyDescent="0.2">
      <c r="A129" s="11">
        <v>29371</v>
      </c>
      <c r="B129" s="10">
        <v>183.99199999999999</v>
      </c>
      <c r="C129" s="6">
        <f t="shared" si="3"/>
        <v>4.9086855624547399E-2</v>
      </c>
      <c r="D129" s="6">
        <f t="shared" si="4"/>
        <v>0.14128337933815094</v>
      </c>
      <c r="E129" s="6">
        <f t="shared" ref="E129:E192" si="6">B129/B69-1</f>
        <v>0.54799845193424068</v>
      </c>
      <c r="F129" s="6">
        <f t="shared" si="5"/>
        <v>1.2170381973731774</v>
      </c>
    </row>
    <row r="130" spans="1:6" x14ac:dyDescent="0.2">
      <c r="A130" s="11">
        <v>29402</v>
      </c>
      <c r="B130" s="10">
        <v>192.78100000000001</v>
      </c>
      <c r="C130" s="6">
        <f t="shared" si="3"/>
        <v>4.7768381233966872E-2</v>
      </c>
      <c r="D130" s="6">
        <f t="shared" si="4"/>
        <v>0.1623045803413703</v>
      </c>
      <c r="E130" s="6">
        <f t="shared" si="6"/>
        <v>0.60175645584765203</v>
      </c>
      <c r="F130" s="6">
        <f t="shared" si="5"/>
        <v>1.381600079065056</v>
      </c>
    </row>
    <row r="131" spans="1:6" x14ac:dyDescent="0.2">
      <c r="A131" s="11">
        <v>29433</v>
      </c>
      <c r="B131" s="10">
        <v>198.672</v>
      </c>
      <c r="C131" s="6">
        <f t="shared" si="3"/>
        <v>3.0557990673354629E-2</v>
      </c>
      <c r="D131" s="6">
        <f t="shared" si="4"/>
        <v>0.18898344644331933</v>
      </c>
      <c r="E131" s="6">
        <f t="shared" si="6"/>
        <v>0.74724288955727913</v>
      </c>
      <c r="F131" s="6">
        <f t="shared" si="5"/>
        <v>1.3110800907346012</v>
      </c>
    </row>
    <row r="132" spans="1:6" x14ac:dyDescent="0.2">
      <c r="A132" s="11">
        <v>29462</v>
      </c>
      <c r="B132" s="10">
        <v>202.52099999999999</v>
      </c>
      <c r="C132" s="6">
        <f t="shared" si="3"/>
        <v>1.9373640976081186E-2</v>
      </c>
      <c r="D132" s="6">
        <f t="shared" si="4"/>
        <v>0.1653403304044605</v>
      </c>
      <c r="E132" s="6">
        <f t="shared" si="6"/>
        <v>0.80911161731207293</v>
      </c>
      <c r="F132" s="6">
        <f t="shared" si="5"/>
        <v>1.2806675750853045</v>
      </c>
    </row>
    <row r="133" spans="1:6" x14ac:dyDescent="0.2">
      <c r="A133" s="11">
        <v>29494</v>
      </c>
      <c r="B133" s="10">
        <v>208.571</v>
      </c>
      <c r="C133" s="6">
        <f t="shared" si="3"/>
        <v>2.9873445222964534E-2</v>
      </c>
      <c r="D133" s="6">
        <f t="shared" si="4"/>
        <v>0.17389053046292369</v>
      </c>
      <c r="E133" s="6">
        <f t="shared" si="6"/>
        <v>0.94469981631872879</v>
      </c>
      <c r="F133" s="6">
        <f t="shared" si="5"/>
        <v>1.2753117261391775</v>
      </c>
    </row>
    <row r="134" spans="1:6" x14ac:dyDescent="0.2">
      <c r="A134" s="11">
        <v>29525</v>
      </c>
      <c r="B134" s="10">
        <v>214.614</v>
      </c>
      <c r="C134" s="6">
        <f t="shared" si="3"/>
        <v>2.8973347205508038E-2</v>
      </c>
      <c r="D134" s="6">
        <f t="shared" si="4"/>
        <v>0.30512040865969348</v>
      </c>
      <c r="E134" s="6">
        <f t="shared" si="6"/>
        <v>0.87208541595792011</v>
      </c>
      <c r="F134" s="6">
        <f t="shared" si="5"/>
        <v>1.3763093208140491</v>
      </c>
    </row>
    <row r="135" spans="1:6" x14ac:dyDescent="0.2">
      <c r="A135" s="11">
        <v>29553</v>
      </c>
      <c r="B135" s="10">
        <v>223.55600000000001</v>
      </c>
      <c r="C135" s="6">
        <f t="shared" ref="C135:C198" si="7">B135/B134-1</f>
        <v>4.1665501784599268E-2</v>
      </c>
      <c r="D135" s="6">
        <f t="shared" si="4"/>
        <v>0.3191167966767765</v>
      </c>
      <c r="E135" s="6">
        <f t="shared" si="6"/>
        <v>0.89817786608249706</v>
      </c>
      <c r="F135" s="6">
        <f t="shared" si="5"/>
        <v>1.4210879712357993</v>
      </c>
    </row>
    <row r="136" spans="1:6" x14ac:dyDescent="0.2">
      <c r="A136" s="11">
        <v>29586</v>
      </c>
      <c r="B136" s="10">
        <v>218.64400000000001</v>
      </c>
      <c r="C136" s="6">
        <f t="shared" si="7"/>
        <v>-2.1972123315858294E-2</v>
      </c>
      <c r="D136" s="6">
        <f t="shared" si="4"/>
        <v>0.25671916312219811</v>
      </c>
      <c r="E136" s="6">
        <f t="shared" si="6"/>
        <v>0.85488016967126201</v>
      </c>
      <c r="F136" s="6">
        <f t="shared" si="5"/>
        <v>1.2560387968838671</v>
      </c>
    </row>
    <row r="137" spans="1:6" x14ac:dyDescent="0.2">
      <c r="A137" s="11">
        <v>29616</v>
      </c>
      <c r="B137" s="10">
        <v>212.25</v>
      </c>
      <c r="C137" s="6">
        <f t="shared" si="7"/>
        <v>-2.9243885036863593E-2</v>
      </c>
      <c r="D137" s="6">
        <f t="shared" si="4"/>
        <v>0.15081193916555957</v>
      </c>
      <c r="E137" s="6">
        <f t="shared" si="6"/>
        <v>0.65293439661080321</v>
      </c>
      <c r="F137" s="6">
        <f t="shared" si="5"/>
        <v>1.0938353934634848</v>
      </c>
    </row>
    <row r="138" spans="1:6" x14ac:dyDescent="0.2">
      <c r="A138" s="11">
        <v>29644</v>
      </c>
      <c r="B138" s="10">
        <v>212.83799999999999</v>
      </c>
      <c r="C138" s="6">
        <f t="shared" si="7"/>
        <v>2.7703180212013123E-3</v>
      </c>
      <c r="D138" s="6">
        <f t="shared" si="4"/>
        <v>0.15357473862213622</v>
      </c>
      <c r="E138" s="6">
        <f t="shared" si="6"/>
        <v>0.66986772113166682</v>
      </c>
      <c r="F138" s="6">
        <f t="shared" si="5"/>
        <v>1.0777250629649151</v>
      </c>
    </row>
    <row r="139" spans="1:6" x14ac:dyDescent="0.2">
      <c r="A139" s="11">
        <v>29676</v>
      </c>
      <c r="B139" s="10">
        <v>220.375</v>
      </c>
      <c r="C139" s="6">
        <f t="shared" si="7"/>
        <v>3.5411909527434116E-2</v>
      </c>
      <c r="D139" s="6">
        <f t="shared" si="4"/>
        <v>0.33861591821611015</v>
      </c>
      <c r="E139" s="6">
        <f t="shared" si="6"/>
        <v>0.70884996239173059</v>
      </c>
      <c r="F139" s="6">
        <f t="shared" si="5"/>
        <v>1.0608698904921772</v>
      </c>
    </row>
    <row r="140" spans="1:6" x14ac:dyDescent="0.2">
      <c r="A140" s="11">
        <v>29706</v>
      </c>
      <c r="B140" s="10">
        <v>220.452</v>
      </c>
      <c r="C140" s="6">
        <f t="shared" si="7"/>
        <v>3.49404424276889E-4</v>
      </c>
      <c r="D140" s="6">
        <f t="shared" si="4"/>
        <v>0.25697473529361448</v>
      </c>
      <c r="E140" s="6">
        <f t="shared" si="6"/>
        <v>0.72199873458260777</v>
      </c>
      <c r="F140" s="6">
        <f t="shared" si="5"/>
        <v>0.99632342953390851</v>
      </c>
    </row>
    <row r="141" spans="1:6" x14ac:dyDescent="0.2">
      <c r="A141" s="11">
        <v>29735</v>
      </c>
      <c r="B141" s="10">
        <v>216.119</v>
      </c>
      <c r="C141" s="6">
        <f t="shared" si="7"/>
        <v>-1.9655072305989507E-2</v>
      </c>
      <c r="D141" s="6">
        <f t="shared" si="4"/>
        <v>0.17461085264576726</v>
      </c>
      <c r="E141" s="6">
        <f t="shared" si="6"/>
        <v>0.71675616420945598</v>
      </c>
      <c r="F141" s="6">
        <f t="shared" si="5"/>
        <v>1.0045541395366095</v>
      </c>
    </row>
    <row r="142" spans="1:6" x14ac:dyDescent="0.2">
      <c r="A142" s="11">
        <v>29767</v>
      </c>
      <c r="B142" s="10">
        <v>215.71700000000001</v>
      </c>
      <c r="C142" s="6">
        <f t="shared" si="7"/>
        <v>-1.8600863413211766E-3</v>
      </c>
      <c r="D142" s="6">
        <f t="shared" si="4"/>
        <v>0.11897438025531559</v>
      </c>
      <c r="E142" s="6">
        <f t="shared" si="6"/>
        <v>0.66240501841833521</v>
      </c>
      <c r="F142" s="6">
        <f t="shared" si="5"/>
        <v>0.98070866503227472</v>
      </c>
    </row>
    <row r="143" spans="1:6" x14ac:dyDescent="0.2">
      <c r="A143" s="11">
        <v>29798</v>
      </c>
      <c r="B143" s="10">
        <v>212.04300000000001</v>
      </c>
      <c r="C143" s="6">
        <f t="shared" si="7"/>
        <v>-1.70315737748995E-2</v>
      </c>
      <c r="D143" s="6">
        <f t="shared" si="4"/>
        <v>6.7301884513167431E-2</v>
      </c>
      <c r="E143" s="6">
        <f t="shared" si="6"/>
        <v>0.6495239132464139</v>
      </c>
      <c r="F143" s="6">
        <f t="shared" si="5"/>
        <v>0.97860368766796046</v>
      </c>
    </row>
    <row r="144" spans="1:6" x14ac:dyDescent="0.2">
      <c r="A144" s="11">
        <v>29829</v>
      </c>
      <c r="B144" s="10">
        <v>207.83799999999999</v>
      </c>
      <c r="C144" s="6">
        <f t="shared" si="7"/>
        <v>-1.9830883358564089E-2</v>
      </c>
      <c r="D144" s="6">
        <f t="shared" si="4"/>
        <v>2.6254067479421828E-2</v>
      </c>
      <c r="E144" s="6">
        <f t="shared" si="6"/>
        <v>0.62049338822355282</v>
      </c>
      <c r="F144" s="6">
        <f t="shared" si="5"/>
        <v>0.89794259727688619</v>
      </c>
    </row>
    <row r="145" spans="1:6" x14ac:dyDescent="0.2">
      <c r="A145" s="11">
        <v>29859</v>
      </c>
      <c r="B145" s="10">
        <v>192.18600000000001</v>
      </c>
      <c r="C145" s="6">
        <f t="shared" si="7"/>
        <v>-7.5308653855406527E-2</v>
      </c>
      <c r="D145" s="6">
        <f t="shared" ref="D145:D208" si="8">B145/B133-1</f>
        <v>-7.8558380599412114E-2</v>
      </c>
      <c r="E145" s="6">
        <f t="shared" si="6"/>
        <v>0.48597805664447602</v>
      </c>
      <c r="F145" s="6">
        <f t="shared" si="5"/>
        <v>0.77185477476813036</v>
      </c>
    </row>
    <row r="146" spans="1:6" x14ac:dyDescent="0.2">
      <c r="A146" s="11">
        <v>29889</v>
      </c>
      <c r="B146" s="10">
        <v>198.04400000000001</v>
      </c>
      <c r="C146" s="6">
        <f t="shared" si="7"/>
        <v>3.0480888306120058E-2</v>
      </c>
      <c r="D146" s="6">
        <f t="shared" si="8"/>
        <v>-7.7208383423262195E-2</v>
      </c>
      <c r="E146" s="6">
        <f t="shared" si="6"/>
        <v>0.58678930837766807</v>
      </c>
      <c r="F146" s="6">
        <f t="shared" si="5"/>
        <v>0.89786393997182601</v>
      </c>
    </row>
    <row r="147" spans="1:6" x14ac:dyDescent="0.2">
      <c r="A147" s="11">
        <v>29920</v>
      </c>
      <c r="B147" s="10">
        <v>212.73099999999999</v>
      </c>
      <c r="C147" s="6">
        <f t="shared" si="7"/>
        <v>7.4160287612853537E-2</v>
      </c>
      <c r="D147" s="6">
        <f t="shared" si="8"/>
        <v>-4.8421871924707927E-2</v>
      </c>
      <c r="E147" s="6">
        <f t="shared" si="6"/>
        <v>0.71118422111037827</v>
      </c>
      <c r="F147" s="6">
        <f t="shared" si="5"/>
        <v>1.0215236665304608</v>
      </c>
    </row>
    <row r="148" spans="1:6" x14ac:dyDescent="0.2">
      <c r="A148" s="11">
        <v>29951</v>
      </c>
      <c r="B148" s="10">
        <v>208.18100000000001</v>
      </c>
      <c r="C148" s="6">
        <f t="shared" si="7"/>
        <v>-2.1388514132871905E-2</v>
      </c>
      <c r="D148" s="6">
        <f t="shared" si="8"/>
        <v>-4.7854045846215776E-2</v>
      </c>
      <c r="E148" s="6">
        <f t="shared" si="6"/>
        <v>0.55745995645896151</v>
      </c>
      <c r="F148" s="6">
        <f t="shared" si="5"/>
        <v>0.81481449194504507</v>
      </c>
    </row>
    <row r="149" spans="1:6" x14ac:dyDescent="0.2">
      <c r="A149" s="11">
        <v>29980</v>
      </c>
      <c r="B149" s="10">
        <v>205.08699999999999</v>
      </c>
      <c r="C149" s="6">
        <f t="shared" si="7"/>
        <v>-1.4862067143495472E-2</v>
      </c>
      <c r="D149" s="6">
        <f t="shared" si="8"/>
        <v>-3.3747938751472417E-2</v>
      </c>
      <c r="E149" s="6">
        <f t="shared" si="6"/>
        <v>0.58760644062548373</v>
      </c>
      <c r="F149" s="6">
        <f t="shared" si="5"/>
        <v>0.72471007728469172</v>
      </c>
    </row>
    <row r="150" spans="1:6" x14ac:dyDescent="0.2">
      <c r="A150" s="11">
        <v>30008</v>
      </c>
      <c r="B150" s="10">
        <v>192.63399999999999</v>
      </c>
      <c r="C150" s="6">
        <f t="shared" si="7"/>
        <v>-6.0720572244949755E-2</v>
      </c>
      <c r="D150" s="6">
        <f t="shared" si="8"/>
        <v>-9.4926657833657613E-2</v>
      </c>
      <c r="E150" s="6">
        <f t="shared" si="6"/>
        <v>0.49778016219200216</v>
      </c>
      <c r="F150" s="6">
        <f t="shared" si="5"/>
        <v>0.560130554858147</v>
      </c>
    </row>
    <row r="151" spans="1:6" x14ac:dyDescent="0.2">
      <c r="A151" s="11">
        <v>30041</v>
      </c>
      <c r="B151" s="10">
        <v>187.34100000000001</v>
      </c>
      <c r="C151" s="6">
        <f t="shared" si="7"/>
        <v>-2.7476977065315489E-2</v>
      </c>
      <c r="D151" s="6">
        <f t="shared" si="8"/>
        <v>-0.14989903573454333</v>
      </c>
      <c r="E151" s="6">
        <f t="shared" si="6"/>
        <v>0.46578879421636987</v>
      </c>
      <c r="F151" s="6">
        <f t="shared" si="5"/>
        <v>0.49648925207889016</v>
      </c>
    </row>
    <row r="152" spans="1:6" x14ac:dyDescent="0.2">
      <c r="A152" s="11">
        <v>30071</v>
      </c>
      <c r="B152" s="10">
        <v>196.50200000000001</v>
      </c>
      <c r="C152" s="6">
        <f t="shared" si="7"/>
        <v>4.8900133980281923E-2</v>
      </c>
      <c r="D152" s="6">
        <f t="shared" si="8"/>
        <v>-0.10864042966269294</v>
      </c>
      <c r="E152" s="6">
        <f t="shared" si="6"/>
        <v>0.52084268532421119</v>
      </c>
      <c r="F152" s="6">
        <f t="shared" si="5"/>
        <v>0.54911390010090821</v>
      </c>
    </row>
    <row r="153" spans="1:6" x14ac:dyDescent="0.2">
      <c r="A153" s="11">
        <v>30102</v>
      </c>
      <c r="B153" s="10">
        <v>191.51300000000001</v>
      </c>
      <c r="C153" s="6">
        <f t="shared" si="7"/>
        <v>-2.538905456433016E-2</v>
      </c>
      <c r="D153" s="6">
        <f t="shared" si="8"/>
        <v>-0.11385394157848217</v>
      </c>
      <c r="E153" s="6">
        <f t="shared" si="6"/>
        <v>0.50264023036304151</v>
      </c>
      <c r="F153" s="6">
        <f t="shared" si="5"/>
        <v>0.47964181964274699</v>
      </c>
    </row>
    <row r="154" spans="1:6" x14ac:dyDescent="0.2">
      <c r="A154" s="11">
        <v>30132</v>
      </c>
      <c r="B154" s="10">
        <v>182.82599999999999</v>
      </c>
      <c r="C154" s="6">
        <f t="shared" si="7"/>
        <v>-4.5359845023575485E-2</v>
      </c>
      <c r="D154" s="6">
        <f t="shared" si="8"/>
        <v>-0.15247291590370726</v>
      </c>
      <c r="E154" s="6">
        <f t="shared" si="6"/>
        <v>0.38243767438695198</v>
      </c>
      <c r="F154" s="6">
        <f t="shared" si="5"/>
        <v>0.44608789192267539</v>
      </c>
    </row>
    <row r="155" spans="1:6" x14ac:dyDescent="0.2">
      <c r="A155" s="11">
        <v>30162</v>
      </c>
      <c r="B155" s="10">
        <v>180.43899999999999</v>
      </c>
      <c r="C155" s="6">
        <f t="shared" si="7"/>
        <v>-1.3056129872118794E-2</v>
      </c>
      <c r="D155" s="6">
        <f t="shared" si="8"/>
        <v>-0.14904524082379522</v>
      </c>
      <c r="E155" s="6">
        <f t="shared" si="6"/>
        <v>0.38292866120972424</v>
      </c>
      <c r="F155" s="6">
        <f t="shared" si="5"/>
        <v>0.40549614039460669</v>
      </c>
    </row>
    <row r="156" spans="1:6" x14ac:dyDescent="0.2">
      <c r="A156" s="11">
        <v>30194</v>
      </c>
      <c r="B156" s="10">
        <v>193.49100000000001</v>
      </c>
      <c r="C156" s="6">
        <f t="shared" si="7"/>
        <v>7.2334694827614898E-2</v>
      </c>
      <c r="D156" s="6">
        <f t="shared" si="8"/>
        <v>-6.902972507433669E-2</v>
      </c>
      <c r="E156" s="6">
        <f t="shared" si="6"/>
        <v>0.47750423799996966</v>
      </c>
      <c r="F156" s="6">
        <f t="shared" si="5"/>
        <v>0.46553003908261914</v>
      </c>
    </row>
    <row r="157" spans="1:6" x14ac:dyDescent="0.2">
      <c r="A157" s="11">
        <v>30224</v>
      </c>
      <c r="B157" s="10">
        <v>194.351</v>
      </c>
      <c r="C157" s="6">
        <f t="shared" si="7"/>
        <v>4.444651172405889E-3</v>
      </c>
      <c r="D157" s="6">
        <f t="shared" si="8"/>
        <v>1.1265128573361149E-2</v>
      </c>
      <c r="E157" s="6">
        <f t="shared" si="6"/>
        <v>0.46581541455173503</v>
      </c>
      <c r="F157" s="6">
        <f t="shared" si="5"/>
        <v>0.4947892231135449</v>
      </c>
    </row>
    <row r="158" spans="1:6" x14ac:dyDescent="0.2">
      <c r="A158" s="11">
        <v>30253</v>
      </c>
      <c r="B158" s="10">
        <v>207.66399999999999</v>
      </c>
      <c r="C158" s="6">
        <f t="shared" si="7"/>
        <v>6.8499776178151839E-2</v>
      </c>
      <c r="D158" s="6">
        <f t="shared" si="8"/>
        <v>4.8575064127163614E-2</v>
      </c>
      <c r="E158" s="6">
        <f t="shared" si="6"/>
        <v>0.59344403179767324</v>
      </c>
      <c r="F158" s="6">
        <f t="shared" si="5"/>
        <v>0.58408470257982814</v>
      </c>
    </row>
    <row r="159" spans="1:6" x14ac:dyDescent="0.2">
      <c r="A159" s="11">
        <v>30285</v>
      </c>
      <c r="B159" s="10">
        <v>218.62100000000001</v>
      </c>
      <c r="C159" s="6">
        <f t="shared" si="7"/>
        <v>5.2763117343400889E-2</v>
      </c>
      <c r="D159" s="6">
        <f t="shared" si="8"/>
        <v>2.7687549064311368E-2</v>
      </c>
      <c r="E159" s="6">
        <f t="shared" si="6"/>
        <v>0.65675939889509483</v>
      </c>
      <c r="F159" s="6">
        <f t="shared" si="5"/>
        <v>0.58449719152020307</v>
      </c>
    </row>
    <row r="160" spans="1:6" x14ac:dyDescent="0.2">
      <c r="A160" s="11">
        <v>30316</v>
      </c>
      <c r="B160" s="10">
        <v>228.392</v>
      </c>
      <c r="C160" s="6">
        <f t="shared" si="7"/>
        <v>4.4693785135005326E-2</v>
      </c>
      <c r="D160" s="6">
        <f t="shared" si="8"/>
        <v>9.7083787665541044E-2</v>
      </c>
      <c r="E160" s="6">
        <f t="shared" si="6"/>
        <v>0.6971354263421885</v>
      </c>
      <c r="F160" s="6">
        <f t="shared" si="5"/>
        <v>0.62553112744923611</v>
      </c>
    </row>
    <row r="161" spans="1:6" x14ac:dyDescent="0.2">
      <c r="A161" s="11">
        <v>30347</v>
      </c>
      <c r="B161" s="10">
        <v>233.22300000000001</v>
      </c>
      <c r="C161" s="6">
        <f t="shared" si="7"/>
        <v>2.1152229500157604E-2</v>
      </c>
      <c r="D161" s="6">
        <f t="shared" si="8"/>
        <v>0.13719055815336922</v>
      </c>
      <c r="E161" s="6">
        <f t="shared" si="6"/>
        <v>0.78556225883505837</v>
      </c>
      <c r="F161" s="6">
        <f t="shared" si="5"/>
        <v>0.65610753696050472</v>
      </c>
    </row>
    <row r="162" spans="1:6" x14ac:dyDescent="0.2">
      <c r="A162" s="11">
        <v>30375</v>
      </c>
      <c r="B162" s="10">
        <v>238.07400000000001</v>
      </c>
      <c r="C162" s="6">
        <f t="shared" si="7"/>
        <v>2.0799835350715723E-2</v>
      </c>
      <c r="D162" s="6">
        <f t="shared" si="8"/>
        <v>0.23588774567314186</v>
      </c>
      <c r="E162" s="6">
        <f t="shared" si="6"/>
        <v>0.83682066475326367</v>
      </c>
      <c r="F162" s="6">
        <f t="shared" si="5"/>
        <v>0.67895401236962183</v>
      </c>
    </row>
    <row r="163" spans="1:6" x14ac:dyDescent="0.2">
      <c r="A163" s="11">
        <v>30406</v>
      </c>
      <c r="B163" s="10">
        <v>246.40700000000001</v>
      </c>
      <c r="C163" s="6">
        <f t="shared" si="7"/>
        <v>3.5001722153616077E-2</v>
      </c>
      <c r="D163" s="6">
        <f t="shared" si="8"/>
        <v>0.31528602921944482</v>
      </c>
      <c r="E163" s="6">
        <f t="shared" si="6"/>
        <v>0.81883742387894465</v>
      </c>
      <c r="F163" s="6">
        <f t="shared" si="5"/>
        <v>0.73529722458925173</v>
      </c>
    </row>
    <row r="164" spans="1:6" x14ac:dyDescent="0.2">
      <c r="A164" s="11">
        <v>30435</v>
      </c>
      <c r="B164" s="10">
        <v>263.95299999999997</v>
      </c>
      <c r="C164" s="6">
        <f t="shared" si="7"/>
        <v>7.120739264712439E-2</v>
      </c>
      <c r="D164" s="6">
        <f t="shared" si="8"/>
        <v>0.34325859278785953</v>
      </c>
      <c r="E164" s="6">
        <f t="shared" si="6"/>
        <v>0.86465427110118931</v>
      </c>
      <c r="F164" s="6">
        <f t="shared" si="5"/>
        <v>0.95749840554129984</v>
      </c>
    </row>
    <row r="165" spans="1:6" x14ac:dyDescent="0.2">
      <c r="A165" s="11">
        <v>30467</v>
      </c>
      <c r="B165" s="10">
        <v>261.32299999999998</v>
      </c>
      <c r="C165" s="6">
        <f t="shared" si="7"/>
        <v>-9.9638950873829346E-3</v>
      </c>
      <c r="D165" s="6">
        <f t="shared" si="8"/>
        <v>0.36451833556990887</v>
      </c>
      <c r="E165" s="6">
        <f t="shared" si="6"/>
        <v>0.8232134011483907</v>
      </c>
      <c r="F165" s="6">
        <f t="shared" si="5"/>
        <v>0.94378905087771492</v>
      </c>
    </row>
    <row r="166" spans="1:6" x14ac:dyDescent="0.2">
      <c r="A166" s="11">
        <v>30497</v>
      </c>
      <c r="B166" s="10">
        <v>269.48399999999998</v>
      </c>
      <c r="C166" s="6">
        <f t="shared" si="7"/>
        <v>3.1229551168477254E-2</v>
      </c>
      <c r="D166" s="6">
        <f t="shared" si="8"/>
        <v>0.47399166420530991</v>
      </c>
      <c r="E166" s="6">
        <f t="shared" si="6"/>
        <v>0.86172020725388587</v>
      </c>
      <c r="F166" s="6">
        <f t="shared" si="5"/>
        <v>0.99197250249473323</v>
      </c>
    </row>
    <row r="167" spans="1:6" x14ac:dyDescent="0.2">
      <c r="A167" s="11">
        <v>30526</v>
      </c>
      <c r="B167" s="10">
        <v>264.63400000000001</v>
      </c>
      <c r="C167" s="6">
        <f t="shared" si="7"/>
        <v>-1.7997357913642209E-2</v>
      </c>
      <c r="D167" s="6">
        <f t="shared" si="8"/>
        <v>0.46661198521383973</v>
      </c>
      <c r="E167" s="6">
        <f t="shared" si="6"/>
        <v>0.70532474980828841</v>
      </c>
      <c r="F167" s="6">
        <f t="shared" si="5"/>
        <v>0.91057685365677599</v>
      </c>
    </row>
    <row r="168" spans="1:6" x14ac:dyDescent="0.2">
      <c r="A168" s="11">
        <v>30559</v>
      </c>
      <c r="B168" s="10">
        <v>266.012</v>
      </c>
      <c r="C168" s="6">
        <f t="shared" si="7"/>
        <v>5.2071918196452405E-3</v>
      </c>
      <c r="D168" s="6">
        <f t="shared" si="8"/>
        <v>0.3748029624116882</v>
      </c>
      <c r="E168" s="6">
        <f t="shared" si="6"/>
        <v>0.6758033728746291</v>
      </c>
      <c r="F168" s="6">
        <f t="shared" si="5"/>
        <v>1.0039625441642874</v>
      </c>
    </row>
    <row r="169" spans="1:6" x14ac:dyDescent="0.2">
      <c r="A169" s="11">
        <v>30589</v>
      </c>
      <c r="B169" s="10">
        <v>271.35399999999998</v>
      </c>
      <c r="C169" s="6">
        <f t="shared" si="7"/>
        <v>2.0081800821015516E-2</v>
      </c>
      <c r="D169" s="6">
        <f t="shared" si="8"/>
        <v>0.39620583377497409</v>
      </c>
      <c r="E169" s="6">
        <f t="shared" si="6"/>
        <v>0.6900368084404056</v>
      </c>
      <c r="F169" s="6">
        <f t="shared" si="5"/>
        <v>0.98671879575938592</v>
      </c>
    </row>
    <row r="170" spans="1:6" x14ac:dyDescent="0.2">
      <c r="A170" s="11">
        <v>30620</v>
      </c>
      <c r="B170" s="10">
        <v>268.11900000000003</v>
      </c>
      <c r="C170" s="6">
        <f t="shared" si="7"/>
        <v>-1.1921696381847924E-2</v>
      </c>
      <c r="D170" s="6">
        <f t="shared" si="8"/>
        <v>0.29111930811310605</v>
      </c>
      <c r="E170" s="6">
        <f t="shared" si="6"/>
        <v>0.70307815437776333</v>
      </c>
      <c r="F170" s="6">
        <f t="shared" si="5"/>
        <v>0.94342645076180442</v>
      </c>
    </row>
    <row r="171" spans="1:6" x14ac:dyDescent="0.2">
      <c r="A171" s="11">
        <v>30650</v>
      </c>
      <c r="B171" s="10">
        <v>275.00099999999998</v>
      </c>
      <c r="C171" s="6">
        <f t="shared" si="7"/>
        <v>2.5667707249392713E-2</v>
      </c>
      <c r="D171" s="6">
        <f t="shared" si="8"/>
        <v>0.2578892238165591</v>
      </c>
      <c r="E171" s="6">
        <f t="shared" si="6"/>
        <v>0.81089695046062449</v>
      </c>
      <c r="F171" s="6">
        <f t="shared" si="5"/>
        <v>1.2902817452716264</v>
      </c>
    </row>
    <row r="172" spans="1:6" x14ac:dyDescent="0.2">
      <c r="A172" s="11">
        <v>30680</v>
      </c>
      <c r="B172" s="10">
        <v>278.47399999999999</v>
      </c>
      <c r="C172" s="6">
        <f t="shared" si="7"/>
        <v>1.2629044985291049E-2</v>
      </c>
      <c r="D172" s="6">
        <f t="shared" si="8"/>
        <v>0.2192808854951136</v>
      </c>
      <c r="E172" s="6">
        <f t="shared" si="6"/>
        <v>0.77592551257931808</v>
      </c>
      <c r="F172" s="6">
        <f t="shared" si="5"/>
        <v>1.3384276909124497</v>
      </c>
    </row>
    <row r="173" spans="1:6" x14ac:dyDescent="0.2">
      <c r="A173" s="11">
        <v>30712</v>
      </c>
      <c r="B173" s="10">
        <v>280.73899999999998</v>
      </c>
      <c r="C173" s="6">
        <f t="shared" si="7"/>
        <v>8.133613910095594E-3</v>
      </c>
      <c r="D173" s="6">
        <f t="shared" si="8"/>
        <v>0.20373633818276904</v>
      </c>
      <c r="E173" s="6">
        <f t="shared" si="6"/>
        <v>0.74576987892619262</v>
      </c>
      <c r="F173" s="6">
        <f t="shared" si="5"/>
        <v>1.3395111625930216</v>
      </c>
    </row>
    <row r="174" spans="1:6" x14ac:dyDescent="0.2">
      <c r="A174" s="11">
        <v>30741</v>
      </c>
      <c r="B174" s="10">
        <v>276.06200000000001</v>
      </c>
      <c r="C174" s="6">
        <f t="shared" si="7"/>
        <v>-1.6659601979062244E-2</v>
      </c>
      <c r="D174" s="6">
        <f t="shared" si="8"/>
        <v>0.15956383309391198</v>
      </c>
      <c r="E174" s="6">
        <f t="shared" si="6"/>
        <v>0.75032969819934059</v>
      </c>
      <c r="F174" s="6">
        <f t="shared" si="5"/>
        <v>1.2652913856202717</v>
      </c>
    </row>
    <row r="175" spans="1:6" x14ac:dyDescent="0.2">
      <c r="A175" s="11">
        <v>30771</v>
      </c>
      <c r="B175" s="10">
        <v>289.00599999999997</v>
      </c>
      <c r="C175" s="6">
        <f t="shared" si="7"/>
        <v>4.6888017909020308E-2</v>
      </c>
      <c r="D175" s="6">
        <f t="shared" si="8"/>
        <v>0.17288064056621755</v>
      </c>
      <c r="E175" s="6">
        <f t="shared" si="6"/>
        <v>0.75882130989909768</v>
      </c>
      <c r="F175" s="6">
        <f t="shared" si="5"/>
        <v>1.4331200538811246</v>
      </c>
    </row>
    <row r="176" spans="1:6" x14ac:dyDescent="0.2">
      <c r="A176" s="11">
        <v>30802</v>
      </c>
      <c r="B176" s="10">
        <v>287.90899999999999</v>
      </c>
      <c r="C176" s="6">
        <f t="shared" si="7"/>
        <v>-3.7957689459733324E-3</v>
      </c>
      <c r="D176" s="6">
        <f t="shared" si="8"/>
        <v>9.0758582020284084E-2</v>
      </c>
      <c r="E176" s="6">
        <f t="shared" si="6"/>
        <v>0.75482577239786175</v>
      </c>
      <c r="F176" s="6">
        <f t="shared" si="5"/>
        <v>1.4649532110170287</v>
      </c>
    </row>
    <row r="177" spans="1:7" x14ac:dyDescent="0.2">
      <c r="A177" s="11">
        <v>30833</v>
      </c>
      <c r="B177" s="10">
        <v>266.28399999999999</v>
      </c>
      <c r="C177" s="6">
        <f t="shared" si="7"/>
        <v>-7.5110538399285942E-2</v>
      </c>
      <c r="D177" s="6">
        <f t="shared" si="8"/>
        <v>1.8984169016887265E-2</v>
      </c>
      <c r="E177" s="6">
        <f t="shared" si="6"/>
        <v>0.65173215891821479</v>
      </c>
      <c r="F177" s="6">
        <f t="shared" si="5"/>
        <v>1.3754571892451248</v>
      </c>
    </row>
    <row r="178" spans="1:7" x14ac:dyDescent="0.2">
      <c r="A178" s="11">
        <v>30862</v>
      </c>
      <c r="B178" s="10">
        <v>268.54000000000002</v>
      </c>
      <c r="C178" s="6">
        <f t="shared" si="7"/>
        <v>8.4721575460786624E-3</v>
      </c>
      <c r="D178" s="6">
        <f t="shared" si="8"/>
        <v>-3.5029909011293769E-3</v>
      </c>
      <c r="E178" s="6">
        <f t="shared" si="6"/>
        <v>0.61906656778869085</v>
      </c>
      <c r="F178" s="6">
        <f t="shared" si="5"/>
        <v>1.4733361578278412</v>
      </c>
    </row>
    <row r="179" spans="1:7" x14ac:dyDescent="0.2">
      <c r="A179" s="11">
        <v>30894</v>
      </c>
      <c r="B179" s="10">
        <v>259.05</v>
      </c>
      <c r="C179" s="6">
        <f t="shared" si="7"/>
        <v>-3.5339241826171208E-2</v>
      </c>
      <c r="D179" s="6">
        <f t="shared" si="8"/>
        <v>-2.1100841161755479E-2</v>
      </c>
      <c r="E179" s="6">
        <f t="shared" si="6"/>
        <v>0.55032496678516307</v>
      </c>
      <c r="F179" s="6">
        <f t="shared" si="5"/>
        <v>1.5361254699248121</v>
      </c>
    </row>
    <row r="180" spans="1:7" x14ac:dyDescent="0.2">
      <c r="A180" s="11">
        <v>30925</v>
      </c>
      <c r="B180" s="10">
        <v>284.99799999999999</v>
      </c>
      <c r="C180" s="6">
        <f t="shared" si="7"/>
        <v>0.10016599112140501</v>
      </c>
      <c r="D180" s="6">
        <f t="shared" si="8"/>
        <v>7.1372720027667924E-2</v>
      </c>
      <c r="E180" s="6">
        <f t="shared" si="6"/>
        <v>0.63992703712015264</v>
      </c>
      <c r="F180" s="6">
        <f t="shared" si="5"/>
        <v>2.088170598242439</v>
      </c>
    </row>
    <row r="181" spans="1:7" x14ac:dyDescent="0.2">
      <c r="A181" s="11">
        <v>30953</v>
      </c>
      <c r="B181" s="10">
        <v>283.86799999999999</v>
      </c>
      <c r="C181" s="6">
        <f t="shared" si="7"/>
        <v>-3.964940104842829E-3</v>
      </c>
      <c r="D181" s="6">
        <f t="shared" si="8"/>
        <v>4.6116880532441007E-2</v>
      </c>
      <c r="E181" s="6">
        <f t="shared" si="6"/>
        <v>0.59768115942028976</v>
      </c>
      <c r="F181" s="6">
        <f t="shared" si="5"/>
        <v>2.3923040152963666</v>
      </c>
    </row>
    <row r="182" spans="1:7" x14ac:dyDescent="0.2">
      <c r="A182" s="11">
        <v>30986</v>
      </c>
      <c r="B182" s="10">
        <v>286.84699999999998</v>
      </c>
      <c r="C182" s="6">
        <f t="shared" si="7"/>
        <v>1.0494314258739923E-2</v>
      </c>
      <c r="D182" s="6">
        <f t="shared" si="8"/>
        <v>6.984958171558131E-2</v>
      </c>
      <c r="E182" s="6">
        <f t="shared" si="6"/>
        <v>0.74438701045974209</v>
      </c>
      <c r="F182" s="6">
        <f t="shared" si="5"/>
        <v>2.1284777890477593</v>
      </c>
    </row>
    <row r="183" spans="1:7" x14ac:dyDescent="0.2">
      <c r="A183" s="11">
        <v>31016</v>
      </c>
      <c r="B183" s="10">
        <v>285.71699999999998</v>
      </c>
      <c r="C183" s="6">
        <f t="shared" si="7"/>
        <v>-3.9393823187970911E-3</v>
      </c>
      <c r="D183" s="6">
        <f t="shared" si="8"/>
        <v>3.8967131028614377E-2</v>
      </c>
      <c r="E183" s="6">
        <f t="shared" si="6"/>
        <v>0.68590462253797035</v>
      </c>
      <c r="F183" s="6">
        <f t="shared" si="5"/>
        <v>2.1655938043586644</v>
      </c>
    </row>
    <row r="184" spans="1:7" x14ac:dyDescent="0.2">
      <c r="A184" s="11">
        <v>31047</v>
      </c>
      <c r="B184" s="10">
        <v>291.613</v>
      </c>
      <c r="C184" s="6">
        <f t="shared" si="7"/>
        <v>2.063580395986242E-2</v>
      </c>
      <c r="D184" s="6">
        <f t="shared" si="8"/>
        <v>4.7182142677592909E-2</v>
      </c>
      <c r="E184" s="6">
        <f t="shared" si="6"/>
        <v>0.67612944016553644</v>
      </c>
      <c r="F184" s="6">
        <f t="shared" si="5"/>
        <v>2.2854841253746141</v>
      </c>
      <c r="G184" s="6">
        <f>B184/B4-1</f>
        <v>1.9161299999999999</v>
      </c>
    </row>
    <row r="185" spans="1:7" x14ac:dyDescent="0.2">
      <c r="A185" s="11">
        <v>31078</v>
      </c>
      <c r="B185" s="10">
        <v>307.63600000000002</v>
      </c>
      <c r="C185" s="6">
        <f t="shared" si="7"/>
        <v>5.494611008425565E-2</v>
      </c>
      <c r="D185" s="6">
        <f t="shared" si="8"/>
        <v>9.580784999590386E-2</v>
      </c>
      <c r="E185" s="6">
        <f t="shared" si="6"/>
        <v>0.6679914332962833</v>
      </c>
      <c r="F185" s="6">
        <f t="shared" si="5"/>
        <v>2.0249063431038046</v>
      </c>
      <c r="G185" s="6">
        <f t="shared" ref="G185:G248" si="9">B185/B5-1</f>
        <v>2.2569583399502413</v>
      </c>
    </row>
    <row r="186" spans="1:7" x14ac:dyDescent="0.2">
      <c r="A186" s="11">
        <v>31106</v>
      </c>
      <c r="B186" s="10">
        <v>308.161</v>
      </c>
      <c r="C186" s="6">
        <f t="shared" si="7"/>
        <v>1.7065623009009379E-3</v>
      </c>
      <c r="D186" s="6">
        <f t="shared" si="8"/>
        <v>0.11627460498004072</v>
      </c>
      <c r="E186" s="6">
        <f t="shared" si="6"/>
        <v>0.67022216440925098</v>
      </c>
      <c r="F186" s="6">
        <f t="shared" si="5"/>
        <v>1.7841764317916931</v>
      </c>
      <c r="G186" s="6">
        <f t="shared" si="9"/>
        <v>2.1637082285303628</v>
      </c>
    </row>
    <row r="187" spans="1:7" x14ac:dyDescent="0.2">
      <c r="A187" s="11">
        <v>31135</v>
      </c>
      <c r="B187" s="10">
        <v>318.779</v>
      </c>
      <c r="C187" s="6">
        <f t="shared" si="7"/>
        <v>3.4456014875341223E-2</v>
      </c>
      <c r="D187" s="6">
        <f t="shared" si="8"/>
        <v>0.103018622450745</v>
      </c>
      <c r="E187" s="6">
        <f t="shared" si="6"/>
        <v>0.93634778805678232</v>
      </c>
      <c r="F187" s="6">
        <f t="shared" si="5"/>
        <v>1.8591583403591225</v>
      </c>
      <c r="G187" s="6">
        <f t="shared" si="9"/>
        <v>2.2625680599336802</v>
      </c>
    </row>
    <row r="188" spans="1:7" x14ac:dyDescent="0.2">
      <c r="A188" s="11">
        <v>31167</v>
      </c>
      <c r="B188" s="10">
        <v>317.82400000000001</v>
      </c>
      <c r="C188" s="6">
        <f t="shared" si="7"/>
        <v>-2.9958058717795E-3</v>
      </c>
      <c r="D188" s="6">
        <f t="shared" si="8"/>
        <v>0.10390435866888503</v>
      </c>
      <c r="E188" s="6">
        <f t="shared" si="6"/>
        <v>0.8121710770143058</v>
      </c>
      <c r="F188" s="6">
        <f t="shared" si="5"/>
        <v>1.7372192365991457</v>
      </c>
      <c r="G188" s="6">
        <f t="shared" si="9"/>
        <v>2.5880692722797987</v>
      </c>
    </row>
    <row r="189" spans="1:7" x14ac:dyDescent="0.2">
      <c r="A189" s="11">
        <v>31198</v>
      </c>
      <c r="B189" s="10">
        <v>334.07600000000002</v>
      </c>
      <c r="C189" s="6">
        <f t="shared" si="7"/>
        <v>5.11352194925494E-2</v>
      </c>
      <c r="D189" s="6">
        <f t="shared" si="8"/>
        <v>0.25458532994847616</v>
      </c>
      <c r="E189" s="6">
        <f t="shared" si="6"/>
        <v>0.81570937866863802</v>
      </c>
      <c r="F189" s="6">
        <f t="shared" ref="F189:F252" si="10">B189/B69-1</f>
        <v>1.8107153073415336</v>
      </c>
      <c r="G189" s="6">
        <f t="shared" si="9"/>
        <v>3.0254970478370895</v>
      </c>
    </row>
    <row r="190" spans="1:7" x14ac:dyDescent="0.2">
      <c r="A190" s="11">
        <v>31226</v>
      </c>
      <c r="B190" s="10">
        <v>339.95299999999997</v>
      </c>
      <c r="C190" s="6">
        <f t="shared" si="7"/>
        <v>1.7591805457440657E-2</v>
      </c>
      <c r="D190" s="6">
        <f t="shared" si="8"/>
        <v>0.26593058762195554</v>
      </c>
      <c r="E190" s="6">
        <f t="shared" si="6"/>
        <v>0.76341548181615382</v>
      </c>
      <c r="F190" s="6">
        <f t="shared" si="10"/>
        <v>1.8245621323407226</v>
      </c>
      <c r="G190" s="6">
        <f t="shared" si="9"/>
        <v>3.1997504509178958</v>
      </c>
    </row>
    <row r="191" spans="1:7" x14ac:dyDescent="0.2">
      <c r="A191" s="11">
        <v>31259</v>
      </c>
      <c r="B191" s="10">
        <v>346.88200000000001</v>
      </c>
      <c r="C191" s="6">
        <f t="shared" si="7"/>
        <v>2.0382229308169242E-2</v>
      </c>
      <c r="D191" s="6">
        <f t="shared" si="8"/>
        <v>0.33905423663385448</v>
      </c>
      <c r="E191" s="6">
        <f t="shared" si="6"/>
        <v>0.746003462994282</v>
      </c>
      <c r="F191" s="6">
        <f t="shared" si="10"/>
        <v>2.0506921358591454</v>
      </c>
      <c r="G191" s="6">
        <f t="shared" si="9"/>
        <v>3.0351538416797537</v>
      </c>
    </row>
    <row r="192" spans="1:7" x14ac:dyDescent="0.2">
      <c r="A192" s="11">
        <v>31289</v>
      </c>
      <c r="B192" s="10">
        <v>349.63900000000001</v>
      </c>
      <c r="C192" s="6">
        <f t="shared" si="7"/>
        <v>7.947947717091175E-3</v>
      </c>
      <c r="D192" s="6">
        <f t="shared" si="8"/>
        <v>0.2268121179797753</v>
      </c>
      <c r="E192" s="6">
        <f t="shared" si="6"/>
        <v>0.7264333081507599</v>
      </c>
      <c r="F192" s="6">
        <f t="shared" si="10"/>
        <v>2.1233105542900534</v>
      </c>
      <c r="G192" s="6">
        <f t="shared" si="9"/>
        <v>2.9374204664466941</v>
      </c>
    </row>
    <row r="193" spans="1:7" x14ac:dyDescent="0.2">
      <c r="A193" s="11">
        <v>31320</v>
      </c>
      <c r="B193" s="10">
        <v>352.16199999999998</v>
      </c>
      <c r="C193" s="6">
        <f t="shared" si="7"/>
        <v>7.2160142318218323E-3</v>
      </c>
      <c r="D193" s="6">
        <f t="shared" si="8"/>
        <v>0.24058365155635708</v>
      </c>
      <c r="E193" s="6">
        <f t="shared" ref="E193:E256" si="11">B193/B133-1</f>
        <v>0.68845141462619441</v>
      </c>
      <c r="F193" s="6">
        <f t="shared" si="10"/>
        <v>2.2835311558866582</v>
      </c>
      <c r="G193" s="6">
        <f t="shared" si="9"/>
        <v>2.8417533027152624</v>
      </c>
    </row>
    <row r="194" spans="1:7" x14ac:dyDescent="0.2">
      <c r="A194" s="11">
        <v>31351</v>
      </c>
      <c r="B194" s="10">
        <v>371.024</v>
      </c>
      <c r="C194" s="6">
        <f t="shared" si="7"/>
        <v>5.3560577234341045E-2</v>
      </c>
      <c r="D194" s="6">
        <f t="shared" si="8"/>
        <v>0.29345609331804079</v>
      </c>
      <c r="E194" s="6">
        <f t="shared" si="11"/>
        <v>0.72879681661028628</v>
      </c>
      <c r="F194" s="6">
        <f t="shared" si="10"/>
        <v>2.236455307530596</v>
      </c>
      <c r="G194" s="6">
        <f t="shared" si="9"/>
        <v>3.1081559891046799</v>
      </c>
    </row>
    <row r="195" spans="1:7" x14ac:dyDescent="0.2">
      <c r="A195" s="11">
        <v>31380</v>
      </c>
      <c r="B195" s="10">
        <v>391.66800000000001</v>
      </c>
      <c r="C195" s="6">
        <f t="shared" si="7"/>
        <v>5.5640605459485126E-2</v>
      </c>
      <c r="D195" s="6">
        <f t="shared" si="8"/>
        <v>0.37082497716271701</v>
      </c>
      <c r="E195" s="6">
        <f t="shared" si="11"/>
        <v>0.75199055270267845</v>
      </c>
      <c r="F195" s="6">
        <f t="shared" si="10"/>
        <v>2.3255896887258647</v>
      </c>
      <c r="G195" s="6">
        <f t="shared" si="9"/>
        <v>3.2417232528672146</v>
      </c>
    </row>
    <row r="196" spans="1:7" x14ac:dyDescent="0.2">
      <c r="A196" s="11">
        <v>31412</v>
      </c>
      <c r="B196" s="10">
        <v>409.90499999999997</v>
      </c>
      <c r="C196" s="6">
        <f t="shared" si="7"/>
        <v>4.6562394681209485E-2</v>
      </c>
      <c r="D196" s="6">
        <f t="shared" si="8"/>
        <v>0.40564721051530617</v>
      </c>
      <c r="E196" s="6">
        <f t="shared" si="11"/>
        <v>0.87475988364647539</v>
      </c>
      <c r="F196" s="6">
        <f t="shared" si="10"/>
        <v>2.4774549310710494</v>
      </c>
      <c r="G196" s="6">
        <f t="shared" si="9"/>
        <v>3.2295310323479329</v>
      </c>
    </row>
    <row r="197" spans="1:7" x14ac:dyDescent="0.2">
      <c r="A197" s="11">
        <v>31443</v>
      </c>
      <c r="B197" s="10">
        <v>415.86799999999999</v>
      </c>
      <c r="C197" s="6">
        <f t="shared" si="7"/>
        <v>1.4547273148656448E-2</v>
      </c>
      <c r="D197" s="6">
        <f t="shared" si="8"/>
        <v>0.35181838276404576</v>
      </c>
      <c r="E197" s="6">
        <f t="shared" si="11"/>
        <v>0.95933097762073016</v>
      </c>
      <c r="F197" s="6">
        <f t="shared" si="10"/>
        <v>2.2386455672543768</v>
      </c>
      <c r="G197" s="6">
        <f t="shared" si="9"/>
        <v>3.1025165484516961</v>
      </c>
    </row>
    <row r="198" spans="1:7" x14ac:dyDescent="0.2">
      <c r="A198" s="11">
        <v>31471</v>
      </c>
      <c r="B198" s="10">
        <v>453.23399999999998</v>
      </c>
      <c r="C198" s="6">
        <f t="shared" si="7"/>
        <v>8.9850625679302132E-2</v>
      </c>
      <c r="D198" s="6">
        <f t="shared" si="8"/>
        <v>0.47077014936997208</v>
      </c>
      <c r="E198" s="6">
        <f t="shared" si="11"/>
        <v>1.1294787584923744</v>
      </c>
      <c r="F198" s="6">
        <f t="shared" si="10"/>
        <v>2.5559478416419523</v>
      </c>
      <c r="G198" s="6">
        <f t="shared" si="9"/>
        <v>3.4244713875710184</v>
      </c>
    </row>
    <row r="199" spans="1:7" x14ac:dyDescent="0.2">
      <c r="A199" s="11">
        <v>31502</v>
      </c>
      <c r="B199" s="10">
        <v>497.416</v>
      </c>
      <c r="C199" s="6">
        <f t="shared" ref="C199:C262" si="12">B199/B198-1</f>
        <v>9.748165406831788E-2</v>
      </c>
      <c r="D199" s="6">
        <f t="shared" si="8"/>
        <v>0.56037882043672882</v>
      </c>
      <c r="E199" s="6">
        <f t="shared" si="11"/>
        <v>1.2571344299489504</v>
      </c>
      <c r="F199" s="6">
        <f t="shared" si="10"/>
        <v>2.8571040857313448</v>
      </c>
      <c r="G199" s="6">
        <f t="shared" si="9"/>
        <v>3.6516603854750169</v>
      </c>
    </row>
    <row r="200" spans="1:7" x14ac:dyDescent="0.2">
      <c r="A200" s="11">
        <v>31532</v>
      </c>
      <c r="B200" s="10">
        <v>510.97</v>
      </c>
      <c r="C200" s="6">
        <f t="shared" si="12"/>
        <v>2.7248821911639354E-2</v>
      </c>
      <c r="D200" s="6">
        <f t="shared" si="8"/>
        <v>0.60771370318163509</v>
      </c>
      <c r="E200" s="6">
        <f t="shared" si="11"/>
        <v>1.3178288244152925</v>
      </c>
      <c r="F200" s="6">
        <f t="shared" si="10"/>
        <v>2.9912983026222268</v>
      </c>
      <c r="G200" s="6">
        <f t="shared" si="9"/>
        <v>3.6271359878292841</v>
      </c>
    </row>
    <row r="201" spans="1:7" x14ac:dyDescent="0.2">
      <c r="A201" s="11">
        <v>31562</v>
      </c>
      <c r="B201" s="10">
        <v>509.36799999999999</v>
      </c>
      <c r="C201" s="6">
        <f t="shared" si="12"/>
        <v>-3.1352134176175772E-3</v>
      </c>
      <c r="D201" s="6">
        <f t="shared" si="8"/>
        <v>0.52470695290891878</v>
      </c>
      <c r="E201" s="6">
        <f t="shared" si="11"/>
        <v>1.3568867151893169</v>
      </c>
      <c r="F201" s="6">
        <f t="shared" si="10"/>
        <v>3.0461997966446361</v>
      </c>
      <c r="G201" s="6">
        <f t="shared" si="9"/>
        <v>3.7245070213515872</v>
      </c>
    </row>
    <row r="202" spans="1:7" x14ac:dyDescent="0.2">
      <c r="A202" s="11">
        <v>31593</v>
      </c>
      <c r="B202" s="10">
        <v>529.67399999999998</v>
      </c>
      <c r="C202" s="6">
        <f t="shared" si="12"/>
        <v>3.9865087716542735E-2</v>
      </c>
      <c r="D202" s="6">
        <f t="shared" si="8"/>
        <v>0.55808008754151306</v>
      </c>
      <c r="E202" s="6">
        <f t="shared" si="11"/>
        <v>1.4554114881998172</v>
      </c>
      <c r="F202" s="6">
        <f t="shared" si="10"/>
        <v>3.0818883802654087</v>
      </c>
      <c r="G202" s="6">
        <f t="shared" si="9"/>
        <v>3.8634548108971707</v>
      </c>
    </row>
    <row r="203" spans="1:7" x14ac:dyDescent="0.2">
      <c r="A203" s="11">
        <v>31624</v>
      </c>
      <c r="B203" s="10">
        <v>533.79499999999996</v>
      </c>
      <c r="C203" s="6">
        <f t="shared" si="12"/>
        <v>7.780257290333159E-3</v>
      </c>
      <c r="D203" s="6">
        <f t="shared" si="8"/>
        <v>0.53883741445217659</v>
      </c>
      <c r="E203" s="6">
        <f t="shared" si="11"/>
        <v>1.517390340638455</v>
      </c>
      <c r="F203" s="6">
        <f t="shared" si="10"/>
        <v>3.1524955658586675</v>
      </c>
      <c r="G203" s="6">
        <f t="shared" si="9"/>
        <v>3.9809178112869503</v>
      </c>
    </row>
    <row r="204" spans="1:7" x14ac:dyDescent="0.2">
      <c r="A204" s="11">
        <v>31653</v>
      </c>
      <c r="B204" s="10">
        <v>580.29899999999998</v>
      </c>
      <c r="C204" s="6">
        <f t="shared" si="12"/>
        <v>8.711958710741019E-2</v>
      </c>
      <c r="D204" s="6">
        <f t="shared" si="8"/>
        <v>0.65970901415459937</v>
      </c>
      <c r="E204" s="6">
        <f t="shared" si="11"/>
        <v>1.7920736342728469</v>
      </c>
      <c r="F204" s="6">
        <f t="shared" si="10"/>
        <v>3.5245368637724548</v>
      </c>
      <c r="G204" s="6">
        <f t="shared" si="9"/>
        <v>4.2991954852201228</v>
      </c>
    </row>
    <row r="205" spans="1:7" x14ac:dyDescent="0.2">
      <c r="A205" s="11">
        <v>31685</v>
      </c>
      <c r="B205" s="10">
        <v>557.09400000000005</v>
      </c>
      <c r="C205" s="6">
        <f t="shared" si="12"/>
        <v>-3.9988006183019342E-2</v>
      </c>
      <c r="D205" s="6">
        <f t="shared" si="8"/>
        <v>0.58192536389502592</v>
      </c>
      <c r="E205" s="6">
        <f t="shared" si="11"/>
        <v>1.8987231119852646</v>
      </c>
      <c r="F205" s="6">
        <f t="shared" si="10"/>
        <v>3.3074389366982908</v>
      </c>
      <c r="G205" s="6">
        <f t="shared" si="9"/>
        <v>4.1361163867018247</v>
      </c>
    </row>
    <row r="206" spans="1:7" x14ac:dyDescent="0.2">
      <c r="A206" s="11">
        <v>31716</v>
      </c>
      <c r="B206" s="10">
        <v>547.38</v>
      </c>
      <c r="C206" s="6">
        <f t="shared" si="12"/>
        <v>-1.7436913698586021E-2</v>
      </c>
      <c r="D206" s="6">
        <f t="shared" si="8"/>
        <v>0.47532235111475263</v>
      </c>
      <c r="E206" s="6">
        <f t="shared" si="11"/>
        <v>1.7639312476015427</v>
      </c>
      <c r="F206" s="6">
        <f t="shared" si="10"/>
        <v>3.3857765527850772</v>
      </c>
      <c r="G206" s="6">
        <f t="shared" si="9"/>
        <v>4.2455654473843083</v>
      </c>
    </row>
    <row r="207" spans="1:7" x14ac:dyDescent="0.2">
      <c r="A207" s="11">
        <v>31744</v>
      </c>
      <c r="B207" s="10">
        <v>570.39200000000005</v>
      </c>
      <c r="C207" s="6">
        <f t="shared" si="12"/>
        <v>4.204026453286569E-2</v>
      </c>
      <c r="D207" s="6">
        <f t="shared" si="8"/>
        <v>0.456315042331771</v>
      </c>
      <c r="E207" s="6">
        <f t="shared" si="11"/>
        <v>1.6812829347861857</v>
      </c>
      <c r="F207" s="6">
        <f t="shared" si="10"/>
        <v>3.5881690503386485</v>
      </c>
      <c r="G207" s="6">
        <f t="shared" si="9"/>
        <v>4.4202769093345244</v>
      </c>
    </row>
    <row r="208" spans="1:7" x14ac:dyDescent="0.2">
      <c r="A208" s="11">
        <v>31777</v>
      </c>
      <c r="B208" s="10">
        <v>581.61300000000006</v>
      </c>
      <c r="C208" s="6">
        <f t="shared" si="12"/>
        <v>1.9672435798538501E-2</v>
      </c>
      <c r="D208" s="6">
        <f t="shared" si="8"/>
        <v>0.41889706151425354</v>
      </c>
      <c r="E208" s="6">
        <f t="shared" si="11"/>
        <v>1.7937852157497565</v>
      </c>
      <c r="F208" s="6">
        <f t="shared" si="10"/>
        <v>3.3512086004773058</v>
      </c>
      <c r="G208" s="6">
        <f t="shared" si="9"/>
        <v>4.0702018969244724</v>
      </c>
    </row>
    <row r="209" spans="1:7" x14ac:dyDescent="0.2">
      <c r="A209" s="11">
        <v>31807</v>
      </c>
      <c r="B209" s="10">
        <v>649.78</v>
      </c>
      <c r="C209" s="6">
        <f t="shared" si="12"/>
        <v>0.11720336374874685</v>
      </c>
      <c r="D209" s="6">
        <f t="shared" ref="D209:D272" si="13">B209/B197-1</f>
        <v>0.56246693662412106</v>
      </c>
      <c r="E209" s="6">
        <f t="shared" si="11"/>
        <v>2.1683139350617058</v>
      </c>
      <c r="F209" s="6">
        <f t="shared" si="10"/>
        <v>4.0300356092274345</v>
      </c>
      <c r="G209" s="6">
        <f t="shared" si="9"/>
        <v>4.4644229718024402</v>
      </c>
    </row>
    <row r="210" spans="1:7" x14ac:dyDescent="0.2">
      <c r="A210" s="11">
        <v>31835</v>
      </c>
      <c r="B210" s="10">
        <v>671.04600000000005</v>
      </c>
      <c r="C210" s="6">
        <f t="shared" si="12"/>
        <v>3.2728000246237343E-2</v>
      </c>
      <c r="D210" s="6">
        <f t="shared" si="13"/>
        <v>0.48057294907266468</v>
      </c>
      <c r="E210" s="6">
        <f t="shared" si="11"/>
        <v>2.4835283490972522</v>
      </c>
      <c r="F210" s="6">
        <f t="shared" si="10"/>
        <v>4.2175596557113204</v>
      </c>
      <c r="G210" s="6">
        <f t="shared" si="9"/>
        <v>4.4347590161411814</v>
      </c>
    </row>
    <row r="211" spans="1:7" x14ac:dyDescent="0.2">
      <c r="A211" s="11">
        <v>31867</v>
      </c>
      <c r="B211" s="10">
        <v>712.43799999999999</v>
      </c>
      <c r="C211" s="6">
        <f t="shared" si="12"/>
        <v>6.16828056496872E-2</v>
      </c>
      <c r="D211" s="6">
        <f t="shared" si="13"/>
        <v>0.43227801276999522</v>
      </c>
      <c r="E211" s="6">
        <f t="shared" si="11"/>
        <v>2.8028941876044215</v>
      </c>
      <c r="F211" s="6">
        <f t="shared" si="10"/>
        <v>4.5742396857811265</v>
      </c>
      <c r="G211" s="6">
        <f t="shared" si="9"/>
        <v>4.6909902785432989</v>
      </c>
    </row>
    <row r="212" spans="1:7" x14ac:dyDescent="0.2">
      <c r="A212" s="11">
        <v>31897</v>
      </c>
      <c r="B212" s="10">
        <v>754.04899999999998</v>
      </c>
      <c r="C212" s="6">
        <f t="shared" si="12"/>
        <v>5.8406485897720239E-2</v>
      </c>
      <c r="D212" s="6">
        <f t="shared" si="13"/>
        <v>0.4757206881030196</v>
      </c>
      <c r="E212" s="6">
        <f t="shared" si="11"/>
        <v>2.8373604339904936</v>
      </c>
      <c r="F212" s="6">
        <f t="shared" si="10"/>
        <v>4.8360215469869825</v>
      </c>
      <c r="G212" s="6">
        <f t="shared" si="9"/>
        <v>4.9445083879919274</v>
      </c>
    </row>
    <row r="213" spans="1:7" x14ac:dyDescent="0.2">
      <c r="A213" s="11">
        <v>31926</v>
      </c>
      <c r="B213" s="10">
        <v>754.92899999999997</v>
      </c>
      <c r="C213" s="6">
        <f t="shared" si="12"/>
        <v>1.1670329116542089E-3</v>
      </c>
      <c r="D213" s="6">
        <f t="shared" si="13"/>
        <v>0.48208956981985507</v>
      </c>
      <c r="E213" s="6">
        <f t="shared" si="11"/>
        <v>2.9419203918271863</v>
      </c>
      <c r="F213" s="6">
        <f t="shared" si="10"/>
        <v>4.9232881656479748</v>
      </c>
      <c r="G213" s="6">
        <f t="shared" si="9"/>
        <v>4.8326302614500278</v>
      </c>
    </row>
    <row r="214" spans="1:7" x14ac:dyDescent="0.2">
      <c r="A214" s="11">
        <v>31958</v>
      </c>
      <c r="B214" s="10">
        <v>754.32</v>
      </c>
      <c r="C214" s="6">
        <f t="shared" si="12"/>
        <v>-8.0669837825797508E-4</v>
      </c>
      <c r="D214" s="6">
        <f t="shared" si="13"/>
        <v>0.42412125193987271</v>
      </c>
      <c r="E214" s="6">
        <f t="shared" si="11"/>
        <v>3.1258901906730996</v>
      </c>
      <c r="F214" s="6">
        <f t="shared" si="10"/>
        <v>4.7037860399700575</v>
      </c>
      <c r="G214" s="6">
        <f t="shared" si="9"/>
        <v>4.9663998481349072</v>
      </c>
    </row>
    <row r="215" spans="1:7" x14ac:dyDescent="0.2">
      <c r="A215" s="11">
        <v>31989</v>
      </c>
      <c r="B215" s="10">
        <v>769.21799999999996</v>
      </c>
      <c r="C215" s="6">
        <f t="shared" si="12"/>
        <v>1.9750238625516836E-2</v>
      </c>
      <c r="D215" s="6">
        <f t="shared" si="13"/>
        <v>0.44103635290701493</v>
      </c>
      <c r="E215" s="6">
        <f t="shared" si="11"/>
        <v>3.2630362615620792</v>
      </c>
      <c r="F215" s="6">
        <f t="shared" si="10"/>
        <v>4.8954750298905543</v>
      </c>
      <c r="G215" s="6">
        <f t="shared" si="9"/>
        <v>4.9916810119877546</v>
      </c>
    </row>
    <row r="216" spans="1:7" x14ac:dyDescent="0.2">
      <c r="A216" s="11">
        <v>32020</v>
      </c>
      <c r="B216" s="10">
        <v>814.51</v>
      </c>
      <c r="C216" s="6">
        <f t="shared" si="12"/>
        <v>5.8880577417585123E-2</v>
      </c>
      <c r="D216" s="6">
        <f t="shared" si="13"/>
        <v>0.40360400414269204</v>
      </c>
      <c r="E216" s="6">
        <f t="shared" si="11"/>
        <v>3.2095497981818273</v>
      </c>
      <c r="F216" s="6">
        <f t="shared" si="10"/>
        <v>5.2196276668855663</v>
      </c>
      <c r="G216" s="6">
        <f t="shared" si="9"/>
        <v>5.1692216802496445</v>
      </c>
    </row>
    <row r="217" spans="1:7" x14ac:dyDescent="0.2">
      <c r="A217" s="11">
        <v>32050</v>
      </c>
      <c r="B217" s="10">
        <v>800.149</v>
      </c>
      <c r="C217" s="6">
        <f t="shared" si="12"/>
        <v>-1.7631459405041072E-2</v>
      </c>
      <c r="D217" s="6">
        <f t="shared" si="13"/>
        <v>0.43629082345169734</v>
      </c>
      <c r="E217" s="6">
        <f t="shared" si="11"/>
        <v>3.1170305272419485</v>
      </c>
      <c r="F217" s="6">
        <f t="shared" si="10"/>
        <v>5.0348068090113056</v>
      </c>
      <c r="G217" s="6">
        <f t="shared" si="9"/>
        <v>5.1540928633507406</v>
      </c>
    </row>
    <row r="218" spans="1:7" x14ac:dyDescent="0.2">
      <c r="A218" s="11">
        <v>32080</v>
      </c>
      <c r="B218" s="10">
        <v>664.10599999999999</v>
      </c>
      <c r="C218" s="6">
        <f t="shared" si="12"/>
        <v>-0.17002208338696922</v>
      </c>
      <c r="D218" s="6">
        <f t="shared" si="13"/>
        <v>0.21324491212685892</v>
      </c>
      <c r="E218" s="6">
        <f t="shared" si="11"/>
        <v>2.1979832806841824</v>
      </c>
      <c r="F218" s="6">
        <f t="shared" si="10"/>
        <v>4.0958073723949537</v>
      </c>
      <c r="G218" s="6">
        <f t="shared" si="9"/>
        <v>4.0658763940378657</v>
      </c>
    </row>
    <row r="219" spans="1:7" x14ac:dyDescent="0.2">
      <c r="A219" s="11">
        <v>32111</v>
      </c>
      <c r="B219" s="10">
        <v>647.75900000000001</v>
      </c>
      <c r="C219" s="6">
        <f t="shared" si="12"/>
        <v>-2.4615046393196227E-2</v>
      </c>
      <c r="D219" s="6">
        <f t="shared" si="13"/>
        <v>0.13563829787234027</v>
      </c>
      <c r="E219" s="6">
        <f t="shared" si="11"/>
        <v>1.9629312829051186</v>
      </c>
      <c r="F219" s="6">
        <f t="shared" si="10"/>
        <v>3.9088642512333562</v>
      </c>
      <c r="G219" s="6">
        <f t="shared" si="9"/>
        <v>3.694756296430513</v>
      </c>
    </row>
    <row r="220" spans="1:7" x14ac:dyDescent="0.2">
      <c r="A220" s="11">
        <v>32142</v>
      </c>
      <c r="B220" s="10">
        <v>675.62400000000002</v>
      </c>
      <c r="C220" s="6">
        <f t="shared" si="12"/>
        <v>4.3017542017941945E-2</v>
      </c>
      <c r="D220" s="6">
        <f t="shared" si="13"/>
        <v>0.16163840904518967</v>
      </c>
      <c r="E220" s="6">
        <f t="shared" si="11"/>
        <v>1.9581771690777261</v>
      </c>
      <c r="F220" s="6">
        <f t="shared" si="10"/>
        <v>4.0204272710384554</v>
      </c>
      <c r="G220" s="6">
        <f t="shared" si="9"/>
        <v>3.8086090688455059</v>
      </c>
    </row>
    <row r="221" spans="1:7" x14ac:dyDescent="0.2">
      <c r="A221" s="11">
        <v>32171</v>
      </c>
      <c r="B221" s="10">
        <v>691.91300000000001</v>
      </c>
      <c r="C221" s="6">
        <f t="shared" si="12"/>
        <v>2.4109563899447073E-2</v>
      </c>
      <c r="D221" s="6">
        <f t="shared" si="13"/>
        <v>6.4841946504970993E-2</v>
      </c>
      <c r="E221" s="6">
        <f t="shared" si="11"/>
        <v>1.9667442747927946</v>
      </c>
      <c r="F221" s="6">
        <f t="shared" si="10"/>
        <v>4.297306608685</v>
      </c>
      <c r="G221" s="6">
        <f t="shared" si="9"/>
        <v>3.9132475537187741</v>
      </c>
    </row>
    <row r="222" spans="1:7" x14ac:dyDescent="0.2">
      <c r="A222" s="11">
        <v>32202</v>
      </c>
      <c r="B222" s="10">
        <v>731.87</v>
      </c>
      <c r="C222" s="6">
        <f t="shared" si="12"/>
        <v>5.7748589779350823E-2</v>
      </c>
      <c r="D222" s="6">
        <f t="shared" si="13"/>
        <v>9.0640582016731974E-2</v>
      </c>
      <c r="E222" s="6">
        <f t="shared" si="11"/>
        <v>2.0741282122365314</v>
      </c>
      <c r="F222" s="6">
        <f t="shared" si="10"/>
        <v>4.646622226337068</v>
      </c>
      <c r="G222" s="6">
        <f t="shared" si="9"/>
        <v>4.1613198964731763</v>
      </c>
    </row>
    <row r="223" spans="1:7" x14ac:dyDescent="0.2">
      <c r="A223" s="11">
        <v>32233</v>
      </c>
      <c r="B223" s="10">
        <v>753.77</v>
      </c>
      <c r="C223" s="6">
        <f t="shared" si="12"/>
        <v>2.9923347042507542E-2</v>
      </c>
      <c r="D223" s="6">
        <f t="shared" si="13"/>
        <v>5.8014872873148216E-2</v>
      </c>
      <c r="E223" s="6">
        <f t="shared" si="11"/>
        <v>2.0590445888306741</v>
      </c>
      <c r="F223" s="6">
        <f t="shared" si="10"/>
        <v>4.5639047794796088</v>
      </c>
      <c r="G223" s="6">
        <f t="shared" si="9"/>
        <v>4.3083515848926384</v>
      </c>
    </row>
    <row r="224" spans="1:7" x14ac:dyDescent="0.2">
      <c r="A224" s="11">
        <v>32262</v>
      </c>
      <c r="B224" s="10">
        <v>763.07600000000002</v>
      </c>
      <c r="C224" s="6">
        <f t="shared" si="12"/>
        <v>1.2345941069556998E-2</v>
      </c>
      <c r="D224" s="6">
        <f t="shared" si="13"/>
        <v>1.1971370560799111E-2</v>
      </c>
      <c r="E224" s="6">
        <f t="shared" si="11"/>
        <v>1.8909540713687667</v>
      </c>
      <c r="F224" s="6">
        <f t="shared" si="10"/>
        <v>4.3906298567351438</v>
      </c>
      <c r="G224" s="6">
        <f t="shared" si="9"/>
        <v>4.6590379851974904</v>
      </c>
    </row>
    <row r="225" spans="1:7" x14ac:dyDescent="0.2">
      <c r="A225" s="11">
        <v>32294</v>
      </c>
      <c r="B225" s="10">
        <v>747.62400000000002</v>
      </c>
      <c r="C225" s="6">
        <f t="shared" si="12"/>
        <v>-2.02496212697032E-2</v>
      </c>
      <c r="D225" s="6">
        <f t="shared" si="13"/>
        <v>-9.6764066554602124E-3</v>
      </c>
      <c r="E225" s="6">
        <f t="shared" si="11"/>
        <v>1.8609192455313925</v>
      </c>
      <c r="F225" s="6">
        <f t="shared" si="10"/>
        <v>4.2160663080561784</v>
      </c>
      <c r="G225" s="6">
        <f t="shared" si="9"/>
        <v>4.5610235049092536</v>
      </c>
    </row>
    <row r="226" spans="1:7" x14ac:dyDescent="0.2">
      <c r="A226" s="11">
        <v>32324</v>
      </c>
      <c r="B226" s="10">
        <v>746.38699999999994</v>
      </c>
      <c r="C226" s="6">
        <f t="shared" si="12"/>
        <v>-1.6545750270190451E-3</v>
      </c>
      <c r="D226" s="6">
        <f t="shared" si="13"/>
        <v>-1.0516756814084371E-2</v>
      </c>
      <c r="E226" s="6">
        <f t="shared" si="11"/>
        <v>1.7696894806370693</v>
      </c>
      <c r="F226" s="6">
        <f t="shared" si="10"/>
        <v>4.1563868739205523</v>
      </c>
      <c r="G226" s="6">
        <f t="shared" si="9"/>
        <v>4.5171452858779615</v>
      </c>
    </row>
    <row r="227" spans="1:7" x14ac:dyDescent="0.2">
      <c r="A227" s="11">
        <v>32353</v>
      </c>
      <c r="B227" s="10">
        <v>760.221</v>
      </c>
      <c r="C227" s="6">
        <f t="shared" si="12"/>
        <v>1.8534620779836919E-2</v>
      </c>
      <c r="D227" s="6">
        <f t="shared" si="13"/>
        <v>-1.1696294158482945E-2</v>
      </c>
      <c r="E227" s="6">
        <f t="shared" si="11"/>
        <v>1.8727261047333297</v>
      </c>
      <c r="F227" s="6">
        <f t="shared" si="10"/>
        <v>3.8989309258221043</v>
      </c>
      <c r="G227" s="6">
        <f t="shared" si="9"/>
        <v>4.4885640025990909</v>
      </c>
    </row>
    <row r="228" spans="1:7" x14ac:dyDescent="0.2">
      <c r="A228" s="11">
        <v>32386</v>
      </c>
      <c r="B228" s="10">
        <v>718.25300000000004</v>
      </c>
      <c r="C228" s="6">
        <f t="shared" si="12"/>
        <v>-5.5204999598800875E-2</v>
      </c>
      <c r="D228" s="6">
        <f t="shared" si="13"/>
        <v>-0.1181778001497833</v>
      </c>
      <c r="E228" s="6">
        <f t="shared" si="11"/>
        <v>1.7000774401154835</v>
      </c>
      <c r="F228" s="6">
        <f t="shared" si="10"/>
        <v>3.5247988811682225</v>
      </c>
      <c r="G228" s="6">
        <f t="shared" si="9"/>
        <v>4.4108540563344212</v>
      </c>
    </row>
    <row r="229" spans="1:7" x14ac:dyDescent="0.2">
      <c r="A229" s="11">
        <v>32416</v>
      </c>
      <c r="B229" s="10">
        <v>748.52</v>
      </c>
      <c r="C229" s="6">
        <f t="shared" si="12"/>
        <v>4.2139747414908113E-2</v>
      </c>
      <c r="D229" s="6">
        <f t="shared" si="13"/>
        <v>-6.4524232361722667E-2</v>
      </c>
      <c r="E229" s="6">
        <f t="shared" si="11"/>
        <v>1.7584631146030647</v>
      </c>
      <c r="F229" s="6">
        <f t="shared" si="10"/>
        <v>3.6619041984043443</v>
      </c>
      <c r="G229" s="6">
        <f t="shared" si="9"/>
        <v>4.4802905171908858</v>
      </c>
    </row>
    <row r="230" spans="1:7" x14ac:dyDescent="0.2">
      <c r="A230" s="11">
        <v>32447</v>
      </c>
      <c r="B230" s="10">
        <v>798.13199999999995</v>
      </c>
      <c r="C230" s="6">
        <f t="shared" si="12"/>
        <v>6.6280126115534577E-2</v>
      </c>
      <c r="D230" s="6">
        <f t="shared" si="13"/>
        <v>0.20181416822013354</v>
      </c>
      <c r="E230" s="6">
        <f t="shared" si="11"/>
        <v>1.9767826972351825</v>
      </c>
      <c r="F230" s="6">
        <f t="shared" si="10"/>
        <v>4.069693581990955</v>
      </c>
      <c r="G230" s="6">
        <f t="shared" si="9"/>
        <v>4.7851582319769213</v>
      </c>
    </row>
    <row r="231" spans="1:7" x14ac:dyDescent="0.2">
      <c r="A231" s="11">
        <v>32477</v>
      </c>
      <c r="B231" s="10">
        <v>825.70600000000002</v>
      </c>
      <c r="C231" s="6">
        <f t="shared" si="12"/>
        <v>3.4548169976896137E-2</v>
      </c>
      <c r="D231" s="6">
        <f t="shared" si="13"/>
        <v>0.2747117369268508</v>
      </c>
      <c r="E231" s="6">
        <f t="shared" si="11"/>
        <v>2.00255635434053</v>
      </c>
      <c r="F231" s="6">
        <f t="shared" si="10"/>
        <v>4.4373201456614355</v>
      </c>
      <c r="G231" s="6">
        <f t="shared" si="9"/>
        <v>5.8767000074954412</v>
      </c>
    </row>
    <row r="232" spans="1:7" x14ac:dyDescent="0.2">
      <c r="A232" s="11">
        <v>32507</v>
      </c>
      <c r="B232" s="10">
        <v>832.95600000000002</v>
      </c>
      <c r="C232" s="6">
        <f t="shared" si="12"/>
        <v>8.7803649240771886E-3</v>
      </c>
      <c r="D232" s="6">
        <f t="shared" si="13"/>
        <v>0.23286916983410899</v>
      </c>
      <c r="E232" s="6">
        <f t="shared" si="11"/>
        <v>1.9911445951866242</v>
      </c>
      <c r="F232" s="6">
        <f t="shared" si="10"/>
        <v>4.3120499984056631</v>
      </c>
      <c r="G232" s="6">
        <f t="shared" si="9"/>
        <v>5.9945753489075129</v>
      </c>
    </row>
    <row r="233" spans="1:7" x14ac:dyDescent="0.2">
      <c r="A233" s="11">
        <v>32539</v>
      </c>
      <c r="B233" s="10">
        <v>862.88</v>
      </c>
      <c r="C233" s="6">
        <f t="shared" si="12"/>
        <v>3.5925066870278854E-2</v>
      </c>
      <c r="D233" s="6">
        <f t="shared" si="13"/>
        <v>0.24709320391436496</v>
      </c>
      <c r="E233" s="6">
        <f t="shared" si="11"/>
        <v>2.0736021714118809</v>
      </c>
      <c r="F233" s="6">
        <f t="shared" si="10"/>
        <v>4.365802090653002</v>
      </c>
      <c r="G233" s="6">
        <f t="shared" si="9"/>
        <v>6.1907265893882455</v>
      </c>
    </row>
    <row r="234" spans="1:7" x14ac:dyDescent="0.2">
      <c r="A234" s="11">
        <v>32567</v>
      </c>
      <c r="B234" s="10">
        <v>857.23599999999999</v>
      </c>
      <c r="C234" s="6">
        <f t="shared" si="12"/>
        <v>-6.5408863341368528E-3</v>
      </c>
      <c r="D234" s="6">
        <f t="shared" si="13"/>
        <v>0.17129544864525115</v>
      </c>
      <c r="E234" s="6">
        <f t="shared" si="11"/>
        <v>2.1052299845686835</v>
      </c>
      <c r="F234" s="6">
        <f t="shared" si="10"/>
        <v>4.4351762617296471</v>
      </c>
      <c r="G234" s="6">
        <f t="shared" si="9"/>
        <v>6.0342507344132077</v>
      </c>
    </row>
    <row r="235" spans="1:7" x14ac:dyDescent="0.2">
      <c r="A235" s="11">
        <v>32598</v>
      </c>
      <c r="B235" s="10">
        <v>851.51700000000005</v>
      </c>
      <c r="C235" s="6">
        <f t="shared" si="12"/>
        <v>-6.6714417033347795E-3</v>
      </c>
      <c r="D235" s="6">
        <f t="shared" si="13"/>
        <v>0.12967748782785216</v>
      </c>
      <c r="E235" s="6">
        <f t="shared" si="11"/>
        <v>1.9463644353404432</v>
      </c>
      <c r="F235" s="6">
        <f t="shared" si="10"/>
        <v>4.182128555605594</v>
      </c>
      <c r="G235" s="6">
        <f t="shared" si="9"/>
        <v>6.1688583936689678</v>
      </c>
    </row>
    <row r="236" spans="1:7" x14ac:dyDescent="0.2">
      <c r="A236" s="11">
        <v>32626</v>
      </c>
      <c r="B236" s="10">
        <v>870.94200000000001</v>
      </c>
      <c r="C236" s="6">
        <f t="shared" si="12"/>
        <v>2.2812228058864292E-2</v>
      </c>
      <c r="D236" s="6">
        <f t="shared" si="13"/>
        <v>0.14135682422196472</v>
      </c>
      <c r="E236" s="6">
        <f t="shared" si="11"/>
        <v>2.0250600015977271</v>
      </c>
      <c r="F236" s="6">
        <f t="shared" si="10"/>
        <v>4.3084532538536084</v>
      </c>
      <c r="G236" s="6">
        <f t="shared" si="9"/>
        <v>6.456631364457496</v>
      </c>
    </row>
    <row r="237" spans="1:7" x14ac:dyDescent="0.2">
      <c r="A237" s="11">
        <v>32659</v>
      </c>
      <c r="B237" s="10">
        <v>849.36500000000001</v>
      </c>
      <c r="C237" s="6">
        <f t="shared" si="12"/>
        <v>-2.4774324811525861E-2</v>
      </c>
      <c r="D237" s="6">
        <f t="shared" si="13"/>
        <v>0.13608578643810265</v>
      </c>
      <c r="E237" s="6">
        <f t="shared" si="11"/>
        <v>2.189695963707921</v>
      </c>
      <c r="F237" s="6">
        <f t="shared" si="10"/>
        <v>4.2685234004280002</v>
      </c>
      <c r="G237" s="6">
        <f t="shared" si="9"/>
        <v>6.5769862084961375</v>
      </c>
    </row>
    <row r="238" spans="1:7" x14ac:dyDescent="0.2">
      <c r="A238" s="11">
        <v>32689</v>
      </c>
      <c r="B238" s="10">
        <v>839.55499999999995</v>
      </c>
      <c r="C238" s="6">
        <f t="shared" si="12"/>
        <v>-1.154980485421464E-2</v>
      </c>
      <c r="D238" s="6">
        <f t="shared" si="13"/>
        <v>0.12482532519992984</v>
      </c>
      <c r="E238" s="6">
        <f t="shared" si="11"/>
        <v>2.1263685112087582</v>
      </c>
      <c r="F238" s="6">
        <f t="shared" si="10"/>
        <v>4.0617987350854028</v>
      </c>
      <c r="G238" s="6">
        <f t="shared" si="9"/>
        <v>6.7325602814670171</v>
      </c>
    </row>
    <row r="239" spans="1:7" x14ac:dyDescent="0.2">
      <c r="A239" s="11">
        <v>32720</v>
      </c>
      <c r="B239" s="10">
        <v>934.19399999999996</v>
      </c>
      <c r="C239" s="6">
        <f t="shared" si="12"/>
        <v>0.1127251937038074</v>
      </c>
      <c r="D239" s="6">
        <f t="shared" si="13"/>
        <v>0.22884529630199624</v>
      </c>
      <c r="E239" s="6">
        <f t="shared" si="11"/>
        <v>2.6062304574406481</v>
      </c>
      <c r="F239" s="6">
        <f t="shared" si="10"/>
        <v>4.5908291141513162</v>
      </c>
      <c r="G239" s="6">
        <f t="shared" si="9"/>
        <v>8.1458529135338331</v>
      </c>
    </row>
    <row r="240" spans="1:7" x14ac:dyDescent="0.2">
      <c r="A240" s="11">
        <v>32751</v>
      </c>
      <c r="B240" s="10">
        <v>911.35699999999997</v>
      </c>
      <c r="C240" s="6">
        <f t="shared" si="12"/>
        <v>-2.4445671883998377E-2</v>
      </c>
      <c r="D240" s="6">
        <f t="shared" si="13"/>
        <v>0.26885234033133165</v>
      </c>
      <c r="E240" s="6">
        <f t="shared" si="11"/>
        <v>2.1977663001143868</v>
      </c>
      <c r="F240" s="6">
        <f t="shared" si="10"/>
        <v>4.2441034139492597</v>
      </c>
      <c r="G240" s="6">
        <f t="shared" si="9"/>
        <v>8.8752478680637559</v>
      </c>
    </row>
    <row r="241" spans="1:7" x14ac:dyDescent="0.2">
      <c r="A241" s="11">
        <v>32780</v>
      </c>
      <c r="B241" s="10">
        <v>936.85599999999999</v>
      </c>
      <c r="C241" s="6">
        <f t="shared" si="12"/>
        <v>2.7979156356949142E-2</v>
      </c>
      <c r="D241" s="6">
        <f t="shared" si="13"/>
        <v>0.25161117939400413</v>
      </c>
      <c r="E241" s="6">
        <f t="shared" si="11"/>
        <v>2.3003226851917087</v>
      </c>
      <c r="F241" s="6">
        <f t="shared" si="10"/>
        <v>4.272863374138173</v>
      </c>
      <c r="G241" s="6">
        <f t="shared" si="9"/>
        <v>10.195697896749522</v>
      </c>
    </row>
    <row r="242" spans="1:7" x14ac:dyDescent="0.2">
      <c r="A242" s="11">
        <v>32812</v>
      </c>
      <c r="B242" s="10">
        <v>905.37699999999995</v>
      </c>
      <c r="C242" s="6">
        <f t="shared" si="12"/>
        <v>-3.3600681428095691E-2</v>
      </c>
      <c r="D242" s="6">
        <f t="shared" si="13"/>
        <v>0.13437000395924481</v>
      </c>
      <c r="E242" s="6">
        <f t="shared" si="11"/>
        <v>2.1563063235801665</v>
      </c>
      <c r="F242" s="6">
        <f t="shared" si="10"/>
        <v>4.5058197518851859</v>
      </c>
      <c r="G242" s="6">
        <f t="shared" si="9"/>
        <v>8.8744342287515412</v>
      </c>
    </row>
    <row r="243" spans="1:7" x14ac:dyDescent="0.2">
      <c r="A243" s="11">
        <v>32842</v>
      </c>
      <c r="B243" s="10">
        <v>941.28200000000004</v>
      </c>
      <c r="C243" s="6">
        <f t="shared" si="12"/>
        <v>3.9657512837193876E-2</v>
      </c>
      <c r="D243" s="6">
        <f t="shared" si="13"/>
        <v>0.13997233882277715</v>
      </c>
      <c r="E243" s="6">
        <f t="shared" si="11"/>
        <v>2.2944557026708248</v>
      </c>
      <c r="F243" s="6">
        <f t="shared" si="10"/>
        <v>4.5541380978793216</v>
      </c>
      <c r="G243" s="6">
        <f t="shared" si="9"/>
        <v>9.4289085611088339</v>
      </c>
    </row>
    <row r="244" spans="1:7" x14ac:dyDescent="0.2">
      <c r="A244" s="11">
        <v>32871</v>
      </c>
      <c r="B244" s="10">
        <v>971.29700000000003</v>
      </c>
      <c r="C244" s="6">
        <f t="shared" si="12"/>
        <v>3.1887362129521257E-2</v>
      </c>
      <c r="D244" s="6">
        <f t="shared" si="13"/>
        <v>0.16608440301768645</v>
      </c>
      <c r="E244" s="6">
        <f t="shared" si="11"/>
        <v>2.3307740052741135</v>
      </c>
      <c r="F244" s="6">
        <f t="shared" si="10"/>
        <v>4.5828083687780206</v>
      </c>
      <c r="G244" s="6">
        <f t="shared" si="9"/>
        <v>9.943205119538522</v>
      </c>
    </row>
    <row r="245" spans="1:7" x14ac:dyDescent="0.2">
      <c r="A245" s="11">
        <v>32904</v>
      </c>
      <c r="B245" s="10">
        <v>925.69500000000005</v>
      </c>
      <c r="C245" s="6">
        <f t="shared" si="12"/>
        <v>-4.6949594202391198E-2</v>
      </c>
      <c r="D245" s="6">
        <f t="shared" si="13"/>
        <v>7.2796912664565339E-2</v>
      </c>
      <c r="E245" s="6">
        <f t="shared" si="11"/>
        <v>2.0090594078716406</v>
      </c>
      <c r="F245" s="6">
        <f t="shared" si="10"/>
        <v>4.0190853146094829</v>
      </c>
      <c r="G245" s="6">
        <f t="shared" si="9"/>
        <v>8.102122889647104</v>
      </c>
    </row>
    <row r="246" spans="1:7" x14ac:dyDescent="0.2">
      <c r="A246" s="11">
        <v>32932</v>
      </c>
      <c r="B246" s="10">
        <v>885.75099999999998</v>
      </c>
      <c r="C246" s="6">
        <f t="shared" si="12"/>
        <v>-4.3150281680251146E-2</v>
      </c>
      <c r="D246" s="6">
        <f t="shared" si="13"/>
        <v>3.326388532446134E-2</v>
      </c>
      <c r="E246" s="6">
        <f t="shared" si="11"/>
        <v>1.8743124535551221</v>
      </c>
      <c r="F246" s="6">
        <f t="shared" si="10"/>
        <v>3.8007403673653002</v>
      </c>
      <c r="G246" s="6">
        <f t="shared" si="9"/>
        <v>7.0025929907935272</v>
      </c>
    </row>
    <row r="247" spans="1:7" x14ac:dyDescent="0.2">
      <c r="A247" s="11">
        <v>32962</v>
      </c>
      <c r="B247" s="10">
        <v>832.00599999999997</v>
      </c>
      <c r="C247" s="6">
        <f t="shared" si="12"/>
        <v>-6.067732353675015E-2</v>
      </c>
      <c r="D247" s="6">
        <f t="shared" si="13"/>
        <v>-2.2913224280901145E-2</v>
      </c>
      <c r="E247" s="6">
        <f t="shared" si="11"/>
        <v>1.6099774451893003</v>
      </c>
      <c r="F247" s="6">
        <f t="shared" si="10"/>
        <v>4.0538240528703939</v>
      </c>
      <c r="G247" s="6">
        <f t="shared" si="9"/>
        <v>6.4623387805621828</v>
      </c>
    </row>
    <row r="248" spans="1:7" x14ac:dyDescent="0.2">
      <c r="A248" s="11">
        <v>32993</v>
      </c>
      <c r="B248" s="10">
        <v>819.75400000000002</v>
      </c>
      <c r="C248" s="6">
        <f t="shared" si="12"/>
        <v>-1.4725855342389349E-2</v>
      </c>
      <c r="D248" s="6">
        <f t="shared" si="13"/>
        <v>-5.8773144480344208E-2</v>
      </c>
      <c r="E248" s="6">
        <f t="shared" si="11"/>
        <v>1.5792702879581153</v>
      </c>
      <c r="F248" s="6">
        <f t="shared" si="10"/>
        <v>3.6740790156400562</v>
      </c>
      <c r="G248" s="6">
        <f t="shared" si="9"/>
        <v>6.0600282485875709</v>
      </c>
    </row>
    <row r="249" spans="1:7" x14ac:dyDescent="0.2">
      <c r="A249" s="11">
        <v>33024</v>
      </c>
      <c r="B249" s="10">
        <v>905.81600000000003</v>
      </c>
      <c r="C249" s="6">
        <f t="shared" si="12"/>
        <v>0.10498515408281017</v>
      </c>
      <c r="D249" s="6">
        <f t="shared" si="13"/>
        <v>6.6462592642738905E-2</v>
      </c>
      <c r="E249" s="6">
        <f t="shared" si="11"/>
        <v>1.7114069852368923</v>
      </c>
      <c r="F249" s="6">
        <f t="shared" si="10"/>
        <v>3.9231270924822823</v>
      </c>
      <c r="G249" s="6">
        <f t="shared" ref="G249:G312" si="14">B249/B69-1</f>
        <v>6.6209931178380925</v>
      </c>
    </row>
    <row r="250" spans="1:7" x14ac:dyDescent="0.2">
      <c r="A250" s="11">
        <v>33053</v>
      </c>
      <c r="B250" s="10">
        <v>899.096</v>
      </c>
      <c r="C250" s="6">
        <f t="shared" si="12"/>
        <v>-7.4187252157171812E-3</v>
      </c>
      <c r="D250" s="6">
        <f t="shared" si="13"/>
        <v>7.0919713419609343E-2</v>
      </c>
      <c r="E250" s="6">
        <f t="shared" si="11"/>
        <v>1.6447655999505817</v>
      </c>
      <c r="F250" s="6">
        <f t="shared" si="10"/>
        <v>3.6638206047276443</v>
      </c>
      <c r="G250" s="6">
        <f t="shared" si="14"/>
        <v>6.470304762537805</v>
      </c>
    </row>
    <row r="251" spans="1:7" x14ac:dyDescent="0.2">
      <c r="A251" s="11">
        <v>33085</v>
      </c>
      <c r="B251" s="10">
        <v>907.01800000000003</v>
      </c>
      <c r="C251" s="6">
        <f t="shared" si="12"/>
        <v>8.8110724549992359E-3</v>
      </c>
      <c r="D251" s="6">
        <f t="shared" si="13"/>
        <v>-2.909031742871393E-2</v>
      </c>
      <c r="E251" s="6">
        <f t="shared" si="11"/>
        <v>1.6147739000582333</v>
      </c>
      <c r="F251" s="6">
        <f t="shared" si="10"/>
        <v>3.5654042844487401</v>
      </c>
      <c r="G251" s="6">
        <f t="shared" si="14"/>
        <v>6.9768701739573986</v>
      </c>
    </row>
    <row r="252" spans="1:7" x14ac:dyDescent="0.2">
      <c r="A252" s="11">
        <v>33116</v>
      </c>
      <c r="B252" s="10">
        <v>821.84400000000005</v>
      </c>
      <c r="C252" s="6">
        <f t="shared" si="12"/>
        <v>-9.3905523374398281E-2</v>
      </c>
      <c r="D252" s="6">
        <f t="shared" si="13"/>
        <v>-9.8219468331290471E-2</v>
      </c>
      <c r="E252" s="6">
        <f t="shared" si="11"/>
        <v>1.3505501388575074</v>
      </c>
      <c r="F252" s="6">
        <f t="shared" si="10"/>
        <v>3.0580680522019943</v>
      </c>
      <c r="G252" s="6">
        <f t="shared" si="14"/>
        <v>6.3414980570816031</v>
      </c>
    </row>
    <row r="253" spans="1:7" x14ac:dyDescent="0.2">
      <c r="A253" s="11">
        <v>33144</v>
      </c>
      <c r="B253" s="10">
        <v>734.90499999999997</v>
      </c>
      <c r="C253" s="6">
        <f t="shared" si="12"/>
        <v>-0.1057852828517335</v>
      </c>
      <c r="D253" s="6">
        <f t="shared" si="13"/>
        <v>-0.21556247705090215</v>
      </c>
      <c r="E253" s="6">
        <f t="shared" si="11"/>
        <v>1.0868378757503647</v>
      </c>
      <c r="F253" s="6">
        <f t="shared" ref="F253:F316" si="15">B253/B133-1</f>
        <v>2.5235243634062261</v>
      </c>
      <c r="G253" s="6">
        <f t="shared" si="14"/>
        <v>5.852197182310654</v>
      </c>
    </row>
    <row r="254" spans="1:7" x14ac:dyDescent="0.2">
      <c r="A254" s="11">
        <v>33177</v>
      </c>
      <c r="B254" s="10">
        <v>803.22699999999998</v>
      </c>
      <c r="C254" s="6">
        <f t="shared" si="12"/>
        <v>9.2967118198950871E-2</v>
      </c>
      <c r="D254" s="6">
        <f t="shared" si="13"/>
        <v>-0.11282592776268885</v>
      </c>
      <c r="E254" s="6">
        <f t="shared" si="11"/>
        <v>1.1648922980723619</v>
      </c>
      <c r="F254" s="6">
        <f t="shared" si="15"/>
        <v>2.7426589132116264</v>
      </c>
      <c r="G254" s="6">
        <f t="shared" si="14"/>
        <v>6.0065771683284046</v>
      </c>
    </row>
    <row r="255" spans="1:7" x14ac:dyDescent="0.2">
      <c r="A255" s="11">
        <v>33207</v>
      </c>
      <c r="B255" s="10">
        <v>789.75199999999995</v>
      </c>
      <c r="C255" s="6">
        <f t="shared" si="12"/>
        <v>-1.6776079489359774E-2</v>
      </c>
      <c r="D255" s="6">
        <f t="shared" si="13"/>
        <v>-0.16098257482879741</v>
      </c>
      <c r="E255" s="6">
        <f t="shared" si="11"/>
        <v>1.0163812208298864</v>
      </c>
      <c r="F255" s="6">
        <f t="shared" si="15"/>
        <v>2.532680849541054</v>
      </c>
      <c r="G255" s="6">
        <f t="shared" si="14"/>
        <v>5.7056565965323411</v>
      </c>
    </row>
    <row r="256" spans="1:7" x14ac:dyDescent="0.2">
      <c r="A256" s="11">
        <v>33238</v>
      </c>
      <c r="B256" s="10">
        <v>806.00400000000002</v>
      </c>
      <c r="C256" s="6">
        <f t="shared" si="12"/>
        <v>2.0578612019976017E-2</v>
      </c>
      <c r="D256" s="6">
        <f t="shared" si="13"/>
        <v>-0.17017760787894953</v>
      </c>
      <c r="E256" s="6">
        <f t="shared" si="11"/>
        <v>0.96631902513997159</v>
      </c>
      <c r="F256" s="6">
        <f t="shared" si="15"/>
        <v>2.6863760267832641</v>
      </c>
      <c r="G256" s="6">
        <f t="shared" si="14"/>
        <v>5.8377857900318135</v>
      </c>
    </row>
    <row r="257" spans="1:7" x14ac:dyDescent="0.2">
      <c r="A257" s="11">
        <v>33269</v>
      </c>
      <c r="B257" s="10">
        <v>835.19500000000005</v>
      </c>
      <c r="C257" s="6">
        <f t="shared" si="12"/>
        <v>3.6216941851405338E-2</v>
      </c>
      <c r="D257" s="6">
        <f t="shared" si="13"/>
        <v>-9.7764382436979824E-2</v>
      </c>
      <c r="E257" s="6">
        <f t="shared" ref="E257:E320" si="16">B257/B197-1</f>
        <v>1.0083175430665503</v>
      </c>
      <c r="F257" s="6">
        <f t="shared" si="15"/>
        <v>2.9349587750294468</v>
      </c>
      <c r="G257" s="6">
        <f t="shared" si="14"/>
        <v>5.5042287084916834</v>
      </c>
    </row>
    <row r="258" spans="1:7" x14ac:dyDescent="0.2">
      <c r="A258" s="11">
        <v>33297</v>
      </c>
      <c r="B258" s="10">
        <v>912.22400000000005</v>
      </c>
      <c r="C258" s="6">
        <f t="shared" si="12"/>
        <v>9.222876094804211E-2</v>
      </c>
      <c r="D258" s="6">
        <f t="shared" si="13"/>
        <v>2.9887632077186588E-2</v>
      </c>
      <c r="E258" s="6">
        <f t="shared" si="16"/>
        <v>1.0126998415829354</v>
      </c>
      <c r="F258" s="6">
        <f t="shared" si="15"/>
        <v>3.2860015598718277</v>
      </c>
      <c r="G258" s="6">
        <f t="shared" si="14"/>
        <v>6.1570556575499387</v>
      </c>
    </row>
    <row r="259" spans="1:7" x14ac:dyDescent="0.2">
      <c r="A259" s="11">
        <v>33326</v>
      </c>
      <c r="B259" s="10">
        <v>885.05899999999997</v>
      </c>
      <c r="C259" s="6">
        <f t="shared" si="12"/>
        <v>-2.9778870102080246E-2</v>
      </c>
      <c r="D259" s="6">
        <f t="shared" si="13"/>
        <v>6.3765165155059034E-2</v>
      </c>
      <c r="E259" s="6">
        <f t="shared" si="16"/>
        <v>0.77931349212731393</v>
      </c>
      <c r="F259" s="6">
        <f t="shared" si="15"/>
        <v>3.0161497447532613</v>
      </c>
      <c r="G259" s="6">
        <f t="shared" si="14"/>
        <v>5.8629973402811695</v>
      </c>
    </row>
    <row r="260" spans="1:7" x14ac:dyDescent="0.2">
      <c r="A260" s="11">
        <v>33358</v>
      </c>
      <c r="B260" s="10">
        <v>891.70399999999995</v>
      </c>
      <c r="C260" s="6">
        <f t="shared" si="12"/>
        <v>7.5079740446681864E-3</v>
      </c>
      <c r="D260" s="6">
        <f t="shared" si="13"/>
        <v>8.7770233509077089E-2</v>
      </c>
      <c r="E260" s="6">
        <f t="shared" si="16"/>
        <v>0.74512006575728496</v>
      </c>
      <c r="F260" s="6">
        <f t="shared" si="15"/>
        <v>3.0448895904777453</v>
      </c>
      <c r="G260" s="6">
        <f t="shared" si="14"/>
        <v>5.9652947563290404</v>
      </c>
    </row>
    <row r="261" spans="1:7" x14ac:dyDescent="0.2">
      <c r="A261" s="11">
        <v>33389</v>
      </c>
      <c r="B261" s="10">
        <v>911.63499999999999</v>
      </c>
      <c r="C261" s="6">
        <f t="shared" si="12"/>
        <v>2.2351587522316807E-2</v>
      </c>
      <c r="D261" s="6">
        <f t="shared" si="13"/>
        <v>6.4240419687884298E-3</v>
      </c>
      <c r="E261" s="6">
        <f t="shared" si="16"/>
        <v>0.78973747860093302</v>
      </c>
      <c r="F261" s="6">
        <f t="shared" si="15"/>
        <v>3.2182084869909628</v>
      </c>
      <c r="G261" s="6">
        <f t="shared" si="14"/>
        <v>6.2416354219623793</v>
      </c>
    </row>
    <row r="262" spans="1:7" x14ac:dyDescent="0.2">
      <c r="A262" s="11">
        <v>33417</v>
      </c>
      <c r="B262" s="10">
        <v>855.08100000000002</v>
      </c>
      <c r="C262" s="6">
        <f t="shared" si="12"/>
        <v>-6.203579283375471E-2</v>
      </c>
      <c r="D262" s="6">
        <f t="shared" si="13"/>
        <v>-4.8954727859983782E-2</v>
      </c>
      <c r="E262" s="6">
        <f t="shared" si="16"/>
        <v>0.61435335697051396</v>
      </c>
      <c r="F262" s="6">
        <f t="shared" si="15"/>
        <v>2.9639017787193405</v>
      </c>
      <c r="G262" s="6">
        <f t="shared" si="14"/>
        <v>5.589610209460397</v>
      </c>
    </row>
    <row r="263" spans="1:7" x14ac:dyDescent="0.2">
      <c r="A263" s="11">
        <v>33450</v>
      </c>
      <c r="B263" s="10">
        <v>895.18899999999996</v>
      </c>
      <c r="C263" s="6">
        <f t="shared" ref="C263:C326" si="17">B263/B262-1</f>
        <v>4.690549784172493E-2</v>
      </c>
      <c r="D263" s="6">
        <f t="shared" si="13"/>
        <v>-1.3041637541923112E-2</v>
      </c>
      <c r="E263" s="6">
        <f t="shared" si="16"/>
        <v>0.67702769789900619</v>
      </c>
      <c r="F263" s="6">
        <f t="shared" si="15"/>
        <v>3.2217333276741034</v>
      </c>
      <c r="G263" s="6">
        <f t="shared" si="14"/>
        <v>5.9638500793477922</v>
      </c>
    </row>
    <row r="264" spans="1:7" x14ac:dyDescent="0.2">
      <c r="A264" s="11">
        <v>33480</v>
      </c>
      <c r="B264" s="10">
        <v>892.06799999999998</v>
      </c>
      <c r="C264" s="6">
        <f t="shared" si="17"/>
        <v>-3.4864146007156371E-3</v>
      </c>
      <c r="D264" s="6">
        <f t="shared" si="13"/>
        <v>8.5446873129206846E-2</v>
      </c>
      <c r="E264" s="6">
        <f t="shared" si="16"/>
        <v>0.53725579399585399</v>
      </c>
      <c r="F264" s="6">
        <f t="shared" si="15"/>
        <v>3.2921313715489946</v>
      </c>
      <c r="G264" s="6">
        <f t="shared" si="14"/>
        <v>5.9553705089820355</v>
      </c>
    </row>
    <row r="265" spans="1:7" x14ac:dyDescent="0.2">
      <c r="A265" s="11">
        <v>33511</v>
      </c>
      <c r="B265" s="10">
        <v>915.18499999999995</v>
      </c>
      <c r="C265" s="6">
        <f t="shared" si="17"/>
        <v>2.5913943780070614E-2</v>
      </c>
      <c r="D265" s="6">
        <f t="shared" si="13"/>
        <v>0.24531061837924617</v>
      </c>
      <c r="E265" s="6">
        <f t="shared" si="16"/>
        <v>0.64278380309247596</v>
      </c>
      <c r="F265" s="6">
        <f t="shared" si="15"/>
        <v>3.7619753780192102</v>
      </c>
      <c r="G265" s="6">
        <f t="shared" si="14"/>
        <v>6.0761909180178293</v>
      </c>
    </row>
    <row r="266" spans="1:7" x14ac:dyDescent="0.2">
      <c r="A266" s="11">
        <v>33542</v>
      </c>
      <c r="B266" s="10">
        <v>929.74699999999996</v>
      </c>
      <c r="C266" s="6">
        <f t="shared" si="17"/>
        <v>1.5911537011642496E-2</v>
      </c>
      <c r="D266" s="6">
        <f t="shared" si="13"/>
        <v>0.15751462537987382</v>
      </c>
      <c r="E266" s="6">
        <f t="shared" si="16"/>
        <v>0.69854031933939842</v>
      </c>
      <c r="F266" s="6">
        <f t="shared" si="15"/>
        <v>3.6946486639332665</v>
      </c>
      <c r="G266" s="6">
        <f t="shared" si="14"/>
        <v>6.4494183065188118</v>
      </c>
    </row>
    <row r="267" spans="1:7" x14ac:dyDescent="0.2">
      <c r="A267" s="11">
        <v>33571</v>
      </c>
      <c r="B267" s="10">
        <v>888.95</v>
      </c>
      <c r="C267" s="6">
        <f t="shared" si="17"/>
        <v>-4.3879679095495727E-2</v>
      </c>
      <c r="D267" s="6">
        <f t="shared" si="13"/>
        <v>0.12560651951498714</v>
      </c>
      <c r="E267" s="6">
        <f t="shared" si="16"/>
        <v>0.55848960013464422</v>
      </c>
      <c r="F267" s="6">
        <f t="shared" si="15"/>
        <v>3.1787515688827677</v>
      </c>
      <c r="G267" s="6">
        <f t="shared" si="14"/>
        <v>6.1506137486124297</v>
      </c>
    </row>
    <row r="268" spans="1:7" x14ac:dyDescent="0.2">
      <c r="A268" s="11">
        <v>33603</v>
      </c>
      <c r="B268" s="10">
        <v>953.37599999999998</v>
      </c>
      <c r="C268" s="6">
        <f t="shared" si="17"/>
        <v>7.2474267394116554E-2</v>
      </c>
      <c r="D268" s="6">
        <f t="shared" si="13"/>
        <v>0.18284276504831243</v>
      </c>
      <c r="E268" s="6">
        <f t="shared" si="16"/>
        <v>0.63919307168168515</v>
      </c>
      <c r="F268" s="6">
        <f t="shared" si="15"/>
        <v>3.5795533694237225</v>
      </c>
      <c r="G268" s="6">
        <f t="shared" si="14"/>
        <v>6.1324709913441611</v>
      </c>
    </row>
    <row r="269" spans="1:7" x14ac:dyDescent="0.2">
      <c r="A269" s="11">
        <v>33634</v>
      </c>
      <c r="B269" s="10">
        <v>935.44500000000005</v>
      </c>
      <c r="C269" s="6">
        <f t="shared" si="17"/>
        <v>-1.8807899506595449E-2</v>
      </c>
      <c r="D269" s="6">
        <f t="shared" si="13"/>
        <v>0.12003184884966989</v>
      </c>
      <c r="E269" s="6">
        <f t="shared" si="16"/>
        <v>0.43963341438640779</v>
      </c>
      <c r="F269" s="6">
        <f t="shared" si="15"/>
        <v>3.5612106081809189</v>
      </c>
      <c r="G269" s="6">
        <f t="shared" si="14"/>
        <v>6.2414073385973063</v>
      </c>
    </row>
    <row r="270" spans="1:7" x14ac:dyDescent="0.2">
      <c r="A270" s="11">
        <v>33662</v>
      </c>
      <c r="B270" s="10">
        <v>919.024</v>
      </c>
      <c r="C270" s="6">
        <f t="shared" si="17"/>
        <v>-1.7554212166402183E-2</v>
      </c>
      <c r="D270" s="6">
        <f t="shared" si="13"/>
        <v>7.4543094678498623E-3</v>
      </c>
      <c r="E270" s="6">
        <f t="shared" si="16"/>
        <v>0.36953949505697059</v>
      </c>
      <c r="F270" s="6">
        <f t="shared" si="15"/>
        <v>3.7708296562392931</v>
      </c>
      <c r="G270" s="6">
        <f t="shared" si="14"/>
        <v>6.1456540163125037</v>
      </c>
    </row>
    <row r="271" spans="1:7" x14ac:dyDescent="0.2">
      <c r="A271" s="11">
        <v>33694</v>
      </c>
      <c r="B271" s="10">
        <v>875.45</v>
      </c>
      <c r="C271" s="6">
        <f t="shared" si="17"/>
        <v>-4.7413342850676332E-2</v>
      </c>
      <c r="D271" s="6">
        <f t="shared" si="13"/>
        <v>-1.0856903325088929E-2</v>
      </c>
      <c r="E271" s="6">
        <f t="shared" si="16"/>
        <v>0.22880868229937201</v>
      </c>
      <c r="F271" s="6">
        <f t="shared" si="15"/>
        <v>3.6730293955941304</v>
      </c>
      <c r="G271" s="6">
        <f t="shared" si="14"/>
        <v>5.8496741231055722</v>
      </c>
    </row>
    <row r="272" spans="1:7" x14ac:dyDescent="0.2">
      <c r="A272" s="11">
        <v>33724</v>
      </c>
      <c r="B272" s="10">
        <v>887.36800000000005</v>
      </c>
      <c r="C272" s="6">
        <f t="shared" si="17"/>
        <v>1.3613570163915734E-2</v>
      </c>
      <c r="D272" s="6">
        <f t="shared" si="13"/>
        <v>-4.8626001453395684E-3</v>
      </c>
      <c r="E272" s="6">
        <f t="shared" si="16"/>
        <v>0.17680415994186061</v>
      </c>
      <c r="F272" s="6">
        <f t="shared" si="15"/>
        <v>3.5158217219163168</v>
      </c>
      <c r="G272" s="6">
        <f t="shared" si="14"/>
        <v>5.8678544340046139</v>
      </c>
    </row>
    <row r="273" spans="1:7" x14ac:dyDescent="0.2">
      <c r="A273" s="11">
        <v>33753</v>
      </c>
      <c r="B273" s="10">
        <v>922.38199999999995</v>
      </c>
      <c r="C273" s="6">
        <f t="shared" si="17"/>
        <v>3.9458263088143708E-2</v>
      </c>
      <c r="D273" s="6">
        <f t="shared" ref="D273:D336" si="18">B273/B261-1</f>
        <v>1.1788709297032129E-2</v>
      </c>
      <c r="E273" s="6">
        <f t="shared" si="16"/>
        <v>0.22181291220763799</v>
      </c>
      <c r="F273" s="6">
        <f t="shared" si="15"/>
        <v>3.8162892336290479</v>
      </c>
      <c r="G273" s="6">
        <f t="shared" si="14"/>
        <v>6.2371499635153906</v>
      </c>
    </row>
    <row r="274" spans="1:7" x14ac:dyDescent="0.2">
      <c r="A274" s="11">
        <v>33785</v>
      </c>
      <c r="B274" s="10">
        <v>891.197</v>
      </c>
      <c r="C274" s="6">
        <f t="shared" si="17"/>
        <v>-3.3809202694761953E-2</v>
      </c>
      <c r="D274" s="6">
        <f t="shared" si="18"/>
        <v>4.2236934278740756E-2</v>
      </c>
      <c r="E274" s="6">
        <f t="shared" si="16"/>
        <v>0.18145747163007742</v>
      </c>
      <c r="F274" s="6">
        <f t="shared" si="15"/>
        <v>3.8745637928959775</v>
      </c>
      <c r="G274" s="6">
        <f t="shared" si="14"/>
        <v>5.7387806335019551</v>
      </c>
    </row>
    <row r="275" spans="1:7" x14ac:dyDescent="0.2">
      <c r="A275" s="11">
        <v>33816</v>
      </c>
      <c r="B275" s="10">
        <v>893.18100000000004</v>
      </c>
      <c r="C275" s="6">
        <f t="shared" si="17"/>
        <v>2.2262193431981103E-3</v>
      </c>
      <c r="D275" s="6">
        <f t="shared" si="18"/>
        <v>-2.2431017360579064E-3</v>
      </c>
      <c r="E275" s="6">
        <f t="shared" si="16"/>
        <v>0.16115457516594778</v>
      </c>
      <c r="F275" s="6">
        <f t="shared" si="15"/>
        <v>3.9500440592111463</v>
      </c>
      <c r="G275" s="6">
        <f t="shared" si="14"/>
        <v>5.8455578037340201</v>
      </c>
    </row>
    <row r="276" spans="1:7" x14ac:dyDescent="0.2">
      <c r="A276" s="11">
        <v>33847</v>
      </c>
      <c r="B276" s="10">
        <v>914.60699999999997</v>
      </c>
      <c r="C276" s="6">
        <f t="shared" si="17"/>
        <v>2.3988418920688925E-2</v>
      </c>
      <c r="D276" s="6">
        <f t="shared" si="18"/>
        <v>2.5266011111260589E-2</v>
      </c>
      <c r="E276" s="6">
        <f t="shared" si="16"/>
        <v>0.1228922910707051</v>
      </c>
      <c r="F276" s="6">
        <f t="shared" si="15"/>
        <v>3.7268710172566157</v>
      </c>
      <c r="G276" s="6">
        <f t="shared" si="14"/>
        <v>5.9839719604758779</v>
      </c>
    </row>
    <row r="277" spans="1:7" x14ac:dyDescent="0.2">
      <c r="A277" s="11">
        <v>33877</v>
      </c>
      <c r="B277" s="10">
        <v>905.92899999999997</v>
      </c>
      <c r="C277" s="6">
        <f t="shared" si="17"/>
        <v>-9.4882282772819071E-3</v>
      </c>
      <c r="D277" s="6">
        <f t="shared" si="18"/>
        <v>-1.0113802127438731E-2</v>
      </c>
      <c r="E277" s="6">
        <f t="shared" si="16"/>
        <v>0.1322003776796572</v>
      </c>
      <c r="F277" s="6">
        <f t="shared" si="15"/>
        <v>3.6613035178620121</v>
      </c>
      <c r="G277" s="6">
        <f t="shared" si="14"/>
        <v>5.8326105483863664</v>
      </c>
    </row>
    <row r="278" spans="1:7" x14ac:dyDescent="0.2">
      <c r="A278" s="11">
        <v>33907</v>
      </c>
      <c r="B278" s="10">
        <v>881.1</v>
      </c>
      <c r="C278" s="6">
        <f t="shared" si="17"/>
        <v>-2.7407225069514207E-2</v>
      </c>
      <c r="D278" s="6">
        <f t="shared" si="18"/>
        <v>-5.2322836212431945E-2</v>
      </c>
      <c r="E278" s="6">
        <f t="shared" si="16"/>
        <v>0.32674603150701853</v>
      </c>
      <c r="F278" s="6">
        <f t="shared" si="15"/>
        <v>3.2429116264735347</v>
      </c>
      <c r="G278" s="6">
        <f t="shared" si="14"/>
        <v>5.7608422086492119</v>
      </c>
    </row>
    <row r="279" spans="1:7" x14ac:dyDescent="0.2">
      <c r="A279" s="11">
        <v>33938</v>
      </c>
      <c r="B279" s="10">
        <v>896.58600000000001</v>
      </c>
      <c r="C279" s="6">
        <f t="shared" si="17"/>
        <v>1.7575757575757578E-2</v>
      </c>
      <c r="D279" s="6">
        <f t="shared" si="18"/>
        <v>8.5899094437256185E-3</v>
      </c>
      <c r="E279" s="6">
        <f t="shared" si="16"/>
        <v>0.38413514902919133</v>
      </c>
      <c r="F279" s="6">
        <f t="shared" si="15"/>
        <v>3.1010973328271296</v>
      </c>
      <c r="G279" s="6">
        <f t="shared" si="14"/>
        <v>5.7945315519449521</v>
      </c>
    </row>
    <row r="280" spans="1:7" x14ac:dyDescent="0.2">
      <c r="A280" s="11">
        <v>33969</v>
      </c>
      <c r="B280" s="10">
        <v>903.55</v>
      </c>
      <c r="C280" s="6">
        <f t="shared" si="17"/>
        <v>7.7672415139204976E-3</v>
      </c>
      <c r="D280" s="6">
        <f t="shared" si="18"/>
        <v>-5.2262695935286874E-2</v>
      </c>
      <c r="E280" s="6">
        <f t="shared" si="16"/>
        <v>0.33735628100837145</v>
      </c>
      <c r="F280" s="6">
        <f t="shared" si="15"/>
        <v>2.95613681740166</v>
      </c>
      <c r="G280" s="6">
        <f t="shared" si="14"/>
        <v>5.7140999442689955</v>
      </c>
    </row>
    <row r="281" spans="1:7" x14ac:dyDescent="0.2">
      <c r="A281" s="11">
        <v>33998</v>
      </c>
      <c r="B281" s="10">
        <v>906.30100000000004</v>
      </c>
      <c r="C281" s="6">
        <f t="shared" si="17"/>
        <v>3.0446571855460292E-3</v>
      </c>
      <c r="D281" s="6">
        <f t="shared" si="18"/>
        <v>-3.11552255878218E-2</v>
      </c>
      <c r="E281" s="6">
        <f t="shared" si="16"/>
        <v>0.30984820345910546</v>
      </c>
      <c r="F281" s="6">
        <f t="shared" si="15"/>
        <v>2.8859846584599289</v>
      </c>
      <c r="G281" s="6">
        <f t="shared" si="14"/>
        <v>5.9386675445580934</v>
      </c>
    </row>
    <row r="282" spans="1:7" x14ac:dyDescent="0.2">
      <c r="A282" s="11">
        <v>34026</v>
      </c>
      <c r="B282" s="10">
        <v>927.49900000000002</v>
      </c>
      <c r="C282" s="6">
        <f t="shared" si="17"/>
        <v>2.3389580282930256E-2</v>
      </c>
      <c r="D282" s="6">
        <f t="shared" si="18"/>
        <v>9.2217395846028172E-3</v>
      </c>
      <c r="E282" s="6">
        <f t="shared" si="16"/>
        <v>0.26730020358806894</v>
      </c>
      <c r="F282" s="6">
        <f t="shared" si="15"/>
        <v>2.8958433092231828</v>
      </c>
      <c r="G282" s="6">
        <f t="shared" si="14"/>
        <v>6.1559654970218816</v>
      </c>
    </row>
    <row r="283" spans="1:7" x14ac:dyDescent="0.2">
      <c r="A283" s="11">
        <v>34059</v>
      </c>
      <c r="B283" s="10">
        <v>981</v>
      </c>
      <c r="C283" s="6">
        <f t="shared" si="17"/>
        <v>5.7683081059925589E-2</v>
      </c>
      <c r="D283" s="6">
        <f t="shared" si="18"/>
        <v>0.12056656576617741</v>
      </c>
      <c r="E283" s="6">
        <f t="shared" si="16"/>
        <v>0.30145800443105997</v>
      </c>
      <c r="F283" s="6">
        <f t="shared" si="15"/>
        <v>2.9812180660452015</v>
      </c>
      <c r="G283" s="6">
        <f t="shared" si="14"/>
        <v>6.2411884111459681</v>
      </c>
    </row>
    <row r="284" spans="1:7" x14ac:dyDescent="0.2">
      <c r="A284" s="11">
        <v>34089</v>
      </c>
      <c r="B284" s="10">
        <v>1026.1949999999999</v>
      </c>
      <c r="C284" s="6">
        <f t="shared" si="17"/>
        <v>4.6070336391437205E-2</v>
      </c>
      <c r="D284" s="6">
        <f t="shared" si="18"/>
        <v>0.15644805762659897</v>
      </c>
      <c r="E284" s="6">
        <f t="shared" si="16"/>
        <v>0.34481362275841443</v>
      </c>
      <c r="F284" s="6">
        <f t="shared" si="15"/>
        <v>2.8877944179456194</v>
      </c>
      <c r="G284" s="6">
        <f t="shared" si="14"/>
        <v>6.2493924665856611</v>
      </c>
    </row>
    <row r="285" spans="1:7" x14ac:dyDescent="0.2">
      <c r="A285" s="11">
        <v>34120</v>
      </c>
      <c r="B285" s="10">
        <v>1049.5730000000001</v>
      </c>
      <c r="C285" s="6">
        <f t="shared" si="17"/>
        <v>2.2781245279893447E-2</v>
      </c>
      <c r="D285" s="6">
        <f t="shared" si="18"/>
        <v>0.13789406124577464</v>
      </c>
      <c r="E285" s="6">
        <f t="shared" si="16"/>
        <v>0.4038781526542754</v>
      </c>
      <c r="F285" s="6">
        <f t="shared" si="15"/>
        <v>3.0163820253096745</v>
      </c>
      <c r="G285" s="6">
        <f t="shared" si="14"/>
        <v>6.3227215326761144</v>
      </c>
    </row>
    <row r="286" spans="1:7" x14ac:dyDescent="0.2">
      <c r="A286" s="11">
        <v>34150</v>
      </c>
      <c r="B286" s="10">
        <v>1040.498</v>
      </c>
      <c r="C286" s="6">
        <f t="shared" si="17"/>
        <v>-8.6463733346799909E-3</v>
      </c>
      <c r="D286" s="6">
        <f t="shared" si="18"/>
        <v>0.16752861600745961</v>
      </c>
      <c r="E286" s="6">
        <f t="shared" si="16"/>
        <v>0.39404625214533495</v>
      </c>
      <c r="F286" s="6">
        <f t="shared" si="15"/>
        <v>2.861075240088466</v>
      </c>
      <c r="G286" s="6">
        <f t="shared" si="14"/>
        <v>6.1882417962003453</v>
      </c>
    </row>
    <row r="287" spans="1:7" x14ac:dyDescent="0.2">
      <c r="A287" s="11">
        <v>34180</v>
      </c>
      <c r="B287" s="10">
        <v>1061.664</v>
      </c>
      <c r="C287" s="6">
        <f t="shared" si="17"/>
        <v>2.0342182301167355E-2</v>
      </c>
      <c r="D287" s="6">
        <f t="shared" si="18"/>
        <v>0.18863253920537937</v>
      </c>
      <c r="E287" s="6">
        <f t="shared" si="16"/>
        <v>0.39652022240901008</v>
      </c>
      <c r="F287" s="6">
        <f t="shared" si="15"/>
        <v>3.0118200987023585</v>
      </c>
      <c r="G287" s="6">
        <f t="shared" si="14"/>
        <v>5.8414561060954622</v>
      </c>
    </row>
    <row r="288" spans="1:7" x14ac:dyDescent="0.2">
      <c r="A288" s="11">
        <v>34212</v>
      </c>
      <c r="B288" s="10">
        <v>1110.067</v>
      </c>
      <c r="C288" s="6">
        <f t="shared" si="17"/>
        <v>4.559163727883786E-2</v>
      </c>
      <c r="D288" s="6">
        <f t="shared" si="18"/>
        <v>0.21370927622465175</v>
      </c>
      <c r="E288" s="6">
        <f t="shared" si="16"/>
        <v>0.54550972985842039</v>
      </c>
      <c r="F288" s="6">
        <f t="shared" si="15"/>
        <v>3.1729959550696964</v>
      </c>
      <c r="G288" s="6">
        <f t="shared" si="14"/>
        <v>5.9931206964979813</v>
      </c>
    </row>
    <row r="289" spans="1:7" x14ac:dyDescent="0.2">
      <c r="A289" s="11">
        <v>34242</v>
      </c>
      <c r="B289" s="10">
        <v>1089.2919999999999</v>
      </c>
      <c r="C289" s="6">
        <f t="shared" si="17"/>
        <v>-1.871508656684695E-2</v>
      </c>
      <c r="D289" s="6">
        <f t="shared" si="18"/>
        <v>0.20240327884414788</v>
      </c>
      <c r="E289" s="6">
        <f t="shared" si="16"/>
        <v>0.45526104846897875</v>
      </c>
      <c r="F289" s="6">
        <f t="shared" si="15"/>
        <v>3.0142839243202602</v>
      </c>
      <c r="G289" s="6">
        <f t="shared" si="14"/>
        <v>5.7842875916318404</v>
      </c>
    </row>
    <row r="290" spans="1:7" x14ac:dyDescent="0.2">
      <c r="A290" s="11">
        <v>34271</v>
      </c>
      <c r="B290" s="10">
        <v>1119.047</v>
      </c>
      <c r="C290" s="6">
        <f t="shared" si="17"/>
        <v>2.7315907947547791E-2</v>
      </c>
      <c r="D290" s="6">
        <f t="shared" si="18"/>
        <v>0.27005674724775841</v>
      </c>
      <c r="E290" s="6">
        <f t="shared" si="16"/>
        <v>0.40208261290112435</v>
      </c>
      <c r="F290" s="6">
        <f t="shared" si="15"/>
        <v>3.1736952621783612</v>
      </c>
      <c r="G290" s="6">
        <f t="shared" si="14"/>
        <v>6.1081292240459382</v>
      </c>
    </row>
    <row r="291" spans="1:7" x14ac:dyDescent="0.2">
      <c r="A291" s="11">
        <v>34303</v>
      </c>
      <c r="B291" s="10">
        <v>1055.482</v>
      </c>
      <c r="C291" s="6">
        <f t="shared" si="17"/>
        <v>-5.6802797380270942E-2</v>
      </c>
      <c r="D291" s="6">
        <f t="shared" si="18"/>
        <v>0.17722337846006964</v>
      </c>
      <c r="E291" s="6">
        <f t="shared" si="16"/>
        <v>0.27827822493720511</v>
      </c>
      <c r="F291" s="6">
        <f t="shared" si="15"/>
        <v>2.8381024069003389</v>
      </c>
      <c r="G291" s="6">
        <f t="shared" si="14"/>
        <v>5.9504079442114062</v>
      </c>
    </row>
    <row r="292" spans="1:7" x14ac:dyDescent="0.2">
      <c r="A292" s="11">
        <v>34334</v>
      </c>
      <c r="B292" s="10">
        <v>1106.8710000000001</v>
      </c>
      <c r="C292" s="6">
        <f t="shared" si="17"/>
        <v>4.8687708554006726E-2</v>
      </c>
      <c r="D292" s="6">
        <f t="shared" si="18"/>
        <v>0.22502462508992327</v>
      </c>
      <c r="E292" s="6">
        <f t="shared" si="16"/>
        <v>0.32884690187717003</v>
      </c>
      <c r="F292" s="6">
        <f t="shared" si="15"/>
        <v>2.9747732283803878</v>
      </c>
      <c r="G292" s="6">
        <f t="shared" si="14"/>
        <v>6.0589011829979915</v>
      </c>
    </row>
    <row r="293" spans="1:7" x14ac:dyDescent="0.2">
      <c r="A293" s="11">
        <v>34365</v>
      </c>
      <c r="B293" s="10">
        <v>1179.617</v>
      </c>
      <c r="C293" s="6">
        <f t="shared" si="17"/>
        <v>6.5722202496948379E-2</v>
      </c>
      <c r="D293" s="6">
        <f t="shared" si="18"/>
        <v>0.30157309767946838</v>
      </c>
      <c r="E293" s="6">
        <f t="shared" si="16"/>
        <v>0.36706958093825315</v>
      </c>
      <c r="F293" s="6">
        <f t="shared" si="15"/>
        <v>3.2018280324429451</v>
      </c>
      <c r="G293" s="6">
        <f t="shared" si="14"/>
        <v>6.3354248154666033</v>
      </c>
    </row>
    <row r="294" spans="1:7" x14ac:dyDescent="0.2">
      <c r="A294" s="11">
        <v>34393</v>
      </c>
      <c r="B294" s="10">
        <v>1164.0909999999999</v>
      </c>
      <c r="C294" s="6">
        <f t="shared" si="17"/>
        <v>-1.3161899158794843E-2</v>
      </c>
      <c r="D294" s="6">
        <f t="shared" si="18"/>
        <v>0.25508598931103954</v>
      </c>
      <c r="E294" s="6">
        <f t="shared" si="16"/>
        <v>0.35795860183193406</v>
      </c>
      <c r="F294" s="6">
        <f t="shared" si="15"/>
        <v>3.2167737682114881</v>
      </c>
      <c r="G294" s="6">
        <f t="shared" si="14"/>
        <v>6.3807443570885107</v>
      </c>
    </row>
    <row r="295" spans="1:7" x14ac:dyDescent="0.2">
      <c r="A295" s="11">
        <v>34424</v>
      </c>
      <c r="B295" s="10">
        <v>1113.644</v>
      </c>
      <c r="C295" s="6">
        <f t="shared" si="17"/>
        <v>-4.3335959130342827E-2</v>
      </c>
      <c r="D295" s="6">
        <f t="shared" si="18"/>
        <v>0.13521304791029554</v>
      </c>
      <c r="E295" s="6">
        <f t="shared" si="16"/>
        <v>0.30783531039309842</v>
      </c>
      <c r="F295" s="6">
        <f t="shared" si="15"/>
        <v>2.8533594458246547</v>
      </c>
      <c r="G295" s="6">
        <f t="shared" si="14"/>
        <v>5.7773707080173802</v>
      </c>
    </row>
    <row r="296" spans="1:7" x14ac:dyDescent="0.2">
      <c r="A296" s="11">
        <v>34453</v>
      </c>
      <c r="B296" s="10">
        <v>1147.809</v>
      </c>
      <c r="C296" s="6">
        <f t="shared" si="17"/>
        <v>3.0678565142900238E-2</v>
      </c>
      <c r="D296" s="6">
        <f t="shared" si="18"/>
        <v>0.11850963998070552</v>
      </c>
      <c r="E296" s="6">
        <f t="shared" si="16"/>
        <v>0.31789372885909728</v>
      </c>
      <c r="F296" s="6">
        <f t="shared" si="15"/>
        <v>2.9867076055281356</v>
      </c>
      <c r="G296" s="6">
        <f t="shared" si="14"/>
        <v>5.9959772531953401</v>
      </c>
    </row>
    <row r="297" spans="1:7" x14ac:dyDescent="0.2">
      <c r="A297" s="11">
        <v>34485</v>
      </c>
      <c r="B297" s="10">
        <v>1150.502</v>
      </c>
      <c r="C297" s="6">
        <f t="shared" si="17"/>
        <v>2.346209168947011E-3</v>
      </c>
      <c r="D297" s="6">
        <f t="shared" si="18"/>
        <v>9.6161963007813434E-2</v>
      </c>
      <c r="E297" s="6">
        <f t="shared" si="16"/>
        <v>0.35454368852024731</v>
      </c>
      <c r="F297" s="6">
        <f t="shared" si="15"/>
        <v>3.3205825359390726</v>
      </c>
      <c r="G297" s="6">
        <f t="shared" si="14"/>
        <v>6.1364451198709791</v>
      </c>
    </row>
    <row r="298" spans="1:7" x14ac:dyDescent="0.2">
      <c r="A298" s="11">
        <v>34515</v>
      </c>
      <c r="B298" s="10">
        <v>1147.0440000000001</v>
      </c>
      <c r="C298" s="6">
        <f t="shared" si="17"/>
        <v>-3.0056444925778969E-3</v>
      </c>
      <c r="D298" s="6">
        <f t="shared" si="18"/>
        <v>0.10239904353492268</v>
      </c>
      <c r="E298" s="6">
        <f t="shared" si="16"/>
        <v>0.36625235988112781</v>
      </c>
      <c r="F298" s="6">
        <f t="shared" si="15"/>
        <v>3.2714083562970133</v>
      </c>
      <c r="G298" s="6">
        <f t="shared" si="14"/>
        <v>5.915694467053739</v>
      </c>
    </row>
    <row r="299" spans="1:7" x14ac:dyDescent="0.2">
      <c r="A299" s="11">
        <v>34544</v>
      </c>
      <c r="B299" s="10">
        <v>1168.588</v>
      </c>
      <c r="C299" s="6">
        <f t="shared" si="17"/>
        <v>1.8782191441653495E-2</v>
      </c>
      <c r="D299" s="6">
        <f t="shared" si="18"/>
        <v>0.10071359676884595</v>
      </c>
      <c r="E299" s="6">
        <f t="shared" si="16"/>
        <v>0.25090505826412923</v>
      </c>
      <c r="F299" s="6">
        <f t="shared" si="15"/>
        <v>3.5110519204786721</v>
      </c>
      <c r="G299" s="6">
        <f t="shared" si="14"/>
        <v>5.9935964187822428</v>
      </c>
    </row>
    <row r="300" spans="1:7" x14ac:dyDescent="0.2">
      <c r="A300" s="11">
        <v>34577</v>
      </c>
      <c r="B300" s="10">
        <v>1203.5139999999999</v>
      </c>
      <c r="C300" s="6">
        <f t="shared" si="17"/>
        <v>2.9887351230716064E-2</v>
      </c>
      <c r="D300" s="6">
        <f t="shared" si="18"/>
        <v>8.4181405266528841E-2</v>
      </c>
      <c r="E300" s="6">
        <f t="shared" si="16"/>
        <v>0.32057360617189534</v>
      </c>
      <c r="F300" s="6">
        <f t="shared" si="15"/>
        <v>3.2228857746370148</v>
      </c>
      <c r="G300" s="6">
        <f t="shared" si="14"/>
        <v>5.9252245564973203</v>
      </c>
    </row>
    <row r="301" spans="1:7" x14ac:dyDescent="0.2">
      <c r="A301" s="11">
        <v>34607</v>
      </c>
      <c r="B301" s="10">
        <v>1171.626</v>
      </c>
      <c r="C301" s="6">
        <f t="shared" si="17"/>
        <v>-2.6495744960174927E-2</v>
      </c>
      <c r="D301" s="6">
        <f t="shared" si="18"/>
        <v>7.5584875313506439E-2</v>
      </c>
      <c r="E301" s="6">
        <f t="shared" si="16"/>
        <v>0.25059347434397594</v>
      </c>
      <c r="F301" s="6">
        <f t="shared" si="15"/>
        <v>3.1273620133301394</v>
      </c>
      <c r="G301" s="6">
        <f t="shared" si="14"/>
        <v>5.5942085268045583</v>
      </c>
    </row>
    <row r="302" spans="1:7" x14ac:dyDescent="0.2">
      <c r="A302" s="11">
        <v>34638</v>
      </c>
      <c r="B302" s="10">
        <v>1204.684</v>
      </c>
      <c r="C302" s="6">
        <f t="shared" si="17"/>
        <v>2.8215488560342727E-2</v>
      </c>
      <c r="D302" s="6">
        <f t="shared" si="18"/>
        <v>7.652672318499576E-2</v>
      </c>
      <c r="E302" s="6">
        <f t="shared" si="16"/>
        <v>0.3305882521866581</v>
      </c>
      <c r="F302" s="6">
        <f t="shared" si="15"/>
        <v>3.1997441144582304</v>
      </c>
      <c r="G302" s="6">
        <f t="shared" si="14"/>
        <v>6.3259790805156895</v>
      </c>
    </row>
    <row r="303" spans="1:7" x14ac:dyDescent="0.2">
      <c r="A303" s="11">
        <v>34668</v>
      </c>
      <c r="B303" s="10">
        <v>1152.1690000000001</v>
      </c>
      <c r="C303" s="6">
        <f t="shared" si="17"/>
        <v>-4.3592344548445849E-2</v>
      </c>
      <c r="D303" s="6">
        <f t="shared" si="18"/>
        <v>9.1604593920123767E-2</v>
      </c>
      <c r="E303" s="6">
        <f t="shared" si="16"/>
        <v>0.22404231675523389</v>
      </c>
      <c r="F303" s="6">
        <f t="shared" si="15"/>
        <v>3.0325531907446885</v>
      </c>
      <c r="G303" s="6">
        <f t="shared" si="14"/>
        <v>5.7985000649067127</v>
      </c>
    </row>
    <row r="304" spans="1:7" x14ac:dyDescent="0.2">
      <c r="A304" s="11">
        <v>34698</v>
      </c>
      <c r="B304" s="10">
        <v>1163.056</v>
      </c>
      <c r="C304" s="6">
        <f t="shared" si="17"/>
        <v>9.4491346321590175E-3</v>
      </c>
      <c r="D304" s="6">
        <f t="shared" si="18"/>
        <v>5.0760206022201215E-2</v>
      </c>
      <c r="E304" s="6">
        <f t="shared" si="16"/>
        <v>0.19742571015868471</v>
      </c>
      <c r="F304" s="6">
        <f t="shared" si="15"/>
        <v>2.9883544286434418</v>
      </c>
      <c r="G304" s="6">
        <f t="shared" si="14"/>
        <v>5.6849982756638697</v>
      </c>
    </row>
    <row r="305" spans="1:7" x14ac:dyDescent="0.2">
      <c r="A305" s="11">
        <v>34730</v>
      </c>
      <c r="B305" s="10">
        <v>1145.319</v>
      </c>
      <c r="C305" s="6">
        <f t="shared" si="17"/>
        <v>-1.5250340482315661E-2</v>
      </c>
      <c r="D305" s="6">
        <f t="shared" si="18"/>
        <v>-2.9075538924922206E-2</v>
      </c>
      <c r="E305" s="6">
        <f t="shared" si="16"/>
        <v>0.23725309092087565</v>
      </c>
      <c r="F305" s="6">
        <f t="shared" si="15"/>
        <v>2.7229680531537266</v>
      </c>
      <c r="G305" s="6">
        <f t="shared" si="14"/>
        <v>5.2098788190961587</v>
      </c>
    </row>
    <row r="306" spans="1:7" x14ac:dyDescent="0.2">
      <c r="A306" s="11">
        <v>34758</v>
      </c>
      <c r="B306" s="10">
        <v>1161.7380000000001</v>
      </c>
      <c r="C306" s="6">
        <f t="shared" si="17"/>
        <v>1.4335744015422813E-2</v>
      </c>
      <c r="D306" s="6">
        <f t="shared" si="18"/>
        <v>-2.0213196391002386E-3</v>
      </c>
      <c r="E306" s="6">
        <f t="shared" si="16"/>
        <v>0.31158531009279145</v>
      </c>
      <c r="F306" s="6">
        <f t="shared" si="15"/>
        <v>2.7699059906996668</v>
      </c>
      <c r="G306" s="6">
        <f t="shared" si="14"/>
        <v>5.2965805434057991</v>
      </c>
    </row>
    <row r="307" spans="1:7" x14ac:dyDescent="0.2">
      <c r="A307" s="11">
        <v>34789</v>
      </c>
      <c r="B307" s="10">
        <v>1217.451</v>
      </c>
      <c r="C307" s="6">
        <f t="shared" si="17"/>
        <v>4.7956596065550139E-2</v>
      </c>
      <c r="D307" s="6">
        <f t="shared" si="18"/>
        <v>9.3213809799181702E-2</v>
      </c>
      <c r="E307" s="6">
        <f t="shared" si="16"/>
        <v>0.46327189948149416</v>
      </c>
      <c r="F307" s="6">
        <f t="shared" si="15"/>
        <v>2.819106653826005</v>
      </c>
      <c r="G307" s="6">
        <f t="shared" si="14"/>
        <v>6.3951187214889238</v>
      </c>
    </row>
    <row r="308" spans="1:7" x14ac:dyDescent="0.2">
      <c r="A308" s="11">
        <v>34817</v>
      </c>
      <c r="B308" s="10">
        <v>1259.598</v>
      </c>
      <c r="C308" s="6">
        <f t="shared" si="17"/>
        <v>3.4619052430036046E-2</v>
      </c>
      <c r="D308" s="6">
        <f t="shared" si="18"/>
        <v>9.7393381651476929E-2</v>
      </c>
      <c r="E308" s="6">
        <f t="shared" si="16"/>
        <v>0.53655608877785288</v>
      </c>
      <c r="F308" s="6">
        <f t="shared" si="15"/>
        <v>2.9631934655658476</v>
      </c>
      <c r="G308" s="6">
        <f t="shared" si="14"/>
        <v>6.1819845709105206</v>
      </c>
    </row>
    <row r="309" spans="1:7" x14ac:dyDescent="0.2">
      <c r="A309" s="11">
        <v>34850</v>
      </c>
      <c r="B309" s="10">
        <v>1270.088</v>
      </c>
      <c r="C309" s="6">
        <f t="shared" si="17"/>
        <v>8.3280538711556495E-3</v>
      </c>
      <c r="D309" s="6">
        <f t="shared" si="18"/>
        <v>0.10394245294662685</v>
      </c>
      <c r="E309" s="6">
        <f t="shared" si="16"/>
        <v>0.40214789758626468</v>
      </c>
      <c r="F309" s="6">
        <f t="shared" si="15"/>
        <v>2.8017936038506206</v>
      </c>
      <c r="G309" s="6">
        <f t="shared" si="14"/>
        <v>5.902952302274012</v>
      </c>
    </row>
    <row r="310" spans="1:7" x14ac:dyDescent="0.2">
      <c r="A310" s="11">
        <v>34880</v>
      </c>
      <c r="B310" s="10">
        <v>1269.412</v>
      </c>
      <c r="C310" s="6">
        <f t="shared" si="17"/>
        <v>-5.3224658448858264E-4</v>
      </c>
      <c r="D310" s="6">
        <f t="shared" si="18"/>
        <v>0.10668117352080642</v>
      </c>
      <c r="E310" s="6">
        <f t="shared" si="16"/>
        <v>0.41187592871061596</v>
      </c>
      <c r="F310" s="6">
        <f t="shared" si="15"/>
        <v>2.7340808876521172</v>
      </c>
      <c r="G310" s="6">
        <f t="shared" si="14"/>
        <v>5.5847360476395496</v>
      </c>
    </row>
    <row r="311" spans="1:7" x14ac:dyDescent="0.2">
      <c r="A311" s="11">
        <v>34911</v>
      </c>
      <c r="B311" s="10">
        <v>1332.64</v>
      </c>
      <c r="C311" s="6">
        <f t="shared" si="17"/>
        <v>4.9808887894552845E-2</v>
      </c>
      <c r="D311" s="6">
        <f t="shared" si="18"/>
        <v>0.14038480627903094</v>
      </c>
      <c r="E311" s="6">
        <f t="shared" si="16"/>
        <v>0.46925419341181773</v>
      </c>
      <c r="F311" s="6">
        <f t="shared" si="15"/>
        <v>2.8417675174843322</v>
      </c>
      <c r="G311" s="6">
        <f t="shared" si="14"/>
        <v>5.7077393895465898</v>
      </c>
    </row>
    <row r="312" spans="1:7" x14ac:dyDescent="0.2">
      <c r="A312" s="11">
        <v>34942</v>
      </c>
      <c r="B312" s="10">
        <v>1302.664</v>
      </c>
      <c r="C312" s="6">
        <f t="shared" si="17"/>
        <v>-2.2493696722295731E-2</v>
      </c>
      <c r="D312" s="6">
        <f t="shared" si="18"/>
        <v>8.2383752910228036E-2</v>
      </c>
      <c r="E312" s="6">
        <f t="shared" si="16"/>
        <v>0.58505020417500142</v>
      </c>
      <c r="F312" s="6">
        <f t="shared" si="15"/>
        <v>2.72573997751967</v>
      </c>
      <c r="G312" s="6">
        <f t="shared" si="14"/>
        <v>5.4322415946988221</v>
      </c>
    </row>
    <row r="313" spans="1:7" x14ac:dyDescent="0.2">
      <c r="A313" s="11">
        <v>34971</v>
      </c>
      <c r="B313" s="10">
        <v>1340.3240000000001</v>
      </c>
      <c r="C313" s="6">
        <f t="shared" si="17"/>
        <v>2.89099875332397E-2</v>
      </c>
      <c r="D313" s="6">
        <f t="shared" si="18"/>
        <v>0.14398622085887491</v>
      </c>
      <c r="E313" s="6">
        <f t="shared" si="16"/>
        <v>0.82380579802831666</v>
      </c>
      <c r="F313" s="6">
        <f t="shared" si="15"/>
        <v>2.8059870173386114</v>
      </c>
      <c r="G313" s="6">
        <f t="shared" ref="G313:G376" si="19">B313/B133-1</f>
        <v>5.4262241634743091</v>
      </c>
    </row>
    <row r="314" spans="1:7" x14ac:dyDescent="0.2">
      <c r="A314" s="11">
        <v>35003</v>
      </c>
      <c r="B314" s="10">
        <v>1318.933</v>
      </c>
      <c r="C314" s="6">
        <f t="shared" si="17"/>
        <v>-1.5959573953760464E-2</v>
      </c>
      <c r="D314" s="6">
        <f t="shared" si="18"/>
        <v>9.4837318334102472E-2</v>
      </c>
      <c r="E314" s="6">
        <f t="shared" si="16"/>
        <v>0.64204266041853675</v>
      </c>
      <c r="F314" s="6">
        <f t="shared" si="15"/>
        <v>2.5548455086463409</v>
      </c>
      <c r="G314" s="6">
        <f t="shared" si="19"/>
        <v>5.1456055988891682</v>
      </c>
    </row>
    <row r="315" spans="1:7" x14ac:dyDescent="0.2">
      <c r="A315" s="11">
        <v>35033</v>
      </c>
      <c r="B315" s="10">
        <v>1364.441</v>
      </c>
      <c r="C315" s="6">
        <f t="shared" si="17"/>
        <v>3.4503648024577505E-2</v>
      </c>
      <c r="D315" s="6">
        <f t="shared" si="18"/>
        <v>0.18423686108548298</v>
      </c>
      <c r="E315" s="6">
        <f t="shared" si="16"/>
        <v>0.72768286753309908</v>
      </c>
      <c r="F315" s="6">
        <f t="shared" si="15"/>
        <v>2.4836672896432694</v>
      </c>
      <c r="G315" s="6">
        <f t="shared" si="19"/>
        <v>5.1033521802143529</v>
      </c>
    </row>
    <row r="316" spans="1:7" x14ac:dyDescent="0.2">
      <c r="A316" s="11">
        <v>35062</v>
      </c>
      <c r="B316" s="10">
        <v>1404.0450000000001</v>
      </c>
      <c r="C316" s="6">
        <f t="shared" si="17"/>
        <v>2.9025806172637836E-2</v>
      </c>
      <c r="D316" s="6">
        <f t="shared" si="18"/>
        <v>0.20720326450317095</v>
      </c>
      <c r="E316" s="6">
        <f t="shared" si="16"/>
        <v>0.7419826700611909</v>
      </c>
      <c r="F316" s="6">
        <f t="shared" si="15"/>
        <v>2.4252936656054453</v>
      </c>
      <c r="G316" s="6">
        <f t="shared" si="19"/>
        <v>5.4216031539854743</v>
      </c>
    </row>
    <row r="317" spans="1:7" x14ac:dyDescent="0.2">
      <c r="A317" s="11">
        <v>35095</v>
      </c>
      <c r="B317" s="10">
        <v>1429.154</v>
      </c>
      <c r="C317" s="6">
        <f t="shared" si="17"/>
        <v>1.788332995025077E-2</v>
      </c>
      <c r="D317" s="6">
        <f t="shared" si="18"/>
        <v>0.24782178589545789</v>
      </c>
      <c r="E317" s="6">
        <f t="shared" si="16"/>
        <v>0.71116206394913761</v>
      </c>
      <c r="F317" s="6">
        <f t="shared" ref="F317:F380" si="20">B317/B197-1</f>
        <v>2.4365567920590188</v>
      </c>
      <c r="G317" s="6">
        <f t="shared" si="19"/>
        <v>5.7333521790341582</v>
      </c>
    </row>
    <row r="318" spans="1:7" x14ac:dyDescent="0.2">
      <c r="A318" s="11">
        <v>35124</v>
      </c>
      <c r="B318" s="10">
        <v>1437.5640000000001</v>
      </c>
      <c r="C318" s="6">
        <f t="shared" si="17"/>
        <v>5.8846002600139169E-3</v>
      </c>
      <c r="D318" s="6">
        <f t="shared" si="18"/>
        <v>0.23742530587791744</v>
      </c>
      <c r="E318" s="6">
        <f t="shared" si="16"/>
        <v>0.57588925527063539</v>
      </c>
      <c r="F318" s="6">
        <f t="shared" si="20"/>
        <v>2.1717920544354574</v>
      </c>
      <c r="G318" s="6">
        <f t="shared" si="19"/>
        <v>5.7542638062751958</v>
      </c>
    </row>
    <row r="319" spans="1:7" x14ac:dyDescent="0.2">
      <c r="A319" s="11">
        <v>35153</v>
      </c>
      <c r="B319" s="10">
        <v>1461.1880000000001</v>
      </c>
      <c r="C319" s="6">
        <f t="shared" si="17"/>
        <v>1.6433355314963372E-2</v>
      </c>
      <c r="D319" s="6">
        <f t="shared" si="18"/>
        <v>0.20020271863097583</v>
      </c>
      <c r="E319" s="6">
        <f t="shared" si="16"/>
        <v>0.65094982368407095</v>
      </c>
      <c r="F319" s="6">
        <f t="shared" si="20"/>
        <v>1.9375572961062772</v>
      </c>
      <c r="G319" s="6">
        <f t="shared" si="19"/>
        <v>5.6304617129892236</v>
      </c>
    </row>
    <row r="320" spans="1:7" x14ac:dyDescent="0.2">
      <c r="A320" s="11">
        <v>35185</v>
      </c>
      <c r="B320" s="10">
        <v>1495.2470000000001</v>
      </c>
      <c r="C320" s="6">
        <f t="shared" si="17"/>
        <v>2.3309115596350294E-2</v>
      </c>
      <c r="D320" s="6">
        <f t="shared" si="18"/>
        <v>0.18708270416434458</v>
      </c>
      <c r="E320" s="6">
        <f t="shared" si="16"/>
        <v>0.67684231538716899</v>
      </c>
      <c r="F320" s="6">
        <f t="shared" si="20"/>
        <v>1.9262911716930544</v>
      </c>
      <c r="G320" s="6">
        <f t="shared" si="19"/>
        <v>5.7826420263821605</v>
      </c>
    </row>
    <row r="321" spans="1:7" x14ac:dyDescent="0.2">
      <c r="A321" s="11">
        <v>35216</v>
      </c>
      <c r="B321" s="10">
        <v>1496.24</v>
      </c>
      <c r="C321" s="6">
        <f t="shared" si="17"/>
        <v>6.6410432523844598E-4</v>
      </c>
      <c r="D321" s="6">
        <f t="shared" si="18"/>
        <v>0.17806010292200236</v>
      </c>
      <c r="E321" s="6">
        <f t="shared" ref="E321:E384" si="21">B321/B261-1</f>
        <v>0.64127090337689974</v>
      </c>
      <c r="F321" s="6">
        <f t="shared" si="20"/>
        <v>1.9374440483108479</v>
      </c>
      <c r="G321" s="6">
        <f t="shared" si="19"/>
        <v>5.9232228540757639</v>
      </c>
    </row>
    <row r="322" spans="1:7" x14ac:dyDescent="0.2">
      <c r="A322" s="11">
        <v>35244</v>
      </c>
      <c r="B322" s="10">
        <v>1503.5060000000001</v>
      </c>
      <c r="C322" s="6">
        <f t="shared" si="17"/>
        <v>4.8561728065017462E-3</v>
      </c>
      <c r="D322" s="6">
        <f t="shared" si="18"/>
        <v>0.18441136526202695</v>
      </c>
      <c r="E322" s="6">
        <f t="shared" si="21"/>
        <v>0.75831997202604207</v>
      </c>
      <c r="F322" s="6">
        <f t="shared" si="20"/>
        <v>1.8385497494685414</v>
      </c>
      <c r="G322" s="6">
        <f t="shared" si="19"/>
        <v>5.9698076646717686</v>
      </c>
    </row>
    <row r="323" spans="1:7" x14ac:dyDescent="0.2">
      <c r="A323" s="11">
        <v>35277</v>
      </c>
      <c r="B323" s="10">
        <v>1450.069</v>
      </c>
      <c r="C323" s="6">
        <f t="shared" si="17"/>
        <v>-3.5541594114024244E-2</v>
      </c>
      <c r="D323" s="6">
        <f t="shared" si="18"/>
        <v>8.8117571136991035E-2</v>
      </c>
      <c r="E323" s="6">
        <f t="shared" si="21"/>
        <v>0.61984675861745409</v>
      </c>
      <c r="F323" s="6">
        <f t="shared" si="20"/>
        <v>1.7165278805533961</v>
      </c>
      <c r="G323" s="6">
        <f t="shared" si="19"/>
        <v>5.8385610465801747</v>
      </c>
    </row>
    <row r="324" spans="1:7" x14ac:dyDescent="0.2">
      <c r="A324" s="11">
        <v>35307</v>
      </c>
      <c r="B324" s="10">
        <v>1466.4349999999999</v>
      </c>
      <c r="C324" s="6">
        <f t="shared" si="17"/>
        <v>1.1286359476686991E-2</v>
      </c>
      <c r="D324" s="6">
        <f t="shared" si="18"/>
        <v>0.1257200628865156</v>
      </c>
      <c r="E324" s="6">
        <f t="shared" si="21"/>
        <v>0.6438601093190206</v>
      </c>
      <c r="F324" s="6">
        <f t="shared" si="20"/>
        <v>1.5270334775693222</v>
      </c>
      <c r="G324" s="6">
        <f t="shared" si="19"/>
        <v>6.0556635456461283</v>
      </c>
    </row>
    <row r="325" spans="1:7" x14ac:dyDescent="0.2">
      <c r="A325" s="11">
        <v>35338</v>
      </c>
      <c r="B325" s="10">
        <v>1523.547</v>
      </c>
      <c r="C325" s="6">
        <f t="shared" si="17"/>
        <v>3.8946151721692468E-2</v>
      </c>
      <c r="D325" s="6">
        <f t="shared" si="18"/>
        <v>0.13670052912579345</v>
      </c>
      <c r="E325" s="6">
        <f t="shared" si="21"/>
        <v>0.6647421013237762</v>
      </c>
      <c r="F325" s="6">
        <f t="shared" si="20"/>
        <v>1.7348113603808333</v>
      </c>
      <c r="G325" s="6">
        <f t="shared" si="19"/>
        <v>6.9274608972557834</v>
      </c>
    </row>
    <row r="326" spans="1:7" x14ac:dyDescent="0.2">
      <c r="A326" s="11">
        <v>35369</v>
      </c>
      <c r="B326" s="10">
        <v>1533.8810000000001</v>
      </c>
      <c r="C326" s="6">
        <f t="shared" si="17"/>
        <v>6.7828560589204834E-3</v>
      </c>
      <c r="D326" s="6">
        <f t="shared" si="18"/>
        <v>0.16297112893528332</v>
      </c>
      <c r="E326" s="6">
        <f t="shared" si="21"/>
        <v>0.64978322059657101</v>
      </c>
      <c r="F326" s="6">
        <f t="shared" si="20"/>
        <v>1.8022233183528811</v>
      </c>
      <c r="G326" s="6">
        <f t="shared" si="19"/>
        <v>6.7451525923532145</v>
      </c>
    </row>
    <row r="327" spans="1:7" x14ac:dyDescent="0.2">
      <c r="A327" s="11">
        <v>35398</v>
      </c>
      <c r="B327" s="10">
        <v>1619.5350000000001</v>
      </c>
      <c r="C327" s="6">
        <f t="shared" ref="C327:C390" si="22">B327/B326-1</f>
        <v>5.5841359271025626E-2</v>
      </c>
      <c r="D327" s="6">
        <f t="shared" si="18"/>
        <v>0.18695861528640667</v>
      </c>
      <c r="E327" s="6">
        <f t="shared" si="21"/>
        <v>0.82185162270093937</v>
      </c>
      <c r="F327" s="6">
        <f t="shared" si="20"/>
        <v>1.8393368069678395</v>
      </c>
      <c r="G327" s="6">
        <f t="shared" si="19"/>
        <v>6.6130653266331665</v>
      </c>
    </row>
    <row r="328" spans="1:7" x14ac:dyDescent="0.2">
      <c r="A328" s="11">
        <v>35430</v>
      </c>
      <c r="B328" s="10">
        <v>1593.2940000000001</v>
      </c>
      <c r="C328" s="6">
        <f t="shared" si="22"/>
        <v>-1.6202798951550856E-2</v>
      </c>
      <c r="D328" s="6">
        <f t="shared" si="18"/>
        <v>0.13478841490123172</v>
      </c>
      <c r="E328" s="6">
        <f t="shared" si="21"/>
        <v>0.67121261705769819</v>
      </c>
      <c r="F328" s="6">
        <f t="shared" si="20"/>
        <v>1.7394401431879962</v>
      </c>
      <c r="G328" s="6">
        <f t="shared" si="19"/>
        <v>6.6534073714700188</v>
      </c>
    </row>
    <row r="329" spans="1:7" x14ac:dyDescent="0.2">
      <c r="A329" s="11">
        <v>35461</v>
      </c>
      <c r="B329" s="10">
        <v>1612.1969999999999</v>
      </c>
      <c r="C329" s="6">
        <f t="shared" si="22"/>
        <v>1.1864100410846845E-2</v>
      </c>
      <c r="D329" s="6">
        <f t="shared" si="18"/>
        <v>0.12807786984467717</v>
      </c>
      <c r="E329" s="6">
        <f t="shared" si="21"/>
        <v>0.72345461251062315</v>
      </c>
      <c r="F329" s="6">
        <f t="shared" si="20"/>
        <v>1.4811428483486719</v>
      </c>
      <c r="G329" s="6">
        <f t="shared" si="19"/>
        <v>6.8610394613017887</v>
      </c>
    </row>
    <row r="330" spans="1:7" x14ac:dyDescent="0.2">
      <c r="A330" s="11">
        <v>35489</v>
      </c>
      <c r="B330" s="10">
        <v>1630.4380000000001</v>
      </c>
      <c r="C330" s="6">
        <f t="shared" si="22"/>
        <v>1.1314374111848657E-2</v>
      </c>
      <c r="D330" s="6">
        <f t="shared" si="18"/>
        <v>0.13416724403226565</v>
      </c>
      <c r="E330" s="6">
        <f t="shared" si="21"/>
        <v>0.77409730322603121</v>
      </c>
      <c r="F330" s="6">
        <f t="shared" si="20"/>
        <v>1.4296963248421122</v>
      </c>
      <c r="G330" s="6">
        <f t="shared" si="19"/>
        <v>7.4639160272849043</v>
      </c>
    </row>
    <row r="331" spans="1:7" x14ac:dyDescent="0.2">
      <c r="A331" s="11">
        <v>35520</v>
      </c>
      <c r="B331" s="10">
        <v>1597.883</v>
      </c>
      <c r="C331" s="6">
        <f t="shared" si="22"/>
        <v>-1.9967027265066273E-2</v>
      </c>
      <c r="D331" s="6">
        <f t="shared" si="18"/>
        <v>9.355059034155766E-2</v>
      </c>
      <c r="E331" s="6">
        <f t="shared" si="21"/>
        <v>0.82521331886458382</v>
      </c>
      <c r="F331" s="6">
        <f t="shared" si="20"/>
        <v>1.2428379732692529</v>
      </c>
      <c r="G331" s="6">
        <f t="shared" si="19"/>
        <v>7.529275492284123</v>
      </c>
    </row>
    <row r="332" spans="1:7" x14ac:dyDescent="0.2">
      <c r="A332" s="11">
        <v>35550</v>
      </c>
      <c r="B332" s="10">
        <v>1649.809</v>
      </c>
      <c r="C332" s="6">
        <f t="shared" si="22"/>
        <v>3.2496747258716541E-2</v>
      </c>
      <c r="D332" s="6">
        <f t="shared" si="18"/>
        <v>0.1033688748414141</v>
      </c>
      <c r="E332" s="6">
        <f t="shared" si="21"/>
        <v>0.85921624399347274</v>
      </c>
      <c r="F332" s="6">
        <f t="shared" si="20"/>
        <v>1.1879334101630001</v>
      </c>
      <c r="G332" s="6">
        <f t="shared" si="19"/>
        <v>7.3958891003653893</v>
      </c>
    </row>
    <row r="333" spans="1:7" x14ac:dyDescent="0.2">
      <c r="A333" s="11">
        <v>35580</v>
      </c>
      <c r="B333" s="10">
        <v>1751.34</v>
      </c>
      <c r="C333" s="6">
        <f t="shared" si="22"/>
        <v>6.1541063238229388E-2</v>
      </c>
      <c r="D333" s="6">
        <f t="shared" si="18"/>
        <v>0.17049403838956301</v>
      </c>
      <c r="E333" s="6">
        <f t="shared" si="21"/>
        <v>0.89871441550247089</v>
      </c>
      <c r="F333" s="6">
        <f t="shared" si="20"/>
        <v>1.3198737894556971</v>
      </c>
      <c r="G333" s="6">
        <f t="shared" si="19"/>
        <v>8.1447577971208212</v>
      </c>
    </row>
    <row r="334" spans="1:7" x14ac:dyDescent="0.2">
      <c r="A334" s="11">
        <v>35611</v>
      </c>
      <c r="B334" s="10">
        <v>1838.3879999999999</v>
      </c>
      <c r="C334" s="6">
        <f t="shared" si="22"/>
        <v>4.9703655486655896E-2</v>
      </c>
      <c r="D334" s="6">
        <f t="shared" si="18"/>
        <v>0.22273406291694209</v>
      </c>
      <c r="E334" s="6">
        <f t="shared" si="21"/>
        <v>1.0628301037817676</v>
      </c>
      <c r="F334" s="6">
        <f t="shared" si="20"/>
        <v>1.437146038816417</v>
      </c>
      <c r="G334" s="6">
        <f t="shared" si="19"/>
        <v>9.0553969347904566</v>
      </c>
    </row>
    <row r="335" spans="1:7" x14ac:dyDescent="0.2">
      <c r="A335" s="11">
        <v>35642</v>
      </c>
      <c r="B335" s="10">
        <v>1922.758</v>
      </c>
      <c r="C335" s="6">
        <f t="shared" si="22"/>
        <v>4.5893467537864829E-2</v>
      </c>
      <c r="D335" s="6">
        <f t="shared" si="18"/>
        <v>0.32597690178881145</v>
      </c>
      <c r="E335" s="6">
        <f t="shared" si="21"/>
        <v>1.1527081297071926</v>
      </c>
      <c r="F335" s="6">
        <f t="shared" si="20"/>
        <v>1.4996268938064374</v>
      </c>
      <c r="G335" s="6">
        <f t="shared" si="19"/>
        <v>9.6560000886726272</v>
      </c>
    </row>
    <row r="336" spans="1:7" x14ac:dyDescent="0.2">
      <c r="A336" s="11">
        <v>35671</v>
      </c>
      <c r="B336" s="10">
        <v>1793.8320000000001</v>
      </c>
      <c r="C336" s="6">
        <f t="shared" si="22"/>
        <v>-6.7052640009819142E-2</v>
      </c>
      <c r="D336" s="6">
        <f t="shared" si="18"/>
        <v>0.22326049228230382</v>
      </c>
      <c r="E336" s="6">
        <f t="shared" si="21"/>
        <v>0.96131453181530446</v>
      </c>
      <c r="F336" s="6">
        <f t="shared" si="20"/>
        <v>1.2023449681403546</v>
      </c>
      <c r="G336" s="6">
        <f t="shared" si="19"/>
        <v>8.2708808161619913</v>
      </c>
    </row>
    <row r="337" spans="1:7" x14ac:dyDescent="0.2">
      <c r="A337" s="11">
        <v>35703</v>
      </c>
      <c r="B337" s="10">
        <v>1890.9829999999999</v>
      </c>
      <c r="C337" s="6">
        <f t="shared" si="22"/>
        <v>5.4158360426171281E-2</v>
      </c>
      <c r="D337" s="6">
        <f t="shared" ref="D337:D400" si="23">B337/B325-1</f>
        <v>0.24117142431444516</v>
      </c>
      <c r="E337" s="6">
        <f t="shared" si="21"/>
        <v>1.0873412817119221</v>
      </c>
      <c r="F337" s="6">
        <f t="shared" si="20"/>
        <v>1.3632885875005778</v>
      </c>
      <c r="G337" s="6">
        <f t="shared" si="19"/>
        <v>8.729731259422385</v>
      </c>
    </row>
    <row r="338" spans="1:7" x14ac:dyDescent="0.2">
      <c r="A338" s="11">
        <v>35734</v>
      </c>
      <c r="B338" s="10">
        <v>1791.153</v>
      </c>
      <c r="C338" s="6">
        <f t="shared" si="22"/>
        <v>-5.2792648056592784E-2</v>
      </c>
      <c r="D338" s="6">
        <f t="shared" si="23"/>
        <v>0.16772617954065527</v>
      </c>
      <c r="E338" s="6">
        <f t="shared" si="21"/>
        <v>1.0328600612870273</v>
      </c>
      <c r="F338" s="6">
        <f t="shared" si="20"/>
        <v>1.6970890189216781</v>
      </c>
      <c r="G338" s="6">
        <f t="shared" si="19"/>
        <v>7.625245589028431</v>
      </c>
    </row>
    <row r="339" spans="1:7" x14ac:dyDescent="0.2">
      <c r="A339" s="11">
        <v>35762</v>
      </c>
      <c r="B339" s="10">
        <v>1822.5440000000001</v>
      </c>
      <c r="C339" s="6">
        <f t="shared" si="22"/>
        <v>1.7525582683333152E-2</v>
      </c>
      <c r="D339" s="6">
        <f t="shared" si="23"/>
        <v>0.12535017767445589</v>
      </c>
      <c r="E339" s="6">
        <f t="shared" si="21"/>
        <v>1.0327598244897871</v>
      </c>
      <c r="F339" s="6">
        <f t="shared" si="20"/>
        <v>1.8136143226107242</v>
      </c>
      <c r="G339" s="6">
        <f t="shared" si="19"/>
        <v>7.3365458944932094</v>
      </c>
    </row>
    <row r="340" spans="1:7" x14ac:dyDescent="0.2">
      <c r="A340" s="11">
        <v>35795</v>
      </c>
      <c r="B340" s="10">
        <v>1844.451</v>
      </c>
      <c r="C340" s="6">
        <f t="shared" si="22"/>
        <v>1.2020011588197654E-2</v>
      </c>
      <c r="D340" s="6">
        <f t="shared" si="23"/>
        <v>0.15763380769650803</v>
      </c>
      <c r="E340" s="6">
        <f t="shared" si="21"/>
        <v>1.0413380554479552</v>
      </c>
      <c r="F340" s="6">
        <f t="shared" si="20"/>
        <v>1.7299962701147384</v>
      </c>
      <c r="G340" s="6">
        <f t="shared" si="19"/>
        <v>7.0758126379207678</v>
      </c>
    </row>
    <row r="341" spans="1:7" x14ac:dyDescent="0.2">
      <c r="A341" s="11">
        <v>35825</v>
      </c>
      <c r="B341" s="10">
        <v>1895.546</v>
      </c>
      <c r="C341" s="6">
        <f t="shared" si="22"/>
        <v>2.7702009974783781E-2</v>
      </c>
      <c r="D341" s="6">
        <f t="shared" si="23"/>
        <v>0.17575333535541882</v>
      </c>
      <c r="E341" s="6">
        <f t="shared" si="21"/>
        <v>1.091519263467656</v>
      </c>
      <c r="F341" s="6">
        <f t="shared" si="20"/>
        <v>1.7395727497532203</v>
      </c>
      <c r="G341" s="6">
        <f t="shared" si="19"/>
        <v>7.1276117707087199</v>
      </c>
    </row>
    <row r="342" spans="1:7" x14ac:dyDescent="0.2">
      <c r="A342" s="11">
        <v>35853</v>
      </c>
      <c r="B342" s="10">
        <v>2023.462</v>
      </c>
      <c r="C342" s="6">
        <f t="shared" si="22"/>
        <v>6.7482403486910814E-2</v>
      </c>
      <c r="D342" s="6">
        <f t="shared" si="23"/>
        <v>0.24105424431962441</v>
      </c>
      <c r="E342" s="6">
        <f t="shared" si="21"/>
        <v>1.1816325408437098</v>
      </c>
      <c r="F342" s="6">
        <f t="shared" si="20"/>
        <v>1.7647833631655896</v>
      </c>
      <c r="G342" s="6">
        <f t="shared" si="19"/>
        <v>7.4992985374295387</v>
      </c>
    </row>
    <row r="343" spans="1:7" x14ac:dyDescent="0.2">
      <c r="A343" s="11">
        <v>35885</v>
      </c>
      <c r="B343" s="10">
        <v>2108.5949999999998</v>
      </c>
      <c r="C343" s="6">
        <f t="shared" si="22"/>
        <v>4.207294231371761E-2</v>
      </c>
      <c r="D343" s="6">
        <f t="shared" si="23"/>
        <v>0.31961789442656308</v>
      </c>
      <c r="E343" s="6">
        <f t="shared" si="21"/>
        <v>1.1494342507645259</v>
      </c>
      <c r="F343" s="6">
        <f t="shared" si="20"/>
        <v>1.7973984106557701</v>
      </c>
      <c r="G343" s="6">
        <f t="shared" si="19"/>
        <v>7.5573664709200621</v>
      </c>
    </row>
    <row r="344" spans="1:7" x14ac:dyDescent="0.2">
      <c r="A344" s="11">
        <v>35915</v>
      </c>
      <c r="B344" s="10">
        <v>2128.884</v>
      </c>
      <c r="C344" s="6">
        <f t="shared" si="22"/>
        <v>9.6220469080123827E-3</v>
      </c>
      <c r="D344" s="6">
        <f t="shared" si="23"/>
        <v>0.29038209877628263</v>
      </c>
      <c r="E344" s="6">
        <f t="shared" si="21"/>
        <v>1.0745413883326269</v>
      </c>
      <c r="F344" s="6">
        <f t="shared" si="20"/>
        <v>1.789871520005871</v>
      </c>
      <c r="G344" s="6">
        <f t="shared" si="19"/>
        <v>7.0653904293567429</v>
      </c>
    </row>
    <row r="345" spans="1:7" x14ac:dyDescent="0.2">
      <c r="A345" s="11">
        <v>35944</v>
      </c>
      <c r="B345" s="10">
        <v>2101.886</v>
      </c>
      <c r="C345" s="6">
        <f t="shared" si="22"/>
        <v>-1.268176189966197E-2</v>
      </c>
      <c r="D345" s="6">
        <f t="shared" si="23"/>
        <v>0.20015873559674313</v>
      </c>
      <c r="E345" s="6">
        <f t="shared" si="21"/>
        <v>1.0026105854476057</v>
      </c>
      <c r="F345" s="6">
        <f t="shared" si="20"/>
        <v>1.8114212491840815</v>
      </c>
      <c r="G345" s="6">
        <f t="shared" si="19"/>
        <v>7.0432491590866473</v>
      </c>
    </row>
    <row r="346" spans="1:7" x14ac:dyDescent="0.2">
      <c r="A346" s="11">
        <v>35976</v>
      </c>
      <c r="B346" s="10">
        <v>2151.4499999999998</v>
      </c>
      <c r="C346" s="6">
        <f t="shared" si="22"/>
        <v>2.35807270232542E-2</v>
      </c>
      <c r="D346" s="6">
        <f t="shared" si="23"/>
        <v>0.17029158153773838</v>
      </c>
      <c r="E346" s="6">
        <f t="shared" si="21"/>
        <v>1.0677118072307681</v>
      </c>
      <c r="F346" s="6">
        <f t="shared" si="20"/>
        <v>1.8824858953867096</v>
      </c>
      <c r="G346" s="6">
        <f t="shared" si="19"/>
        <v>6.9835908625372936</v>
      </c>
    </row>
    <row r="347" spans="1:7" x14ac:dyDescent="0.2">
      <c r="A347" s="11">
        <v>36007</v>
      </c>
      <c r="B347" s="10">
        <v>2147.6790000000001</v>
      </c>
      <c r="C347" s="6">
        <f t="shared" si="22"/>
        <v>-1.752771386739016E-3</v>
      </c>
      <c r="D347" s="6">
        <f t="shared" si="23"/>
        <v>0.11697831968453642</v>
      </c>
      <c r="E347" s="6">
        <f t="shared" si="21"/>
        <v>1.0229366353196494</v>
      </c>
      <c r="F347" s="6">
        <f t="shared" si="20"/>
        <v>1.8250719198759309</v>
      </c>
      <c r="G347" s="6">
        <f t="shared" si="19"/>
        <v>7.1156578519766924</v>
      </c>
    </row>
    <row r="348" spans="1:7" x14ac:dyDescent="0.2">
      <c r="A348" s="11">
        <v>36038</v>
      </c>
      <c r="B348" s="10">
        <v>1860.9580000000001</v>
      </c>
      <c r="C348" s="6">
        <f t="shared" si="22"/>
        <v>-0.13350272550041231</v>
      </c>
      <c r="D348" s="6">
        <f t="shared" si="23"/>
        <v>3.7420449629619768E-2</v>
      </c>
      <c r="E348" s="6">
        <f t="shared" si="21"/>
        <v>0.676437548364198</v>
      </c>
      <c r="F348" s="6">
        <f t="shared" si="20"/>
        <v>1.5909505424968637</v>
      </c>
      <c r="G348" s="6">
        <f t="shared" si="19"/>
        <v>5.9957671082507558</v>
      </c>
    </row>
    <row r="349" spans="1:7" x14ac:dyDescent="0.2">
      <c r="A349" s="11">
        <v>36068</v>
      </c>
      <c r="B349" s="10">
        <v>1893.5509999999999</v>
      </c>
      <c r="C349" s="6">
        <f t="shared" si="22"/>
        <v>1.7514097577699062E-2</v>
      </c>
      <c r="D349" s="6">
        <f t="shared" si="23"/>
        <v>1.358023842625844E-3</v>
      </c>
      <c r="E349" s="6">
        <f t="shared" si="21"/>
        <v>0.73833187060953365</v>
      </c>
      <c r="F349" s="6">
        <f t="shared" si="20"/>
        <v>1.5297266606102711</v>
      </c>
      <c r="G349" s="6">
        <f t="shared" si="19"/>
        <v>5.9781576833214176</v>
      </c>
    </row>
    <row r="350" spans="1:7" x14ac:dyDescent="0.2">
      <c r="A350" s="11">
        <v>36098</v>
      </c>
      <c r="B350" s="10">
        <v>2064.4029999999998</v>
      </c>
      <c r="C350" s="6">
        <f t="shared" si="22"/>
        <v>9.0228359310100315E-2</v>
      </c>
      <c r="D350" s="6">
        <f t="shared" si="23"/>
        <v>0.15255536517539259</v>
      </c>
      <c r="E350" s="6">
        <f t="shared" si="21"/>
        <v>0.84478668009475899</v>
      </c>
      <c r="F350" s="6">
        <f t="shared" si="20"/>
        <v>1.58654332867245</v>
      </c>
      <c r="G350" s="6">
        <f t="shared" si="19"/>
        <v>6.6995774264412429</v>
      </c>
    </row>
    <row r="351" spans="1:7" x14ac:dyDescent="0.2">
      <c r="A351" s="11">
        <v>36129</v>
      </c>
      <c r="B351" s="10">
        <v>2186.848</v>
      </c>
      <c r="C351" s="6">
        <f t="shared" si="22"/>
        <v>5.9312547017224881E-2</v>
      </c>
      <c r="D351" s="6">
        <f t="shared" si="23"/>
        <v>0.19988762959906592</v>
      </c>
      <c r="E351" s="6">
        <f t="shared" si="21"/>
        <v>1.0718951152175027</v>
      </c>
      <c r="F351" s="6">
        <f t="shared" si="20"/>
        <v>1.6484584101362953</v>
      </c>
      <c r="G351" s="6">
        <f t="shared" si="19"/>
        <v>6.9521456285613512</v>
      </c>
    </row>
    <row r="352" spans="1:7" x14ac:dyDescent="0.2">
      <c r="A352" s="11">
        <v>36160</v>
      </c>
      <c r="B352" s="10">
        <v>2293.3539999999998</v>
      </c>
      <c r="C352" s="6">
        <f t="shared" si="22"/>
        <v>4.8702973411960837E-2</v>
      </c>
      <c r="D352" s="6">
        <f t="shared" si="23"/>
        <v>0.24338027955201835</v>
      </c>
      <c r="E352" s="6">
        <f t="shared" si="21"/>
        <v>1.0719252740382572</v>
      </c>
      <c r="F352" s="6">
        <f t="shared" si="20"/>
        <v>1.7532714813267445</v>
      </c>
      <c r="G352" s="6">
        <f t="shared" si="19"/>
        <v>7.2354331104519627</v>
      </c>
    </row>
    <row r="353" spans="1:7" x14ac:dyDescent="0.2">
      <c r="A353" s="11">
        <v>36189</v>
      </c>
      <c r="B353" s="10">
        <v>2343.2379999999998</v>
      </c>
      <c r="C353" s="6">
        <f t="shared" si="22"/>
        <v>2.1751548169188117E-2</v>
      </c>
      <c r="D353" s="6">
        <f t="shared" si="23"/>
        <v>0.23618102646941819</v>
      </c>
      <c r="E353" s="6">
        <f t="shared" si="21"/>
        <v>0.9864396664341053</v>
      </c>
      <c r="F353" s="6">
        <f t="shared" si="20"/>
        <v>1.7156012423511959</v>
      </c>
      <c r="G353" s="6">
        <f t="shared" si="19"/>
        <v>7.3466778751794379</v>
      </c>
    </row>
    <row r="354" spans="1:7" x14ac:dyDescent="0.2">
      <c r="A354" s="11">
        <v>36217</v>
      </c>
      <c r="B354" s="10">
        <v>2280.5720000000001</v>
      </c>
      <c r="C354" s="6">
        <f t="shared" si="22"/>
        <v>-2.6743335504118559E-2</v>
      </c>
      <c r="D354" s="6">
        <f t="shared" si="23"/>
        <v>0.12706440743636405</v>
      </c>
      <c r="E354" s="6">
        <f t="shared" si="21"/>
        <v>0.95910113556414434</v>
      </c>
      <c r="F354" s="6">
        <f t="shared" si="20"/>
        <v>1.6603782388980397</v>
      </c>
      <c r="G354" s="6">
        <f t="shared" si="19"/>
        <v>7.2610862777202225</v>
      </c>
    </row>
    <row r="355" spans="1:7" x14ac:dyDescent="0.2">
      <c r="A355" s="11">
        <v>36250</v>
      </c>
      <c r="B355" s="10">
        <v>2375.1930000000002</v>
      </c>
      <c r="C355" s="6">
        <f t="shared" si="22"/>
        <v>4.149002969430482E-2</v>
      </c>
      <c r="D355" s="6">
        <f t="shared" si="23"/>
        <v>0.12643395246597877</v>
      </c>
      <c r="E355" s="6">
        <f t="shared" si="21"/>
        <v>1.1328117423521342</v>
      </c>
      <c r="F355" s="6">
        <f t="shared" si="20"/>
        <v>1.7893665070691482</v>
      </c>
      <c r="G355" s="6">
        <f t="shared" si="19"/>
        <v>7.2184902735583361</v>
      </c>
    </row>
    <row r="356" spans="1:7" x14ac:dyDescent="0.2">
      <c r="A356" s="11">
        <v>36280</v>
      </c>
      <c r="B356" s="10">
        <v>2468.4929999999999</v>
      </c>
      <c r="C356" s="6">
        <f t="shared" si="22"/>
        <v>3.9281018426712944E-2</v>
      </c>
      <c r="D356" s="6">
        <f t="shared" si="23"/>
        <v>0.15952442688281754</v>
      </c>
      <c r="E356" s="6">
        <f t="shared" si="21"/>
        <v>1.1506130375349906</v>
      </c>
      <c r="F356" s="6">
        <f t="shared" si="20"/>
        <v>1.8342794353699787</v>
      </c>
      <c r="G356" s="6">
        <f t="shared" si="19"/>
        <v>7.5738653532887135</v>
      </c>
    </row>
    <row r="357" spans="1:7" x14ac:dyDescent="0.2">
      <c r="A357" s="11">
        <v>36311</v>
      </c>
      <c r="B357" s="10">
        <v>2377.9589999999998</v>
      </c>
      <c r="C357" s="6">
        <f t="shared" si="22"/>
        <v>-3.6675817999078819E-2</v>
      </c>
      <c r="D357" s="6">
        <f t="shared" si="23"/>
        <v>0.1313453726795839</v>
      </c>
      <c r="E357" s="6">
        <f t="shared" si="21"/>
        <v>1.0668881931539449</v>
      </c>
      <c r="F357" s="6">
        <f t="shared" si="20"/>
        <v>1.7996903569136942</v>
      </c>
      <c r="G357" s="6">
        <f t="shared" si="19"/>
        <v>7.9301610310795994</v>
      </c>
    </row>
    <row r="358" spans="1:7" x14ac:dyDescent="0.2">
      <c r="A358" s="11">
        <v>36341</v>
      </c>
      <c r="B358" s="10">
        <v>2488.5369999999998</v>
      </c>
      <c r="C358" s="6">
        <f t="shared" si="22"/>
        <v>4.6501222266658093E-2</v>
      </c>
      <c r="D358" s="6">
        <f t="shared" si="23"/>
        <v>0.15667898394106294</v>
      </c>
      <c r="E358" s="6">
        <f t="shared" si="21"/>
        <v>1.1695218317693126</v>
      </c>
      <c r="F358" s="6">
        <f t="shared" si="20"/>
        <v>1.9641143224684505</v>
      </c>
      <c r="G358" s="6">
        <f t="shared" si="19"/>
        <v>8.266913681388246</v>
      </c>
    </row>
    <row r="359" spans="1:7" x14ac:dyDescent="0.2">
      <c r="A359" s="11">
        <v>36371</v>
      </c>
      <c r="B359" s="10">
        <v>2480.7359999999999</v>
      </c>
      <c r="C359" s="6">
        <f t="shared" si="22"/>
        <v>-3.1347735637444751E-3</v>
      </c>
      <c r="D359" s="6">
        <f t="shared" si="23"/>
        <v>0.15507764428483006</v>
      </c>
      <c r="E359" s="6">
        <f t="shared" si="21"/>
        <v>1.1228491136311516</v>
      </c>
      <c r="F359" s="6">
        <f t="shared" si="20"/>
        <v>1.6554826941727305</v>
      </c>
      <c r="G359" s="6">
        <f t="shared" si="19"/>
        <v>8.5762825709322517</v>
      </c>
    </row>
    <row r="360" spans="1:7" x14ac:dyDescent="0.2">
      <c r="A360" s="11">
        <v>36403</v>
      </c>
      <c r="B360" s="10">
        <v>2475.989</v>
      </c>
      <c r="C360" s="6">
        <f t="shared" si="22"/>
        <v>-1.9135450124478925E-3</v>
      </c>
      <c r="D360" s="6">
        <f t="shared" si="23"/>
        <v>0.33049160701101266</v>
      </c>
      <c r="E360" s="6">
        <f t="shared" si="21"/>
        <v>1.0572997073569566</v>
      </c>
      <c r="F360" s="6">
        <f t="shared" si="20"/>
        <v>1.7168156935207608</v>
      </c>
      <c r="G360" s="6">
        <f t="shared" si="19"/>
        <v>7.6877416683625857</v>
      </c>
    </row>
    <row r="361" spans="1:7" x14ac:dyDescent="0.2">
      <c r="A361" s="11">
        <v>36433</v>
      </c>
      <c r="B361" s="10">
        <v>2451.6439999999998</v>
      </c>
      <c r="C361" s="6">
        <f t="shared" si="22"/>
        <v>-9.8324346352105518E-3</v>
      </c>
      <c r="D361" s="6">
        <f t="shared" si="23"/>
        <v>0.29473354559766274</v>
      </c>
      <c r="E361" s="6">
        <f t="shared" si="21"/>
        <v>1.0925141640762495</v>
      </c>
      <c r="F361" s="6">
        <f t="shared" si="20"/>
        <v>1.6168845585660976</v>
      </c>
      <c r="G361" s="6">
        <f t="shared" si="19"/>
        <v>7.6365634731635819</v>
      </c>
    </row>
    <row r="362" spans="1:7" x14ac:dyDescent="0.2">
      <c r="A362" s="11">
        <v>36462</v>
      </c>
      <c r="B362" s="10">
        <v>2578.7440000000001</v>
      </c>
      <c r="C362" s="6">
        <f t="shared" si="22"/>
        <v>5.1842763468105568E-2</v>
      </c>
      <c r="D362" s="6">
        <f t="shared" si="23"/>
        <v>0.24914757438349033</v>
      </c>
      <c r="E362" s="6">
        <f t="shared" si="21"/>
        <v>1.1405978663284317</v>
      </c>
      <c r="F362" s="6">
        <f t="shared" si="20"/>
        <v>1.8482543735924373</v>
      </c>
      <c r="G362" s="6">
        <f t="shared" si="19"/>
        <v>7.9899632905346767</v>
      </c>
    </row>
    <row r="363" spans="1:7" x14ac:dyDescent="0.2">
      <c r="A363" s="11">
        <v>36494</v>
      </c>
      <c r="B363" s="10">
        <v>2650.9560000000001</v>
      </c>
      <c r="C363" s="6">
        <f t="shared" si="22"/>
        <v>2.8002779647766429E-2</v>
      </c>
      <c r="D363" s="6">
        <f t="shared" si="23"/>
        <v>0.21222691289015061</v>
      </c>
      <c r="E363" s="6">
        <f t="shared" si="21"/>
        <v>1.3008395469761815</v>
      </c>
      <c r="F363" s="6">
        <f t="shared" si="20"/>
        <v>1.8163249695627877</v>
      </c>
      <c r="G363" s="6">
        <f t="shared" si="19"/>
        <v>8.2782578565503631</v>
      </c>
    </row>
    <row r="364" spans="1:7" x14ac:dyDescent="0.2">
      <c r="A364" s="11">
        <v>36525</v>
      </c>
      <c r="B364" s="10">
        <v>2865.1990000000001</v>
      </c>
      <c r="C364" s="6">
        <f t="shared" si="22"/>
        <v>8.0817259886621917E-2</v>
      </c>
      <c r="D364" s="6">
        <f t="shared" si="23"/>
        <v>0.24934877040352266</v>
      </c>
      <c r="E364" s="6">
        <f t="shared" si="21"/>
        <v>1.4635090657715537</v>
      </c>
      <c r="F364" s="6">
        <f t="shared" si="20"/>
        <v>1.9498690925638607</v>
      </c>
      <c r="G364" s="6">
        <f t="shared" si="19"/>
        <v>8.8253472924732446</v>
      </c>
    </row>
    <row r="365" spans="1:7" x14ac:dyDescent="0.2">
      <c r="A365" s="11">
        <v>36556</v>
      </c>
      <c r="B365" s="10">
        <v>2700.79</v>
      </c>
      <c r="C365" s="6">
        <f t="shared" si="22"/>
        <v>-5.7381354663323614E-2</v>
      </c>
      <c r="D365" s="6">
        <f t="shared" si="23"/>
        <v>0.15258885354368612</v>
      </c>
      <c r="E365" s="6">
        <f t="shared" si="21"/>
        <v>1.3581115828865147</v>
      </c>
      <c r="F365" s="6">
        <f t="shared" si="20"/>
        <v>1.9175808446626585</v>
      </c>
      <c r="G365" s="6">
        <f t="shared" si="19"/>
        <v>7.7791740888582606</v>
      </c>
    </row>
    <row r="366" spans="1:7" x14ac:dyDescent="0.2">
      <c r="A366" s="11">
        <v>36585</v>
      </c>
      <c r="B366" s="10">
        <v>2707.75</v>
      </c>
      <c r="C366" s="6">
        <f t="shared" si="22"/>
        <v>2.5770237597146917E-3</v>
      </c>
      <c r="D366" s="6">
        <f t="shared" si="23"/>
        <v>0.18731177967632684</v>
      </c>
      <c r="E366" s="6">
        <f t="shared" si="21"/>
        <v>1.3307750973110974</v>
      </c>
      <c r="F366" s="6">
        <f t="shared" si="20"/>
        <v>2.0570103787633318</v>
      </c>
      <c r="G366" s="6">
        <f t="shared" si="19"/>
        <v>7.786803002326705</v>
      </c>
    </row>
    <row r="367" spans="1:7" x14ac:dyDescent="0.2">
      <c r="A367" s="11">
        <v>36616</v>
      </c>
      <c r="B367" s="10">
        <v>2894.57</v>
      </c>
      <c r="C367" s="6">
        <f t="shared" si="22"/>
        <v>6.8994552672883458E-2</v>
      </c>
      <c r="D367" s="6">
        <f t="shared" si="23"/>
        <v>0.21866728303763106</v>
      </c>
      <c r="E367" s="6">
        <f t="shared" si="21"/>
        <v>1.3775659143571284</v>
      </c>
      <c r="F367" s="6">
        <f t="shared" si="20"/>
        <v>2.4790253916438107</v>
      </c>
      <c r="G367" s="6">
        <f t="shared" si="19"/>
        <v>8.0801778034312175</v>
      </c>
    </row>
    <row r="368" spans="1:7" x14ac:dyDescent="0.2">
      <c r="A368" s="11">
        <v>36644</v>
      </c>
      <c r="B368" s="10">
        <v>2771.8490000000002</v>
      </c>
      <c r="C368" s="6">
        <f t="shared" si="22"/>
        <v>-4.2396970879957974E-2</v>
      </c>
      <c r="D368" s="6">
        <f t="shared" si="23"/>
        <v>0.12289117287349005</v>
      </c>
      <c r="E368" s="6">
        <f t="shared" si="21"/>
        <v>1.2005822492573031</v>
      </c>
      <c r="F368" s="6">
        <f t="shared" si="20"/>
        <v>2.3813180539527714</v>
      </c>
      <c r="G368" s="6">
        <f t="shared" si="19"/>
        <v>7.721333190696738</v>
      </c>
    </row>
    <row r="369" spans="1:7" x14ac:dyDescent="0.2">
      <c r="A369" s="11">
        <v>36677</v>
      </c>
      <c r="B369" s="10">
        <v>2701.3440000000001</v>
      </c>
      <c r="C369" s="6">
        <f t="shared" si="22"/>
        <v>-2.5436089772567061E-2</v>
      </c>
      <c r="D369" s="6">
        <f t="shared" si="23"/>
        <v>0.1359926727079821</v>
      </c>
      <c r="E369" s="6">
        <f t="shared" si="21"/>
        <v>1.1268951442734676</v>
      </c>
      <c r="F369" s="6">
        <f t="shared" si="20"/>
        <v>1.9822215549294779</v>
      </c>
      <c r="G369" s="6">
        <f t="shared" si="19"/>
        <v>7.0860163555598117</v>
      </c>
    </row>
    <row r="370" spans="1:7" x14ac:dyDescent="0.2">
      <c r="A370" s="11">
        <v>36707</v>
      </c>
      <c r="B370" s="10">
        <v>2791.9690000000001</v>
      </c>
      <c r="C370" s="6">
        <f t="shared" si="22"/>
        <v>3.354811530852797E-2</v>
      </c>
      <c r="D370" s="6">
        <f t="shared" si="23"/>
        <v>0.12193188206564742</v>
      </c>
      <c r="E370" s="6">
        <f t="shared" si="21"/>
        <v>1.1994191011271358</v>
      </c>
      <c r="F370" s="6">
        <f t="shared" si="20"/>
        <v>2.1053068860277433</v>
      </c>
      <c r="G370" s="6">
        <f t="shared" si="19"/>
        <v>7.2128088294558381</v>
      </c>
    </row>
    <row r="371" spans="1:7" x14ac:dyDescent="0.2">
      <c r="A371" s="11">
        <v>36738</v>
      </c>
      <c r="B371" s="10">
        <v>2713.038</v>
      </c>
      <c r="C371" s="6">
        <f t="shared" si="22"/>
        <v>-2.8270729366980829E-2</v>
      </c>
      <c r="D371" s="6">
        <f t="shared" si="23"/>
        <v>9.3642370651290552E-2</v>
      </c>
      <c r="E371" s="6">
        <f t="shared" si="21"/>
        <v>1.035837135310361</v>
      </c>
      <c r="F371" s="6">
        <f t="shared" si="20"/>
        <v>1.9911622481582505</v>
      </c>
      <c r="G371" s="6">
        <f t="shared" si="19"/>
        <v>6.8212129773237011</v>
      </c>
    </row>
    <row r="372" spans="1:7" x14ac:dyDescent="0.2">
      <c r="A372" s="11">
        <v>36769</v>
      </c>
      <c r="B372" s="10">
        <v>2800.953</v>
      </c>
      <c r="C372" s="6">
        <f t="shared" si="22"/>
        <v>3.2404632740123729E-2</v>
      </c>
      <c r="D372" s="6">
        <f t="shared" si="23"/>
        <v>0.1312461404311569</v>
      </c>
      <c r="E372" s="6">
        <f t="shared" si="21"/>
        <v>1.1501730300369091</v>
      </c>
      <c r="F372" s="6">
        <f t="shared" si="20"/>
        <v>2.4081322002715844</v>
      </c>
      <c r="G372" s="6">
        <f t="shared" si="19"/>
        <v>7.0109856165931141</v>
      </c>
    </row>
    <row r="373" spans="1:7" x14ac:dyDescent="0.2">
      <c r="A373" s="11">
        <v>36798</v>
      </c>
      <c r="B373" s="10">
        <v>2651.69</v>
      </c>
      <c r="C373" s="6">
        <f t="shared" si="22"/>
        <v>-5.3290076627490635E-2</v>
      </c>
      <c r="D373" s="6">
        <f t="shared" si="23"/>
        <v>8.1596675536905083E-2</v>
      </c>
      <c r="E373" s="6">
        <f t="shared" si="21"/>
        <v>0.97839477618844395</v>
      </c>
      <c r="F373" s="6">
        <f t="shared" si="20"/>
        <v>2.6082078636014181</v>
      </c>
      <c r="G373" s="6">
        <f t="shared" si="19"/>
        <v>6.529744833343746</v>
      </c>
    </row>
    <row r="374" spans="1:7" x14ac:dyDescent="0.2">
      <c r="A374" s="11">
        <v>36830</v>
      </c>
      <c r="B374" s="10">
        <v>2606.9360000000001</v>
      </c>
      <c r="C374" s="6">
        <f t="shared" si="22"/>
        <v>-1.6877538475462806E-2</v>
      </c>
      <c r="D374" s="6">
        <f t="shared" si="23"/>
        <v>1.09324539388167E-2</v>
      </c>
      <c r="E374" s="6">
        <f t="shared" si="21"/>
        <v>0.97654922577568404</v>
      </c>
      <c r="F374" s="6">
        <f t="shared" si="20"/>
        <v>2.2455781491409033</v>
      </c>
      <c r="G374" s="6">
        <f t="shared" si="19"/>
        <v>6.0263271378670922</v>
      </c>
    </row>
    <row r="375" spans="1:7" x14ac:dyDescent="0.2">
      <c r="A375" s="11">
        <v>36860</v>
      </c>
      <c r="B375" s="10">
        <v>2448.3339999999998</v>
      </c>
      <c r="C375" s="6">
        <f t="shared" si="22"/>
        <v>-6.0838470909911235E-2</v>
      </c>
      <c r="D375" s="6">
        <f t="shared" si="23"/>
        <v>-7.6433558308776295E-2</v>
      </c>
      <c r="E375" s="6">
        <f t="shared" si="21"/>
        <v>0.79438612589331448</v>
      </c>
      <c r="F375" s="6">
        <f t="shared" si="20"/>
        <v>2.1001301674449699</v>
      </c>
      <c r="G375" s="6">
        <f t="shared" si="19"/>
        <v>5.2510442517642488</v>
      </c>
    </row>
    <row r="376" spans="1:7" x14ac:dyDescent="0.2">
      <c r="A376" s="11">
        <v>36889</v>
      </c>
      <c r="B376" s="10">
        <v>2487.6129999999998</v>
      </c>
      <c r="C376" s="6">
        <f t="shared" si="22"/>
        <v>1.6043154242844304E-2</v>
      </c>
      <c r="D376" s="6">
        <f t="shared" si="23"/>
        <v>-0.13178351660739807</v>
      </c>
      <c r="E376" s="6">
        <f t="shared" si="21"/>
        <v>0.7717473442802758</v>
      </c>
      <c r="F376" s="6">
        <f t="shared" si="20"/>
        <v>2.0863531694631785</v>
      </c>
      <c r="G376" s="6">
        <f t="shared" si="19"/>
        <v>5.068754955416499</v>
      </c>
    </row>
    <row r="377" spans="1:7" x14ac:dyDescent="0.2">
      <c r="A377" s="11">
        <v>36922</v>
      </c>
      <c r="B377" s="10">
        <v>2535.5160000000001</v>
      </c>
      <c r="C377" s="6">
        <f t="shared" si="22"/>
        <v>1.9256612664429795E-2</v>
      </c>
      <c r="D377" s="6">
        <f t="shared" si="23"/>
        <v>-6.1194687480329746E-2</v>
      </c>
      <c r="E377" s="6">
        <f t="shared" si="21"/>
        <v>0.77413770664323089</v>
      </c>
      <c r="F377" s="6">
        <f t="shared" si="20"/>
        <v>2.0358371398296207</v>
      </c>
      <c r="G377" s="6">
        <f t="shared" ref="G377:G440" si="24">B377/B197-1</f>
        <v>5.0969249858128061</v>
      </c>
    </row>
    <row r="378" spans="1:7" x14ac:dyDescent="0.2">
      <c r="A378" s="11">
        <v>36950</v>
      </c>
      <c r="B378" s="10">
        <v>2320.9540000000002</v>
      </c>
      <c r="C378" s="6">
        <f t="shared" si="22"/>
        <v>-8.4622617250295407E-2</v>
      </c>
      <c r="D378" s="6">
        <f t="shared" si="23"/>
        <v>-0.14284775182346965</v>
      </c>
      <c r="E378" s="6">
        <f t="shared" si="21"/>
        <v>0.61450481508997168</v>
      </c>
      <c r="F378" s="6">
        <f t="shared" si="20"/>
        <v>1.5442807906829903</v>
      </c>
      <c r="G378" s="6">
        <f t="shared" si="24"/>
        <v>4.1208735443501601</v>
      </c>
    </row>
    <row r="379" spans="1:7" x14ac:dyDescent="0.2">
      <c r="A379" s="11">
        <v>36980</v>
      </c>
      <c r="B379" s="10">
        <v>2168.1170000000002</v>
      </c>
      <c r="C379" s="6">
        <f t="shared" si="22"/>
        <v>-6.5850938881166998E-2</v>
      </c>
      <c r="D379" s="6">
        <f t="shared" si="23"/>
        <v>-0.25097095596237085</v>
      </c>
      <c r="E379" s="6">
        <f t="shared" si="21"/>
        <v>0.48380427433020268</v>
      </c>
      <c r="F379" s="6">
        <f t="shared" si="20"/>
        <v>1.4496864050871188</v>
      </c>
      <c r="G379" s="6">
        <f t="shared" si="24"/>
        <v>3.3587600720523669</v>
      </c>
    </row>
    <row r="380" spans="1:7" x14ac:dyDescent="0.2">
      <c r="A380" s="11">
        <v>37011</v>
      </c>
      <c r="B380" s="10">
        <v>2327.9380000000001</v>
      </c>
      <c r="C380" s="6">
        <f t="shared" si="22"/>
        <v>7.3714195313260289E-2</v>
      </c>
      <c r="D380" s="6">
        <f t="shared" si="23"/>
        <v>-0.16014977727863244</v>
      </c>
      <c r="E380" s="6">
        <f t="shared" si="21"/>
        <v>0.55689193825501748</v>
      </c>
      <c r="F380" s="6">
        <f t="shared" si="20"/>
        <v>1.6106622825511607</v>
      </c>
      <c r="G380" s="6">
        <f t="shared" si="24"/>
        <v>3.5559191341957455</v>
      </c>
    </row>
    <row r="381" spans="1:7" x14ac:dyDescent="0.2">
      <c r="A381" s="11">
        <v>37042</v>
      </c>
      <c r="B381" s="10">
        <v>2297.6030000000001</v>
      </c>
      <c r="C381" s="6">
        <f t="shared" si="22"/>
        <v>-1.3030845323200202E-2</v>
      </c>
      <c r="D381" s="6">
        <f t="shared" si="23"/>
        <v>-0.14945930618240399</v>
      </c>
      <c r="E381" s="6">
        <f t="shared" si="21"/>
        <v>0.53558453189327926</v>
      </c>
      <c r="F381" s="6">
        <f t="shared" ref="F381:F444" si="25">B381/B261-1</f>
        <v>1.5203102118720762</v>
      </c>
      <c r="G381" s="6">
        <f t="shared" si="24"/>
        <v>3.5106936438881124</v>
      </c>
    </row>
    <row r="382" spans="1:7" x14ac:dyDescent="0.2">
      <c r="A382" s="11">
        <v>37071</v>
      </c>
      <c r="B382" s="10">
        <v>2225.2930000000001</v>
      </c>
      <c r="C382" s="6">
        <f t="shared" si="22"/>
        <v>-3.1471929658866249E-2</v>
      </c>
      <c r="D382" s="6">
        <f t="shared" si="23"/>
        <v>-0.20296643694826122</v>
      </c>
      <c r="E382" s="6">
        <f t="shared" si="21"/>
        <v>0.48006925146956503</v>
      </c>
      <c r="F382" s="6">
        <f t="shared" si="25"/>
        <v>1.6024353248405707</v>
      </c>
      <c r="G382" s="6">
        <f t="shared" si="24"/>
        <v>3.2012502029550252</v>
      </c>
    </row>
    <row r="383" spans="1:7" x14ac:dyDescent="0.2">
      <c r="A383" s="11">
        <v>37103</v>
      </c>
      <c r="B383" s="10">
        <v>2195.549</v>
      </c>
      <c r="C383" s="6">
        <f t="shared" si="22"/>
        <v>-1.3366329737252602E-2</v>
      </c>
      <c r="D383" s="6">
        <f t="shared" si="23"/>
        <v>-0.19074152297166502</v>
      </c>
      <c r="E383" s="6">
        <f t="shared" si="21"/>
        <v>0.51409967387758781</v>
      </c>
      <c r="F383" s="6">
        <f t="shared" si="25"/>
        <v>1.4526094489543548</v>
      </c>
      <c r="G383" s="6">
        <f t="shared" si="24"/>
        <v>3.1130939780252724</v>
      </c>
    </row>
    <row r="384" spans="1:7" x14ac:dyDescent="0.2">
      <c r="A384" s="11">
        <v>37134</v>
      </c>
      <c r="B384" s="10">
        <v>2089.8409999999999</v>
      </c>
      <c r="C384" s="6">
        <f t="shared" si="22"/>
        <v>-4.8146500032565931E-2</v>
      </c>
      <c r="D384" s="6">
        <f t="shared" si="23"/>
        <v>-0.25388216082169179</v>
      </c>
      <c r="E384" s="6">
        <f t="shared" si="21"/>
        <v>0.42511669456880119</v>
      </c>
      <c r="F384" s="6">
        <f t="shared" si="25"/>
        <v>1.3426924853262308</v>
      </c>
      <c r="G384" s="6">
        <f t="shared" si="24"/>
        <v>2.6013175966182951</v>
      </c>
    </row>
    <row r="385" spans="1:7" x14ac:dyDescent="0.2">
      <c r="A385" s="11">
        <v>37162</v>
      </c>
      <c r="B385" s="10">
        <v>1905.414</v>
      </c>
      <c r="C385" s="6">
        <f t="shared" si="22"/>
        <v>-8.8249297434589535E-2</v>
      </c>
      <c r="D385" s="6">
        <f t="shared" si="23"/>
        <v>-0.2814341042882087</v>
      </c>
      <c r="E385" s="6">
        <f t="shared" ref="E385:E448" si="26">B385/B325-1</f>
        <v>0.25064339990824047</v>
      </c>
      <c r="F385" s="6">
        <f t="shared" si="25"/>
        <v>1.0819987215699558</v>
      </c>
      <c r="G385" s="6">
        <f t="shared" si="24"/>
        <v>2.4202737778543653</v>
      </c>
    </row>
    <row r="386" spans="1:7" x14ac:dyDescent="0.2">
      <c r="A386" s="11">
        <v>37195</v>
      </c>
      <c r="B386" s="10">
        <v>1941.798</v>
      </c>
      <c r="C386" s="6">
        <f t="shared" si="22"/>
        <v>1.9095062805248642E-2</v>
      </c>
      <c r="D386" s="6">
        <f t="shared" si="23"/>
        <v>-0.25514166822660778</v>
      </c>
      <c r="E386" s="6">
        <f t="shared" si="26"/>
        <v>0.26593784002800724</v>
      </c>
      <c r="F386" s="6">
        <f t="shared" si="25"/>
        <v>1.0885230067964726</v>
      </c>
      <c r="G386" s="6">
        <f t="shared" si="24"/>
        <v>2.5474405349117615</v>
      </c>
    </row>
    <row r="387" spans="1:7" x14ac:dyDescent="0.2">
      <c r="A387" s="11">
        <v>37225</v>
      </c>
      <c r="B387" s="10">
        <v>2056.38</v>
      </c>
      <c r="C387" s="6">
        <f t="shared" si="22"/>
        <v>5.900819755710951E-2</v>
      </c>
      <c r="D387" s="6">
        <f t="shared" si="23"/>
        <v>-0.16009008574810457</v>
      </c>
      <c r="E387" s="6">
        <f t="shared" si="26"/>
        <v>0.26973483129416786</v>
      </c>
      <c r="F387" s="6">
        <f t="shared" si="25"/>
        <v>1.3132684627931828</v>
      </c>
      <c r="G387" s="6">
        <f t="shared" si="24"/>
        <v>2.6052048415826308</v>
      </c>
    </row>
    <row r="388" spans="1:7" x14ac:dyDescent="0.2">
      <c r="A388" s="11">
        <v>37256</v>
      </c>
      <c r="B388" s="10">
        <v>2069.0990000000002</v>
      </c>
      <c r="C388" s="6">
        <f t="shared" si="22"/>
        <v>6.1851408786313122E-3</v>
      </c>
      <c r="D388" s="6">
        <f t="shared" si="23"/>
        <v>-0.16823919154627331</v>
      </c>
      <c r="E388" s="6">
        <f t="shared" si="26"/>
        <v>0.29862975696889582</v>
      </c>
      <c r="F388" s="6">
        <f t="shared" si="25"/>
        <v>1.1702864347329913</v>
      </c>
      <c r="G388" s="6">
        <f t="shared" si="24"/>
        <v>2.5575184873790646</v>
      </c>
    </row>
    <row r="389" spans="1:7" x14ac:dyDescent="0.2">
      <c r="A389" s="11">
        <v>37287</v>
      </c>
      <c r="B389" s="10">
        <v>2006.204</v>
      </c>
      <c r="C389" s="6">
        <f t="shared" si="22"/>
        <v>-3.0397288868246664E-2</v>
      </c>
      <c r="D389" s="6">
        <f t="shared" si="23"/>
        <v>-0.20875908493576856</v>
      </c>
      <c r="E389" s="6">
        <f t="shared" si="26"/>
        <v>0.24439134919615912</v>
      </c>
      <c r="F389" s="6">
        <f t="shared" si="25"/>
        <v>1.1446520105404376</v>
      </c>
      <c r="G389" s="6">
        <f t="shared" si="24"/>
        <v>2.087512696605005</v>
      </c>
    </row>
    <row r="390" spans="1:7" x14ac:dyDescent="0.2">
      <c r="A390" s="11">
        <v>37315</v>
      </c>
      <c r="B390" s="10">
        <v>1988.559</v>
      </c>
      <c r="C390" s="6">
        <f t="shared" si="22"/>
        <v>-8.7952172361335235E-3</v>
      </c>
      <c r="D390" s="6">
        <f t="shared" si="23"/>
        <v>-0.14321481597653385</v>
      </c>
      <c r="E390" s="6">
        <f t="shared" si="26"/>
        <v>0.21964711322969643</v>
      </c>
      <c r="F390" s="6">
        <f t="shared" si="25"/>
        <v>1.1637726544682185</v>
      </c>
      <c r="G390" s="6">
        <f t="shared" si="24"/>
        <v>1.963372108618485</v>
      </c>
    </row>
    <row r="391" spans="1:7" x14ac:dyDescent="0.2">
      <c r="A391" s="11">
        <v>37344</v>
      </c>
      <c r="B391" s="10">
        <v>2076.1550000000002</v>
      </c>
      <c r="C391" s="6">
        <f t="shared" ref="C391:C454" si="27">B391/B390-1</f>
        <v>4.4049987956102932E-2</v>
      </c>
      <c r="D391" s="6">
        <f t="shared" si="23"/>
        <v>-4.2415607644790354E-2</v>
      </c>
      <c r="E391" s="6">
        <f t="shared" si="26"/>
        <v>0.29931603252553551</v>
      </c>
      <c r="F391" s="6">
        <f t="shared" si="25"/>
        <v>1.3715289279798961</v>
      </c>
      <c r="G391" s="6">
        <f t="shared" si="24"/>
        <v>1.9141553370258189</v>
      </c>
    </row>
    <row r="392" spans="1:7" x14ac:dyDescent="0.2">
      <c r="A392" s="11">
        <v>37376</v>
      </c>
      <c r="B392" s="10">
        <v>2005.587</v>
      </c>
      <c r="C392" s="6">
        <f t="shared" si="27"/>
        <v>-3.3989755100173213E-2</v>
      </c>
      <c r="D392" s="6">
        <f t="shared" si="23"/>
        <v>-0.13847061218984358</v>
      </c>
      <c r="E392" s="6">
        <f t="shared" si="26"/>
        <v>0.21564799319193928</v>
      </c>
      <c r="F392" s="6">
        <f t="shared" si="25"/>
        <v>1.2601524959205199</v>
      </c>
      <c r="G392" s="6">
        <f t="shared" si="24"/>
        <v>1.6597568593022469</v>
      </c>
    </row>
    <row r="393" spans="1:7" x14ac:dyDescent="0.2">
      <c r="A393" s="11">
        <v>37407</v>
      </c>
      <c r="B393" s="10">
        <v>2008.931</v>
      </c>
      <c r="C393" s="6">
        <f t="shared" si="27"/>
        <v>1.6673422793427317E-3</v>
      </c>
      <c r="D393" s="6">
        <f t="shared" si="23"/>
        <v>-0.12564050447357533</v>
      </c>
      <c r="E393" s="6">
        <f t="shared" si="26"/>
        <v>0.14708223417497468</v>
      </c>
      <c r="F393" s="6">
        <f t="shared" si="25"/>
        <v>1.1779815737948054</v>
      </c>
      <c r="G393" s="6">
        <f t="shared" si="24"/>
        <v>1.6610860094128057</v>
      </c>
    </row>
    <row r="394" spans="1:7" x14ac:dyDescent="0.2">
      <c r="A394" s="11">
        <v>37435</v>
      </c>
      <c r="B394" s="10">
        <v>1886.694</v>
      </c>
      <c r="C394" s="6">
        <f t="shared" si="27"/>
        <v>-6.0846788665215534E-2</v>
      </c>
      <c r="D394" s="6">
        <f t="shared" si="23"/>
        <v>-0.15215928868692807</v>
      </c>
      <c r="E394" s="6">
        <f t="shared" si="26"/>
        <v>2.6276281176770055E-2</v>
      </c>
      <c r="F394" s="6">
        <f t="shared" si="25"/>
        <v>1.1170336076086431</v>
      </c>
      <c r="G394" s="6">
        <f t="shared" si="24"/>
        <v>1.5011851734012089</v>
      </c>
    </row>
    <row r="395" spans="1:7" x14ac:dyDescent="0.2">
      <c r="A395" s="11">
        <v>37468</v>
      </c>
      <c r="B395" s="10">
        <v>1727.499</v>
      </c>
      <c r="C395" s="6">
        <f t="shared" si="27"/>
        <v>-8.4377752831142683E-2</v>
      </c>
      <c r="D395" s="6">
        <f t="shared" si="23"/>
        <v>-0.21318130453932016</v>
      </c>
      <c r="E395" s="6">
        <f t="shared" si="26"/>
        <v>-0.10155152130429312</v>
      </c>
      <c r="F395" s="6">
        <f t="shared" si="25"/>
        <v>0.93409734421130763</v>
      </c>
      <c r="G395" s="6">
        <f t="shared" si="24"/>
        <v>1.2457859800472688</v>
      </c>
    </row>
    <row r="396" spans="1:7" x14ac:dyDescent="0.2">
      <c r="A396" s="11">
        <v>37498</v>
      </c>
      <c r="B396" s="10">
        <v>1730.4490000000001</v>
      </c>
      <c r="C396" s="6">
        <f t="shared" si="27"/>
        <v>1.7076710319370303E-3</v>
      </c>
      <c r="D396" s="6">
        <f t="shared" si="23"/>
        <v>-0.17197097769638925</v>
      </c>
      <c r="E396" s="6">
        <f t="shared" si="26"/>
        <v>-3.5333855121326918E-2</v>
      </c>
      <c r="F396" s="6">
        <f t="shared" si="25"/>
        <v>0.8920137283007894</v>
      </c>
      <c r="G396" s="6">
        <f t="shared" si="24"/>
        <v>1.1245276301088998</v>
      </c>
    </row>
    <row r="397" spans="1:7" x14ac:dyDescent="0.2">
      <c r="A397" s="11">
        <v>37529</v>
      </c>
      <c r="B397" s="10">
        <v>1539.9259999999999</v>
      </c>
      <c r="C397" s="6">
        <f t="shared" si="27"/>
        <v>-0.11010032656264368</v>
      </c>
      <c r="D397" s="6">
        <f t="shared" si="23"/>
        <v>-0.19181553195263601</v>
      </c>
      <c r="E397" s="6">
        <f t="shared" si="26"/>
        <v>-0.18564788789745867</v>
      </c>
      <c r="F397" s="6">
        <f t="shared" si="25"/>
        <v>0.69983078144092969</v>
      </c>
      <c r="G397" s="6">
        <f t="shared" si="24"/>
        <v>0.92454905273892729</v>
      </c>
    </row>
    <row r="398" spans="1:7" x14ac:dyDescent="0.2">
      <c r="A398" s="11">
        <v>37560</v>
      </c>
      <c r="B398" s="10">
        <v>1653.394</v>
      </c>
      <c r="C398" s="6">
        <f t="shared" si="27"/>
        <v>7.3684060143149877E-2</v>
      </c>
      <c r="D398" s="6">
        <f t="shared" si="23"/>
        <v>-0.14852420282645262</v>
      </c>
      <c r="E398" s="6">
        <f t="shared" si="26"/>
        <v>-7.6910794331919163E-2</v>
      </c>
      <c r="F398" s="6">
        <f t="shared" si="25"/>
        <v>0.87651117920780841</v>
      </c>
      <c r="G398" s="6">
        <f t="shared" si="24"/>
        <v>1.4896537600925153</v>
      </c>
    </row>
    <row r="399" spans="1:7" x14ac:dyDescent="0.2">
      <c r="A399" s="11">
        <v>37589</v>
      </c>
      <c r="B399" s="10">
        <v>1742.287</v>
      </c>
      <c r="C399" s="6">
        <f t="shared" si="27"/>
        <v>5.3763954629084232E-2</v>
      </c>
      <c r="D399" s="6">
        <f t="shared" si="23"/>
        <v>-0.15274073857944548</v>
      </c>
      <c r="E399" s="6">
        <f t="shared" si="26"/>
        <v>-4.4035699549640483E-2</v>
      </c>
      <c r="F399" s="6">
        <f t="shared" si="25"/>
        <v>0.94324582360197451</v>
      </c>
      <c r="G399" s="6">
        <f t="shared" si="24"/>
        <v>1.6897148476516728</v>
      </c>
    </row>
    <row r="400" spans="1:7" x14ac:dyDescent="0.2">
      <c r="A400" s="11">
        <v>37621</v>
      </c>
      <c r="B400" s="10">
        <v>1657.636</v>
      </c>
      <c r="C400" s="6">
        <f t="shared" si="27"/>
        <v>-4.8586139941352968E-2</v>
      </c>
      <c r="D400" s="6">
        <f t="shared" si="23"/>
        <v>-0.19886095348748423</v>
      </c>
      <c r="E400" s="6">
        <f t="shared" si="26"/>
        <v>-0.1012848809754231</v>
      </c>
      <c r="F400" s="6">
        <f t="shared" si="25"/>
        <v>0.83458137347130767</v>
      </c>
      <c r="G400" s="6">
        <f t="shared" si="24"/>
        <v>1.4534889228328183</v>
      </c>
    </row>
    <row r="401" spans="1:7" x14ac:dyDescent="0.2">
      <c r="A401" s="11">
        <v>37652</v>
      </c>
      <c r="B401" s="10">
        <v>1607.1210000000001</v>
      </c>
      <c r="C401" s="6">
        <f t="shared" si="27"/>
        <v>-3.0474120977102226E-2</v>
      </c>
      <c r="D401" s="6">
        <f t="shared" ref="D401:D464" si="28">B401/B389-1</f>
        <v>-0.19892443639829238</v>
      </c>
      <c r="E401" s="6">
        <f t="shared" si="26"/>
        <v>-0.1521593250704546</v>
      </c>
      <c r="F401" s="6">
        <f t="shared" si="25"/>
        <v>0.77327510396656307</v>
      </c>
      <c r="G401" s="6">
        <f t="shared" si="24"/>
        <v>1.322721209169361</v>
      </c>
    </row>
    <row r="402" spans="1:7" x14ac:dyDescent="0.2">
      <c r="A402" s="11">
        <v>37680</v>
      </c>
      <c r="B402" s="10">
        <v>1578.9939999999999</v>
      </c>
      <c r="C402" s="6">
        <f t="shared" si="27"/>
        <v>-1.7501482464606033E-2</v>
      </c>
      <c r="D402" s="6">
        <f t="shared" si="28"/>
        <v>-0.20596069817390383</v>
      </c>
      <c r="E402" s="6">
        <f t="shared" si="26"/>
        <v>-0.21965720137072009</v>
      </c>
      <c r="F402" s="6">
        <f t="shared" si="25"/>
        <v>0.70242124250268723</v>
      </c>
      <c r="G402" s="6">
        <f t="shared" si="24"/>
        <v>1.1574787872163088</v>
      </c>
    </row>
    <row r="403" spans="1:7" x14ac:dyDescent="0.2">
      <c r="A403" s="11">
        <v>37711</v>
      </c>
      <c r="B403" s="10">
        <v>1573.7819999999999</v>
      </c>
      <c r="C403" s="6">
        <f t="shared" si="27"/>
        <v>-3.3008358486479317E-3</v>
      </c>
      <c r="D403" s="6">
        <f t="shared" si="28"/>
        <v>-0.24197278141564582</v>
      </c>
      <c r="E403" s="6">
        <f t="shared" si="26"/>
        <v>-0.25363476627801917</v>
      </c>
      <c r="F403" s="6">
        <f t="shared" si="25"/>
        <v>0.604262996941896</v>
      </c>
      <c r="G403" s="6">
        <f t="shared" si="24"/>
        <v>1.0878809185825915</v>
      </c>
    </row>
    <row r="404" spans="1:7" x14ac:dyDescent="0.2">
      <c r="A404" s="11">
        <v>37741</v>
      </c>
      <c r="B404" s="10">
        <v>1713.248</v>
      </c>
      <c r="C404" s="6">
        <f t="shared" si="27"/>
        <v>8.8618372811482216E-2</v>
      </c>
      <c r="D404" s="6">
        <f t="shared" si="28"/>
        <v>-0.14576231297869402</v>
      </c>
      <c r="E404" s="6">
        <f t="shared" si="26"/>
        <v>-0.1952365652614233</v>
      </c>
      <c r="F404" s="6">
        <f t="shared" si="25"/>
        <v>0.6695150531819003</v>
      </c>
      <c r="G404" s="6">
        <f t="shared" si="24"/>
        <v>1.2451865869192584</v>
      </c>
    </row>
    <row r="405" spans="1:7" x14ac:dyDescent="0.2">
      <c r="A405" s="11">
        <v>37771</v>
      </c>
      <c r="B405" s="10">
        <v>1810.79</v>
      </c>
      <c r="C405" s="6">
        <f t="shared" si="27"/>
        <v>5.693396402622386E-2</v>
      </c>
      <c r="D405" s="6">
        <f t="shared" si="28"/>
        <v>-9.8630067433874036E-2</v>
      </c>
      <c r="E405" s="6">
        <f t="shared" si="26"/>
        <v>-0.13849276316603276</v>
      </c>
      <c r="F405" s="6">
        <f t="shared" si="25"/>
        <v>0.72526351192342009</v>
      </c>
      <c r="G405" s="6">
        <f t="shared" si="24"/>
        <v>1.4220597519608784</v>
      </c>
    </row>
    <row r="406" spans="1:7" x14ac:dyDescent="0.2">
      <c r="A406" s="11">
        <v>37802</v>
      </c>
      <c r="B406" s="10">
        <v>1841.9010000000001</v>
      </c>
      <c r="C406" s="6">
        <f t="shared" si="27"/>
        <v>1.7180898944659573E-2</v>
      </c>
      <c r="D406" s="6">
        <f t="shared" si="28"/>
        <v>-2.3741528832974423E-2</v>
      </c>
      <c r="E406" s="6">
        <f t="shared" si="26"/>
        <v>-0.14387924423063503</v>
      </c>
      <c r="F406" s="6">
        <f t="shared" si="25"/>
        <v>0.77021099511964453</v>
      </c>
      <c r="G406" s="6">
        <f t="shared" si="24"/>
        <v>1.4677560032530046</v>
      </c>
    </row>
    <row r="407" spans="1:7" x14ac:dyDescent="0.2">
      <c r="A407" s="11">
        <v>37833</v>
      </c>
      <c r="B407" s="10">
        <v>1879.0889999999999</v>
      </c>
      <c r="C407" s="6">
        <f t="shared" si="27"/>
        <v>2.0190010212275178E-2</v>
      </c>
      <c r="D407" s="6">
        <f t="shared" si="28"/>
        <v>8.7751136180107769E-2</v>
      </c>
      <c r="E407" s="6">
        <f t="shared" si="26"/>
        <v>-0.12506058866338965</v>
      </c>
      <c r="F407" s="6">
        <f t="shared" si="25"/>
        <v>0.76994698887783697</v>
      </c>
      <c r="G407" s="6">
        <f t="shared" si="24"/>
        <v>1.4717667625598345</v>
      </c>
    </row>
    <row r="408" spans="1:7" x14ac:dyDescent="0.2">
      <c r="A408" s="11">
        <v>37862</v>
      </c>
      <c r="B408" s="10">
        <v>1919.4559999999999</v>
      </c>
      <c r="C408" s="6">
        <f t="shared" si="27"/>
        <v>2.1482218245117757E-2</v>
      </c>
      <c r="D408" s="6">
        <f t="shared" si="28"/>
        <v>0.10922425335852126</v>
      </c>
      <c r="E408" s="6">
        <f t="shared" si="26"/>
        <v>3.1434347255553163E-2</v>
      </c>
      <c r="F408" s="6">
        <f t="shared" si="25"/>
        <v>0.72913526841172649</v>
      </c>
      <c r="G408" s="6">
        <f t="shared" si="24"/>
        <v>1.6723953815716741</v>
      </c>
    </row>
    <row r="409" spans="1:7" x14ac:dyDescent="0.2">
      <c r="A409" s="11">
        <v>37894</v>
      </c>
      <c r="B409" s="10">
        <v>1931.008</v>
      </c>
      <c r="C409" s="6">
        <f t="shared" si="27"/>
        <v>6.0183718720305812E-3</v>
      </c>
      <c r="D409" s="6">
        <f t="shared" si="28"/>
        <v>0.25396155399675058</v>
      </c>
      <c r="E409" s="6">
        <f t="shared" si="26"/>
        <v>1.978135260154068E-2</v>
      </c>
      <c r="F409" s="6">
        <f t="shared" si="25"/>
        <v>0.77271842628055665</v>
      </c>
      <c r="G409" s="6">
        <f t="shared" si="24"/>
        <v>1.5797680756693211</v>
      </c>
    </row>
    <row r="410" spans="1:7" x14ac:dyDescent="0.2">
      <c r="A410" s="11">
        <v>37925</v>
      </c>
      <c r="B410" s="10">
        <v>2045.405</v>
      </c>
      <c r="C410" s="6">
        <f t="shared" si="27"/>
        <v>5.924211603473406E-2</v>
      </c>
      <c r="D410" s="6">
        <f t="shared" si="28"/>
        <v>0.23709472757249639</v>
      </c>
      <c r="E410" s="6">
        <f t="shared" si="26"/>
        <v>-9.2026605270384421E-3</v>
      </c>
      <c r="F410" s="6">
        <f t="shared" si="25"/>
        <v>0.82780973453304463</v>
      </c>
      <c r="G410" s="6">
        <f t="shared" si="24"/>
        <v>1.5627402484802015</v>
      </c>
    </row>
    <row r="411" spans="1:7" x14ac:dyDescent="0.2">
      <c r="A411" s="11">
        <v>37953</v>
      </c>
      <c r="B411" s="10">
        <v>2076.3200000000002</v>
      </c>
      <c r="C411" s="6">
        <f t="shared" si="27"/>
        <v>1.5114366103534671E-2</v>
      </c>
      <c r="D411" s="6">
        <f t="shared" si="28"/>
        <v>0.19172099659814945</v>
      </c>
      <c r="E411" s="6">
        <f t="shared" si="26"/>
        <v>-5.0542150163157107E-2</v>
      </c>
      <c r="F411" s="6">
        <f t="shared" si="25"/>
        <v>0.96717708118186785</v>
      </c>
      <c r="G411" s="6">
        <f t="shared" si="24"/>
        <v>1.5145996274703104</v>
      </c>
    </row>
    <row r="412" spans="1:7" x14ac:dyDescent="0.2">
      <c r="A412" s="11">
        <v>37986</v>
      </c>
      <c r="B412" s="10">
        <v>2206.4229999999998</v>
      </c>
      <c r="C412" s="6">
        <f t="shared" si="27"/>
        <v>6.266037990290485E-2</v>
      </c>
      <c r="D412" s="6">
        <f t="shared" si="28"/>
        <v>0.33106604827597841</v>
      </c>
      <c r="E412" s="6">
        <f t="shared" si="26"/>
        <v>-3.7905617711003203E-2</v>
      </c>
      <c r="F412" s="6">
        <f t="shared" si="25"/>
        <v>0.99338766667479739</v>
      </c>
      <c r="G412" s="6">
        <f t="shared" si="24"/>
        <v>1.6489070251009652</v>
      </c>
    </row>
    <row r="413" spans="1:7" x14ac:dyDescent="0.2">
      <c r="A413" s="11">
        <v>38016</v>
      </c>
      <c r="B413" s="10">
        <v>2241.8270000000002</v>
      </c>
      <c r="C413" s="6">
        <f t="shared" si="27"/>
        <v>1.6045880594972139E-2</v>
      </c>
      <c r="D413" s="6">
        <f t="shared" si="28"/>
        <v>0.39493354887404242</v>
      </c>
      <c r="E413" s="6">
        <f t="shared" si="26"/>
        <v>-4.3278147588934446E-2</v>
      </c>
      <c r="F413" s="6">
        <f t="shared" si="25"/>
        <v>0.90047023737365617</v>
      </c>
      <c r="G413" s="6">
        <f t="shared" si="24"/>
        <v>1.5980750509920272</v>
      </c>
    </row>
    <row r="414" spans="1:7" x14ac:dyDescent="0.2">
      <c r="A414" s="11">
        <v>38044</v>
      </c>
      <c r="B414" s="10">
        <v>2279.3670000000002</v>
      </c>
      <c r="C414" s="6">
        <f t="shared" si="27"/>
        <v>1.6745270710005755E-2</v>
      </c>
      <c r="D414" s="6">
        <f t="shared" si="28"/>
        <v>0.44355646696567574</v>
      </c>
      <c r="E414" s="6">
        <f t="shared" si="26"/>
        <v>-5.2837621438828197E-4</v>
      </c>
      <c r="F414" s="6">
        <f t="shared" si="25"/>
        <v>0.95806599312253105</v>
      </c>
      <c r="G414" s="6">
        <f t="shared" si="24"/>
        <v>1.6589725583153299</v>
      </c>
    </row>
    <row r="415" spans="1:7" x14ac:dyDescent="0.2">
      <c r="A415" s="11">
        <v>38077</v>
      </c>
      <c r="B415" s="10">
        <v>2264.2420000000002</v>
      </c>
      <c r="C415" s="6">
        <f t="shared" si="27"/>
        <v>-6.6356141858682216E-3</v>
      </c>
      <c r="D415" s="6">
        <f t="shared" si="28"/>
        <v>0.43872658347852522</v>
      </c>
      <c r="E415" s="6">
        <f t="shared" si="26"/>
        <v>-4.6712414527998347E-2</v>
      </c>
      <c r="F415" s="6">
        <f t="shared" si="25"/>
        <v>1.0331829561331989</v>
      </c>
      <c r="G415" s="6">
        <f t="shared" si="24"/>
        <v>1.6590684625204193</v>
      </c>
    </row>
    <row r="416" spans="1:7" x14ac:dyDescent="0.2">
      <c r="A416" s="11">
        <v>38107</v>
      </c>
      <c r="B416" s="10">
        <v>2217.8670000000002</v>
      </c>
      <c r="C416" s="6">
        <f t="shared" si="27"/>
        <v>-2.0481467970296485E-2</v>
      </c>
      <c r="D416" s="6">
        <f t="shared" si="28"/>
        <v>0.29453937783671713</v>
      </c>
      <c r="E416" s="6">
        <f t="shared" si="26"/>
        <v>-0.10152996180260576</v>
      </c>
      <c r="F416" s="6">
        <f t="shared" si="25"/>
        <v>0.93226137798187692</v>
      </c>
      <c r="G416" s="6">
        <f t="shared" si="24"/>
        <v>1.5465151525589538</v>
      </c>
    </row>
    <row r="417" spans="1:7" x14ac:dyDescent="0.2">
      <c r="A417" s="11">
        <v>38138</v>
      </c>
      <c r="B417" s="10">
        <v>2238.0740000000001</v>
      </c>
      <c r="C417" s="6">
        <f t="shared" si="27"/>
        <v>9.1110062055117513E-3</v>
      </c>
      <c r="D417" s="6">
        <f t="shared" si="28"/>
        <v>0.23596551781266739</v>
      </c>
      <c r="E417" s="6">
        <f t="shared" si="26"/>
        <v>-5.8825656792232284E-2</v>
      </c>
      <c r="F417" s="6">
        <f t="shared" si="25"/>
        <v>0.94530213767555393</v>
      </c>
      <c r="G417" s="6">
        <f t="shared" si="24"/>
        <v>1.634996732853367</v>
      </c>
    </row>
    <row r="418" spans="1:7" x14ac:dyDescent="0.2">
      <c r="A418" s="11">
        <v>38168</v>
      </c>
      <c r="B418" s="10">
        <v>2284.0189999999998</v>
      </c>
      <c r="C418" s="6">
        <f t="shared" si="27"/>
        <v>2.052881182659716E-2</v>
      </c>
      <c r="D418" s="6">
        <f t="shared" si="28"/>
        <v>0.24003353057520438</v>
      </c>
      <c r="E418" s="6">
        <f t="shared" si="26"/>
        <v>-8.2184030215343373E-2</v>
      </c>
      <c r="F418" s="6">
        <f t="shared" si="25"/>
        <v>0.99122178399433647</v>
      </c>
      <c r="G418" s="6">
        <f t="shared" si="24"/>
        <v>1.7205114614289712</v>
      </c>
    </row>
    <row r="419" spans="1:7" x14ac:dyDescent="0.2">
      <c r="A419" s="11">
        <v>38198</v>
      </c>
      <c r="B419" s="10">
        <v>2209.4459999999999</v>
      </c>
      <c r="C419" s="6">
        <f t="shared" si="27"/>
        <v>-3.2649903525320934E-2</v>
      </c>
      <c r="D419" s="6">
        <f t="shared" si="28"/>
        <v>0.17580700009419448</v>
      </c>
      <c r="E419" s="6">
        <f t="shared" si="26"/>
        <v>-0.10935867419991485</v>
      </c>
      <c r="F419" s="6">
        <f t="shared" si="25"/>
        <v>0.89069714903798425</v>
      </c>
      <c r="G419" s="6">
        <f t="shared" si="24"/>
        <v>1.3650826273771828</v>
      </c>
    </row>
    <row r="420" spans="1:7" x14ac:dyDescent="0.2">
      <c r="A420" s="11">
        <v>38230</v>
      </c>
      <c r="B420" s="10">
        <v>2219.1570000000002</v>
      </c>
      <c r="C420" s="6">
        <f t="shared" si="27"/>
        <v>4.395219435098241E-3</v>
      </c>
      <c r="D420" s="6">
        <f t="shared" si="28"/>
        <v>0.15613851007785562</v>
      </c>
      <c r="E420" s="6">
        <f t="shared" si="26"/>
        <v>-0.10372905533909882</v>
      </c>
      <c r="F420" s="6">
        <f t="shared" si="25"/>
        <v>0.84389795216341512</v>
      </c>
      <c r="G420" s="6">
        <f t="shared" si="24"/>
        <v>1.435002968101414</v>
      </c>
    </row>
    <row r="421" spans="1:7" x14ac:dyDescent="0.2">
      <c r="A421" s="11">
        <v>38260</v>
      </c>
      <c r="B421" s="10">
        <v>2261.1379999999999</v>
      </c>
      <c r="C421" s="6">
        <f t="shared" si="27"/>
        <v>1.8917543914197976E-2</v>
      </c>
      <c r="D421" s="6">
        <f t="shared" si="28"/>
        <v>0.17096252320031802</v>
      </c>
      <c r="E421" s="6">
        <f t="shared" si="26"/>
        <v>-7.7705409105073953E-2</v>
      </c>
      <c r="F421" s="6">
        <f t="shared" si="25"/>
        <v>0.92991449489854272</v>
      </c>
      <c r="G421" s="6">
        <f t="shared" si="24"/>
        <v>1.4135384733619683</v>
      </c>
    </row>
    <row r="422" spans="1:7" x14ac:dyDescent="0.2">
      <c r="A422" s="11">
        <v>38289</v>
      </c>
      <c r="B422" s="10">
        <v>2316.4690000000001</v>
      </c>
      <c r="C422" s="6">
        <f t="shared" si="27"/>
        <v>2.4470421531105124E-2</v>
      </c>
      <c r="D422" s="6">
        <f t="shared" si="28"/>
        <v>0.13252338778872641</v>
      </c>
      <c r="E422" s="6">
        <f t="shared" si="26"/>
        <v>-0.10170648967094065</v>
      </c>
      <c r="F422" s="6">
        <f t="shared" si="25"/>
        <v>0.9228851715470614</v>
      </c>
      <c r="G422" s="6">
        <f t="shared" si="24"/>
        <v>1.5585684195644469</v>
      </c>
    </row>
    <row r="423" spans="1:7" x14ac:dyDescent="0.2">
      <c r="A423" s="11">
        <v>38321</v>
      </c>
      <c r="B423" s="10">
        <v>2438.1559999999999</v>
      </c>
      <c r="C423" s="6">
        <f t="shared" si="27"/>
        <v>5.2531244752250128E-2</v>
      </c>
      <c r="D423" s="6">
        <f t="shared" si="28"/>
        <v>0.17426793557833076</v>
      </c>
      <c r="E423" s="6">
        <f t="shared" si="26"/>
        <v>-8.0272927955047257E-2</v>
      </c>
      <c r="F423" s="6">
        <f t="shared" si="25"/>
        <v>1.1161444197856389</v>
      </c>
      <c r="G423" s="6">
        <f t="shared" si="24"/>
        <v>1.5902503181830734</v>
      </c>
    </row>
    <row r="424" spans="1:7" x14ac:dyDescent="0.2">
      <c r="A424" s="11">
        <v>38352</v>
      </c>
      <c r="B424" s="10">
        <v>2531.2280000000001</v>
      </c>
      <c r="C424" s="6">
        <f t="shared" si="27"/>
        <v>3.8173111154495398E-2</v>
      </c>
      <c r="D424" s="6">
        <f t="shared" si="28"/>
        <v>0.14720885342475154</v>
      </c>
      <c r="E424" s="6">
        <f t="shared" si="26"/>
        <v>-0.11656118824556339</v>
      </c>
      <c r="F424" s="6">
        <f t="shared" si="25"/>
        <v>1.1763595218115035</v>
      </c>
      <c r="G424" s="6">
        <f t="shared" si="24"/>
        <v>1.606028845965755</v>
      </c>
    </row>
    <row r="425" spans="1:7" x14ac:dyDescent="0.2">
      <c r="A425" s="11">
        <v>38383</v>
      </c>
      <c r="B425" s="10">
        <v>2474.239</v>
      </c>
      <c r="C425" s="6">
        <f t="shared" si="27"/>
        <v>-2.2514368519943706E-2</v>
      </c>
      <c r="D425" s="6">
        <f t="shared" si="28"/>
        <v>0.10367080064608003</v>
      </c>
      <c r="E425" s="6">
        <f t="shared" si="26"/>
        <v>-8.3883234164818465E-2</v>
      </c>
      <c r="F425" s="6">
        <f t="shared" si="25"/>
        <v>1.1603055567924745</v>
      </c>
      <c r="G425" s="6">
        <f t="shared" si="24"/>
        <v>1.6728447274750322</v>
      </c>
    </row>
    <row r="426" spans="1:7" x14ac:dyDescent="0.2">
      <c r="A426" s="11">
        <v>38411</v>
      </c>
      <c r="B426" s="10">
        <v>2552.6179999999999</v>
      </c>
      <c r="C426" s="6">
        <f t="shared" si="27"/>
        <v>3.167802302041145E-2</v>
      </c>
      <c r="D426" s="6">
        <f t="shared" si="28"/>
        <v>0.11988021235720248</v>
      </c>
      <c r="E426" s="6">
        <f t="shared" si="26"/>
        <v>-5.7291847474840729E-2</v>
      </c>
      <c r="F426" s="6">
        <f t="shared" si="25"/>
        <v>1.1972406859377931</v>
      </c>
      <c r="G426" s="6">
        <f t="shared" si="24"/>
        <v>1.8818686064142178</v>
      </c>
    </row>
    <row r="427" spans="1:7" x14ac:dyDescent="0.2">
      <c r="A427" s="11">
        <v>38442</v>
      </c>
      <c r="B427" s="10">
        <v>2503.0680000000002</v>
      </c>
      <c r="C427" s="6">
        <f t="shared" si="27"/>
        <v>-1.941144346706003E-2</v>
      </c>
      <c r="D427" s="6">
        <f t="shared" si="28"/>
        <v>0.10547724139027537</v>
      </c>
      <c r="E427" s="6">
        <f t="shared" si="26"/>
        <v>-0.1352539409998722</v>
      </c>
      <c r="F427" s="6">
        <f t="shared" si="25"/>
        <v>1.055990754453362</v>
      </c>
      <c r="G427" s="6">
        <f t="shared" si="24"/>
        <v>2.0084734965853617</v>
      </c>
    </row>
    <row r="428" spans="1:7" x14ac:dyDescent="0.2">
      <c r="A428" s="11">
        <v>38471</v>
      </c>
      <c r="B428" s="10">
        <v>2448.5279999999998</v>
      </c>
      <c r="C428" s="6">
        <f t="shared" si="27"/>
        <v>-2.1789260219858386E-2</v>
      </c>
      <c r="D428" s="6">
        <f t="shared" si="28"/>
        <v>0.10400127690253735</v>
      </c>
      <c r="E428" s="6">
        <f t="shared" si="26"/>
        <v>-0.11664452140069692</v>
      </c>
      <c r="F428" s="6">
        <f t="shared" si="25"/>
        <v>0.94389638598981573</v>
      </c>
      <c r="G428" s="6">
        <f t="shared" si="24"/>
        <v>1.9869058278459146</v>
      </c>
    </row>
    <row r="429" spans="1:7" x14ac:dyDescent="0.2">
      <c r="A429" s="11">
        <v>38503</v>
      </c>
      <c r="B429" s="10">
        <v>2492.0320000000002</v>
      </c>
      <c r="C429" s="6">
        <f t="shared" si="27"/>
        <v>1.7767409643671739E-2</v>
      </c>
      <c r="D429" s="6">
        <f t="shared" si="28"/>
        <v>0.11347167251842438</v>
      </c>
      <c r="E429" s="6">
        <f t="shared" si="26"/>
        <v>-7.748439295402576E-2</v>
      </c>
      <c r="F429" s="6">
        <f t="shared" si="25"/>
        <v>0.96209396514257306</v>
      </c>
      <c r="G429" s="6">
        <f t="shared" si="24"/>
        <v>1.7511459280913564</v>
      </c>
    </row>
    <row r="430" spans="1:7" x14ac:dyDescent="0.2">
      <c r="A430" s="11">
        <v>38533</v>
      </c>
      <c r="B430" s="10">
        <v>2513.5949999999998</v>
      </c>
      <c r="C430" s="6">
        <f t="shared" si="27"/>
        <v>8.6527781344700738E-3</v>
      </c>
      <c r="D430" s="6">
        <f t="shared" si="28"/>
        <v>0.10051405001447011</v>
      </c>
      <c r="E430" s="6">
        <f t="shared" si="26"/>
        <v>-9.9705261770456688E-2</v>
      </c>
      <c r="F430" s="6">
        <f t="shared" si="25"/>
        <v>0.98012544390631229</v>
      </c>
      <c r="G430" s="6">
        <f t="shared" si="24"/>
        <v>1.7956914500787455</v>
      </c>
    </row>
    <row r="431" spans="1:7" x14ac:dyDescent="0.2">
      <c r="A431" s="11">
        <v>38562</v>
      </c>
      <c r="B431" s="10">
        <v>2601.3989999999999</v>
      </c>
      <c r="C431" s="6">
        <f t="shared" si="27"/>
        <v>3.4931641732260044E-2</v>
      </c>
      <c r="D431" s="6">
        <f t="shared" si="28"/>
        <v>0.17739876874112337</v>
      </c>
      <c r="E431" s="6">
        <f t="shared" si="26"/>
        <v>-4.1149073474090692E-2</v>
      </c>
      <c r="F431" s="6">
        <f t="shared" si="25"/>
        <v>0.95206432344819292</v>
      </c>
      <c r="G431" s="6">
        <f t="shared" si="24"/>
        <v>1.8680786930358599</v>
      </c>
    </row>
    <row r="432" spans="1:7" x14ac:dyDescent="0.2">
      <c r="A432" s="11">
        <v>38595</v>
      </c>
      <c r="B432" s="10">
        <v>2621.0010000000002</v>
      </c>
      <c r="C432" s="6">
        <f t="shared" si="27"/>
        <v>7.5351762647715148E-3</v>
      </c>
      <c r="D432" s="6">
        <f t="shared" si="28"/>
        <v>0.18107957210778691</v>
      </c>
      <c r="E432" s="6">
        <f t="shared" si="26"/>
        <v>-6.4246704603754479E-2</v>
      </c>
      <c r="F432" s="6">
        <f t="shared" si="25"/>
        <v>1.0120314985291681</v>
      </c>
      <c r="G432" s="6">
        <f t="shared" si="24"/>
        <v>2.189170937550192</v>
      </c>
    </row>
    <row r="433" spans="1:7" x14ac:dyDescent="0.2">
      <c r="A433" s="11">
        <v>38625</v>
      </c>
      <c r="B433" s="10">
        <v>2689.078</v>
      </c>
      <c r="C433" s="6">
        <f t="shared" si="27"/>
        <v>2.5973664260334095E-2</v>
      </c>
      <c r="D433" s="6">
        <f t="shared" si="28"/>
        <v>0.18925868301713566</v>
      </c>
      <c r="E433" s="6">
        <f t="shared" si="26"/>
        <v>1.4099687369187208E-2</v>
      </c>
      <c r="F433" s="6">
        <f t="shared" si="25"/>
        <v>1.0062895240255338</v>
      </c>
      <c r="G433" s="6">
        <f t="shared" si="24"/>
        <v>2.6590824664412409</v>
      </c>
    </row>
    <row r="434" spans="1:7" x14ac:dyDescent="0.2">
      <c r="A434" s="11">
        <v>38656</v>
      </c>
      <c r="B434" s="10">
        <v>2623.8380000000002</v>
      </c>
      <c r="C434" s="6">
        <f t="shared" si="27"/>
        <v>-2.4261103619902302E-2</v>
      </c>
      <c r="D434" s="6">
        <f t="shared" si="28"/>
        <v>0.13268858767373981</v>
      </c>
      <c r="E434" s="6">
        <f t="shared" si="26"/>
        <v>6.4834733188694482E-3</v>
      </c>
      <c r="F434" s="6">
        <f t="shared" si="25"/>
        <v>0.98936412994443246</v>
      </c>
      <c r="G434" s="6">
        <f t="shared" si="24"/>
        <v>2.2666207684751636</v>
      </c>
    </row>
    <row r="435" spans="1:7" x14ac:dyDescent="0.2">
      <c r="A435" s="11">
        <v>38686</v>
      </c>
      <c r="B435" s="10">
        <v>2711.2629999999999</v>
      </c>
      <c r="C435" s="6">
        <f t="shared" si="27"/>
        <v>3.3319511341782349E-2</v>
      </c>
      <c r="D435" s="6">
        <f t="shared" si="28"/>
        <v>0.11201375137603997</v>
      </c>
      <c r="E435" s="6">
        <f t="shared" si="26"/>
        <v>0.10739098505350997</v>
      </c>
      <c r="F435" s="6">
        <f t="shared" si="25"/>
        <v>0.98708701951934885</v>
      </c>
      <c r="G435" s="6">
        <f t="shared" si="24"/>
        <v>2.4330561999209879</v>
      </c>
    </row>
    <row r="436" spans="1:7" x14ac:dyDescent="0.2">
      <c r="A436" s="11">
        <v>38716</v>
      </c>
      <c r="B436" s="10">
        <v>2771.33</v>
      </c>
      <c r="C436" s="6">
        <f t="shared" si="27"/>
        <v>2.2154619452262603E-2</v>
      </c>
      <c r="D436" s="6">
        <f t="shared" si="28"/>
        <v>9.4855935538007641E-2</v>
      </c>
      <c r="E436" s="6">
        <f t="shared" si="26"/>
        <v>0.11405190437580126</v>
      </c>
      <c r="F436" s="6">
        <f t="shared" si="25"/>
        <v>0.9738185029682096</v>
      </c>
      <c r="G436" s="6">
        <f t="shared" si="24"/>
        <v>2.4383576260167441</v>
      </c>
    </row>
    <row r="437" spans="1:7" x14ac:dyDescent="0.2">
      <c r="A437" s="11">
        <v>38748</v>
      </c>
      <c r="B437" s="10">
        <v>2895.0790000000002</v>
      </c>
      <c r="C437" s="6">
        <f t="shared" si="27"/>
        <v>4.465328921492584E-2</v>
      </c>
      <c r="D437" s="6">
        <f t="shared" si="28"/>
        <v>0.17008866160463887</v>
      </c>
      <c r="E437" s="6">
        <f t="shared" si="26"/>
        <v>0.141810582145804</v>
      </c>
      <c r="F437" s="6">
        <f t="shared" si="25"/>
        <v>1.0257292076291291</v>
      </c>
      <c r="G437" s="6">
        <f t="shared" si="24"/>
        <v>2.4663509719287111</v>
      </c>
    </row>
    <row r="438" spans="1:7" x14ac:dyDescent="0.2">
      <c r="A438" s="11">
        <v>38776</v>
      </c>
      <c r="B438" s="10">
        <v>2890.7689999999998</v>
      </c>
      <c r="C438" s="6">
        <f t="shared" si="27"/>
        <v>-1.4887331226541844E-3</v>
      </c>
      <c r="D438" s="6">
        <f t="shared" si="28"/>
        <v>0.13247223047083412</v>
      </c>
      <c r="E438" s="6">
        <f t="shared" si="26"/>
        <v>0.24550895881607282</v>
      </c>
      <c r="F438" s="6">
        <f t="shared" si="25"/>
        <v>1.0108802112462469</v>
      </c>
      <c r="G438" s="6">
        <f t="shared" si="24"/>
        <v>2.1689245185393058</v>
      </c>
    </row>
    <row r="439" spans="1:7" x14ac:dyDescent="0.2">
      <c r="A439" s="11">
        <v>38807</v>
      </c>
      <c r="B439" s="10">
        <v>2954.3339999999998</v>
      </c>
      <c r="C439" s="6">
        <f t="shared" si="27"/>
        <v>2.1988958647335632E-2</v>
      </c>
      <c r="D439" s="6">
        <f t="shared" si="28"/>
        <v>0.18028515405893875</v>
      </c>
      <c r="E439" s="6">
        <f t="shared" si="26"/>
        <v>0.36262664791614085</v>
      </c>
      <c r="F439" s="6">
        <f t="shared" si="25"/>
        <v>1.0218712444942057</v>
      </c>
      <c r="G439" s="6">
        <f t="shared" si="24"/>
        <v>2.3380079746096021</v>
      </c>
    </row>
    <row r="440" spans="1:7" x14ac:dyDescent="0.2">
      <c r="A440" s="11">
        <v>38835</v>
      </c>
      <c r="B440" s="10">
        <v>3044.03</v>
      </c>
      <c r="C440" s="6">
        <f t="shared" si="27"/>
        <v>3.0360819054311428E-2</v>
      </c>
      <c r="D440" s="6">
        <f t="shared" si="28"/>
        <v>0.24320816425215486</v>
      </c>
      <c r="E440" s="6">
        <f t="shared" si="26"/>
        <v>0.30760784866263613</v>
      </c>
      <c r="F440" s="6">
        <f t="shared" si="25"/>
        <v>1.0358041179818454</v>
      </c>
      <c r="G440" s="6">
        <f t="shared" si="24"/>
        <v>2.4137224908714106</v>
      </c>
    </row>
    <row r="441" spans="1:7" x14ac:dyDescent="0.2">
      <c r="A441" s="11">
        <v>38868</v>
      </c>
      <c r="B441" s="10">
        <v>2940.049</v>
      </c>
      <c r="C441" s="6">
        <f t="shared" si="27"/>
        <v>-3.4158993176808483E-2</v>
      </c>
      <c r="D441" s="6">
        <f t="shared" si="28"/>
        <v>0.1797797941599466</v>
      </c>
      <c r="E441" s="6">
        <f t="shared" si="26"/>
        <v>0.27961575607274192</v>
      </c>
      <c r="F441" s="6">
        <f t="shared" si="25"/>
        <v>0.96495816179222582</v>
      </c>
      <c r="G441" s="6">
        <f t="shared" ref="G441:G504" si="29">B441/B261-1</f>
        <v>2.2250286573025391</v>
      </c>
    </row>
    <row r="442" spans="1:7" x14ac:dyDescent="0.2">
      <c r="A442" s="11">
        <v>38898</v>
      </c>
      <c r="B442" s="10">
        <v>2939.1869999999999</v>
      </c>
      <c r="C442" s="6">
        <f t="shared" si="27"/>
        <v>-2.9319239237168837E-4</v>
      </c>
      <c r="D442" s="6">
        <f t="shared" si="28"/>
        <v>0.1693160592696914</v>
      </c>
      <c r="E442" s="6">
        <f t="shared" si="26"/>
        <v>0.32080899009703434</v>
      </c>
      <c r="F442" s="6">
        <f t="shared" si="25"/>
        <v>0.9548887733071898</v>
      </c>
      <c r="G442" s="6">
        <f t="shared" si="29"/>
        <v>2.4373199731955215</v>
      </c>
    </row>
    <row r="443" spans="1:7" x14ac:dyDescent="0.2">
      <c r="A443" s="11">
        <v>38929</v>
      </c>
      <c r="B443" s="10">
        <v>2957.53</v>
      </c>
      <c r="C443" s="6">
        <f t="shared" si="27"/>
        <v>6.2408414299601755E-3</v>
      </c>
      <c r="D443" s="6">
        <f t="shared" si="28"/>
        <v>0.1368997989158911</v>
      </c>
      <c r="E443" s="6">
        <f t="shared" si="26"/>
        <v>0.3470571597354466</v>
      </c>
      <c r="F443" s="6">
        <f t="shared" si="25"/>
        <v>1.0395788062499096</v>
      </c>
      <c r="G443" s="6">
        <f t="shared" si="29"/>
        <v>2.3038051182487722</v>
      </c>
    </row>
    <row r="444" spans="1:7" x14ac:dyDescent="0.2">
      <c r="A444" s="11">
        <v>38960</v>
      </c>
      <c r="B444" s="10">
        <v>3034.299</v>
      </c>
      <c r="C444" s="6">
        <f t="shared" si="27"/>
        <v>2.5957133148268863E-2</v>
      </c>
      <c r="D444" s="6">
        <f t="shared" si="28"/>
        <v>0.15768708214914828</v>
      </c>
      <c r="E444" s="6">
        <f t="shared" si="26"/>
        <v>0.45192816104191658</v>
      </c>
      <c r="F444" s="6">
        <f t="shared" si="25"/>
        <v>1.0691670616154143</v>
      </c>
      <c r="G444" s="6">
        <f t="shared" si="29"/>
        <v>2.4014211921064312</v>
      </c>
    </row>
    <row r="445" spans="1:7" x14ac:dyDescent="0.2">
      <c r="A445" s="11">
        <v>38989</v>
      </c>
      <c r="B445" s="10">
        <v>3070.4789999999998</v>
      </c>
      <c r="C445" s="6">
        <f t="shared" si="27"/>
        <v>1.1923676605370748E-2</v>
      </c>
      <c r="D445" s="6">
        <f t="shared" si="28"/>
        <v>0.14183337188434098</v>
      </c>
      <c r="E445" s="6">
        <f t="shared" si="26"/>
        <v>0.6114497951626261</v>
      </c>
      <c r="F445" s="6">
        <f t="shared" ref="F445:F508" si="30">B445/B325-1</f>
        <v>1.015349050603624</v>
      </c>
      <c r="G445" s="6">
        <f t="shared" si="29"/>
        <v>2.3550364134027548</v>
      </c>
    </row>
    <row r="446" spans="1:7" x14ac:dyDescent="0.2">
      <c r="A446" s="11">
        <v>39021</v>
      </c>
      <c r="B446" s="10">
        <v>3183.174</v>
      </c>
      <c r="C446" s="6">
        <f t="shared" si="27"/>
        <v>3.6702742471125926E-2</v>
      </c>
      <c r="D446" s="6">
        <f t="shared" si="28"/>
        <v>0.21317474630674593</v>
      </c>
      <c r="E446" s="6">
        <f t="shared" si="26"/>
        <v>0.63929203758578379</v>
      </c>
      <c r="F446" s="6">
        <f t="shared" si="30"/>
        <v>1.0752418212364581</v>
      </c>
      <c r="G446" s="6">
        <f t="shared" si="29"/>
        <v>2.4236991353561779</v>
      </c>
    </row>
    <row r="447" spans="1:7" x14ac:dyDescent="0.2">
      <c r="A447" s="11">
        <v>39051</v>
      </c>
      <c r="B447" s="10">
        <v>3261.1239999999998</v>
      </c>
      <c r="C447" s="6">
        <f t="shared" si="27"/>
        <v>2.4488136683699979E-2</v>
      </c>
      <c r="D447" s="6">
        <f t="shared" si="28"/>
        <v>0.20280621983186431</v>
      </c>
      <c r="E447" s="6">
        <f t="shared" si="26"/>
        <v>0.58585669963722631</v>
      </c>
      <c r="F447" s="6">
        <f t="shared" si="30"/>
        <v>1.0136174889705996</v>
      </c>
      <c r="G447" s="6">
        <f t="shared" si="29"/>
        <v>2.668512289780077</v>
      </c>
    </row>
    <row r="448" spans="1:7" x14ac:dyDescent="0.2">
      <c r="A448" s="11">
        <v>39080</v>
      </c>
      <c r="B448" s="10">
        <v>3327.4259999999999</v>
      </c>
      <c r="C448" s="6">
        <f t="shared" si="27"/>
        <v>2.0331026971068811E-2</v>
      </c>
      <c r="D448" s="6">
        <f t="shared" si="28"/>
        <v>0.20066033276441275</v>
      </c>
      <c r="E448" s="6">
        <f t="shared" si="26"/>
        <v>0.60815214738395773</v>
      </c>
      <c r="F448" s="6">
        <f t="shared" si="30"/>
        <v>1.088394232326237</v>
      </c>
      <c r="G448" s="6">
        <f t="shared" si="29"/>
        <v>2.4901507904541336</v>
      </c>
    </row>
    <row r="449" spans="1:7" x14ac:dyDescent="0.2">
      <c r="A449" s="11">
        <v>39113</v>
      </c>
      <c r="B449" s="10">
        <v>3366.7069999999999</v>
      </c>
      <c r="C449" s="6">
        <f t="shared" si="27"/>
        <v>1.1805221213033734E-2</v>
      </c>
      <c r="D449" s="6">
        <f t="shared" si="28"/>
        <v>0.16290678078214782</v>
      </c>
      <c r="E449" s="6">
        <f t="shared" ref="E449:E512" si="31">B449/B389-1</f>
        <v>0.67814788525992364</v>
      </c>
      <c r="F449" s="6">
        <f t="shared" si="30"/>
        <v>1.0882727110892776</v>
      </c>
      <c r="G449" s="6">
        <f t="shared" si="29"/>
        <v>2.5990432361068794</v>
      </c>
    </row>
    <row r="450" spans="1:7" x14ac:dyDescent="0.2">
      <c r="A450" s="11">
        <v>39141</v>
      </c>
      <c r="B450" s="10">
        <v>3349.1880000000001</v>
      </c>
      <c r="C450" s="6">
        <f t="shared" si="27"/>
        <v>-5.2036010261659049E-3</v>
      </c>
      <c r="D450" s="6">
        <f t="shared" si="28"/>
        <v>0.15858029472434509</v>
      </c>
      <c r="E450" s="6">
        <f t="shared" si="31"/>
        <v>0.68422862987721267</v>
      </c>
      <c r="F450" s="6">
        <f t="shared" si="30"/>
        <v>1.0541645864485494</v>
      </c>
      <c r="G450" s="6">
        <f t="shared" si="29"/>
        <v>2.6442878532007872</v>
      </c>
    </row>
    <row r="451" spans="1:7" x14ac:dyDescent="0.2">
      <c r="A451" s="11">
        <v>39171</v>
      </c>
      <c r="B451" s="10">
        <v>3410.4960000000001</v>
      </c>
      <c r="C451" s="6">
        <f t="shared" si="27"/>
        <v>1.830533251641886E-2</v>
      </c>
      <c r="D451" s="6">
        <f t="shared" si="28"/>
        <v>0.15440434290774174</v>
      </c>
      <c r="E451" s="6">
        <f t="shared" si="31"/>
        <v>0.64269816078279307</v>
      </c>
      <c r="F451" s="6">
        <f t="shared" si="30"/>
        <v>1.1343840569052928</v>
      </c>
      <c r="G451" s="6">
        <f t="shared" si="29"/>
        <v>2.8957062082357643</v>
      </c>
    </row>
    <row r="452" spans="1:7" x14ac:dyDescent="0.2">
      <c r="A452" s="11">
        <v>39202</v>
      </c>
      <c r="B452" s="10">
        <v>3560.9050000000002</v>
      </c>
      <c r="C452" s="6">
        <f t="shared" si="27"/>
        <v>4.4101796336955212E-2</v>
      </c>
      <c r="D452" s="6">
        <f t="shared" si="28"/>
        <v>0.16979957490563491</v>
      </c>
      <c r="E452" s="6">
        <f t="shared" si="31"/>
        <v>0.77549266125079597</v>
      </c>
      <c r="F452" s="6">
        <f t="shared" si="30"/>
        <v>1.1583740905765456</v>
      </c>
      <c r="G452" s="6">
        <f t="shared" si="29"/>
        <v>3.0128841698145523</v>
      </c>
    </row>
    <row r="453" spans="1:7" x14ac:dyDescent="0.2">
      <c r="A453" s="11">
        <v>39233</v>
      </c>
      <c r="B453" s="10">
        <v>3660.68</v>
      </c>
      <c r="C453" s="6">
        <f t="shared" si="27"/>
        <v>2.8019562442693546E-2</v>
      </c>
      <c r="D453" s="6">
        <f t="shared" si="28"/>
        <v>0.24510849989234873</v>
      </c>
      <c r="E453" s="6">
        <f t="shared" si="31"/>
        <v>0.8222029527146526</v>
      </c>
      <c r="F453" s="6">
        <f t="shared" si="30"/>
        <v>1.0902166341201593</v>
      </c>
      <c r="G453" s="6">
        <f t="shared" si="29"/>
        <v>2.9687244547270004</v>
      </c>
    </row>
    <row r="454" spans="1:7" x14ac:dyDescent="0.2">
      <c r="A454" s="11">
        <v>39262</v>
      </c>
      <c r="B454" s="10">
        <v>3632.444</v>
      </c>
      <c r="C454" s="6">
        <f t="shared" si="27"/>
        <v>-7.7133210223236937E-3</v>
      </c>
      <c r="D454" s="6">
        <f t="shared" si="28"/>
        <v>0.23586692510547991</v>
      </c>
      <c r="E454" s="6">
        <f t="shared" si="31"/>
        <v>0.92529578193390138</v>
      </c>
      <c r="F454" s="6">
        <f t="shared" si="30"/>
        <v>0.97588539524844609</v>
      </c>
      <c r="G454" s="6">
        <f t="shared" si="29"/>
        <v>3.0759158749412308</v>
      </c>
    </row>
    <row r="455" spans="1:7" x14ac:dyDescent="0.2">
      <c r="A455" s="11">
        <v>39294</v>
      </c>
      <c r="B455" s="10">
        <v>3551.998</v>
      </c>
      <c r="C455" s="6">
        <f t="shared" ref="C455:C518" si="32">B455/B454-1</f>
        <v>-2.2146521735779023E-2</v>
      </c>
      <c r="D455" s="6">
        <f t="shared" si="28"/>
        <v>0.20100151139633393</v>
      </c>
      <c r="E455" s="6">
        <f t="shared" si="31"/>
        <v>1.0561505390162309</v>
      </c>
      <c r="F455" s="6">
        <f t="shared" si="30"/>
        <v>0.84734532374849048</v>
      </c>
      <c r="G455" s="6">
        <f t="shared" si="29"/>
        <v>2.9767952968099411</v>
      </c>
    </row>
    <row r="456" spans="1:7" x14ac:dyDescent="0.2">
      <c r="A456" s="11">
        <v>39325</v>
      </c>
      <c r="B456" s="10">
        <v>3549.3040000000001</v>
      </c>
      <c r="C456" s="6">
        <f t="shared" si="32"/>
        <v>-7.5844637299904427E-4</v>
      </c>
      <c r="D456" s="6">
        <f t="shared" si="28"/>
        <v>0.169727834995826</v>
      </c>
      <c r="E456" s="6">
        <f t="shared" si="31"/>
        <v>1.0510884747253457</v>
      </c>
      <c r="F456" s="6">
        <f t="shared" si="30"/>
        <v>0.97861561171837708</v>
      </c>
      <c r="G456" s="6">
        <f t="shared" si="29"/>
        <v>2.8806875521398809</v>
      </c>
    </row>
    <row r="457" spans="1:7" x14ac:dyDescent="0.2">
      <c r="A457" s="11">
        <v>39353</v>
      </c>
      <c r="B457" s="10">
        <v>3718.0920000000001</v>
      </c>
      <c r="C457" s="6">
        <f t="shared" si="32"/>
        <v>4.7555238998969962E-2</v>
      </c>
      <c r="D457" s="6">
        <f t="shared" si="28"/>
        <v>0.21091595155023057</v>
      </c>
      <c r="E457" s="6">
        <f t="shared" si="31"/>
        <v>1.4144614741227826</v>
      </c>
      <c r="F457" s="6">
        <f t="shared" si="30"/>
        <v>0.96622180104210353</v>
      </c>
      <c r="G457" s="6">
        <f t="shared" si="29"/>
        <v>3.1041759343171487</v>
      </c>
    </row>
    <row r="458" spans="1:7" x14ac:dyDescent="0.2">
      <c r="A458" s="11">
        <v>39386</v>
      </c>
      <c r="B458" s="10">
        <v>3832.1320000000001</v>
      </c>
      <c r="C458" s="6">
        <f t="shared" si="32"/>
        <v>3.0671645564445349E-2</v>
      </c>
      <c r="D458" s="6">
        <f t="shared" si="28"/>
        <v>0.20387135607415741</v>
      </c>
      <c r="E458" s="6">
        <f t="shared" si="31"/>
        <v>1.3177367282087635</v>
      </c>
      <c r="F458" s="6">
        <f t="shared" si="30"/>
        <v>1.1394777553899638</v>
      </c>
      <c r="G458" s="6">
        <f t="shared" si="29"/>
        <v>3.3492588809442738</v>
      </c>
    </row>
    <row r="459" spans="1:7" x14ac:dyDescent="0.2">
      <c r="A459" s="11">
        <v>39416</v>
      </c>
      <c r="B459" s="10">
        <v>3675.491</v>
      </c>
      <c r="C459" s="6">
        <f t="shared" si="32"/>
        <v>-4.0875679647778385E-2</v>
      </c>
      <c r="D459" s="6">
        <f t="shared" si="28"/>
        <v>0.12706263239300331</v>
      </c>
      <c r="E459" s="6">
        <f t="shared" si="31"/>
        <v>1.1095783874872507</v>
      </c>
      <c r="F459" s="6">
        <f t="shared" si="30"/>
        <v>1.0166816274394472</v>
      </c>
      <c r="G459" s="6">
        <f t="shared" si="29"/>
        <v>3.0994293910455886</v>
      </c>
    </row>
    <row r="460" spans="1:7" x14ac:dyDescent="0.2">
      <c r="A460" s="11">
        <v>39447</v>
      </c>
      <c r="B460" s="10">
        <v>3628.0720000000001</v>
      </c>
      <c r="C460" s="6">
        <f t="shared" si="32"/>
        <v>-1.2901405553706891E-2</v>
      </c>
      <c r="D460" s="6">
        <f t="shared" si="28"/>
        <v>9.0353925226286158E-2</v>
      </c>
      <c r="E460" s="6">
        <f t="shared" si="31"/>
        <v>1.1887024654387335</v>
      </c>
      <c r="F460" s="6">
        <f t="shared" si="30"/>
        <v>0.96701999673615613</v>
      </c>
      <c r="G460" s="6">
        <f t="shared" si="29"/>
        <v>3.0153527751646285</v>
      </c>
    </row>
    <row r="461" spans="1:7" x14ac:dyDescent="0.2">
      <c r="A461" s="11">
        <v>39478</v>
      </c>
      <c r="B461" s="10">
        <v>3350.817</v>
      </c>
      <c r="C461" s="6">
        <f t="shared" si="32"/>
        <v>-7.6419376462209199E-2</v>
      </c>
      <c r="D461" s="6">
        <f t="shared" si="28"/>
        <v>-4.719745436713052E-3</v>
      </c>
      <c r="E461" s="6">
        <f t="shared" si="31"/>
        <v>1.0849811557437179</v>
      </c>
      <c r="F461" s="6">
        <f t="shared" si="30"/>
        <v>0.76773183030113756</v>
      </c>
      <c r="G461" s="6">
        <f t="shared" si="29"/>
        <v>2.6972451757197664</v>
      </c>
    </row>
    <row r="462" spans="1:7" x14ac:dyDescent="0.2">
      <c r="A462" s="11">
        <v>39507</v>
      </c>
      <c r="B462" s="10">
        <v>3331.4229999999998</v>
      </c>
      <c r="C462" s="6">
        <f t="shared" si="32"/>
        <v>-5.7878421889349108E-3</v>
      </c>
      <c r="D462" s="6">
        <f t="shared" si="28"/>
        <v>-5.3042707665261757E-3</v>
      </c>
      <c r="E462" s="6">
        <f t="shared" si="31"/>
        <v>1.1098389227571479</v>
      </c>
      <c r="F462" s="6">
        <f t="shared" si="30"/>
        <v>0.64639760964129778</v>
      </c>
      <c r="G462" s="6">
        <f t="shared" si="29"/>
        <v>2.5918346003607549</v>
      </c>
    </row>
    <row r="463" spans="1:7" x14ac:dyDescent="0.2">
      <c r="A463" s="11">
        <v>39538</v>
      </c>
      <c r="B463" s="10">
        <v>3299.491</v>
      </c>
      <c r="C463" s="6">
        <f t="shared" si="32"/>
        <v>-9.58509321692258E-3</v>
      </c>
      <c r="D463" s="6">
        <f t="shared" si="28"/>
        <v>-3.2548051661693833E-2</v>
      </c>
      <c r="E463" s="6">
        <f t="shared" si="31"/>
        <v>1.096536241995397</v>
      </c>
      <c r="F463" s="6">
        <f t="shared" si="30"/>
        <v>0.56478176226349786</v>
      </c>
      <c r="G463" s="6">
        <f t="shared" si="29"/>
        <v>2.3633955147808359</v>
      </c>
    </row>
    <row r="464" spans="1:7" x14ac:dyDescent="0.2">
      <c r="A464" s="11">
        <v>39568</v>
      </c>
      <c r="B464" s="10">
        <v>3472.9050000000002</v>
      </c>
      <c r="C464" s="6">
        <f t="shared" si="32"/>
        <v>5.2557803612739207E-2</v>
      </c>
      <c r="D464" s="6">
        <f t="shared" si="28"/>
        <v>-2.4712818791852054E-2</v>
      </c>
      <c r="E464" s="6">
        <f t="shared" si="31"/>
        <v>1.0270883141261509</v>
      </c>
      <c r="F464" s="6">
        <f t="shared" si="30"/>
        <v>0.63132655419459227</v>
      </c>
      <c r="G464" s="6">
        <f t="shared" si="29"/>
        <v>2.3842544545627296</v>
      </c>
    </row>
    <row r="465" spans="1:7" x14ac:dyDescent="0.2">
      <c r="A465" s="11">
        <v>39598</v>
      </c>
      <c r="B465" s="10">
        <v>3525.8609999999999</v>
      </c>
      <c r="C465" s="6">
        <f t="shared" si="32"/>
        <v>1.5248329568473551E-2</v>
      </c>
      <c r="D465" s="6">
        <f t="shared" ref="D465:D528" si="33">B465/B453-1</f>
        <v>-3.6828949812603096E-2</v>
      </c>
      <c r="E465" s="6">
        <f t="shared" si="31"/>
        <v>0.94713964623175517</v>
      </c>
      <c r="F465" s="6">
        <f t="shared" si="30"/>
        <v>0.67747489635498792</v>
      </c>
      <c r="G465" s="6">
        <f t="shared" si="29"/>
        <v>2.3593289842631235</v>
      </c>
    </row>
    <row r="466" spans="1:7" x14ac:dyDescent="0.2">
      <c r="A466" s="11">
        <v>39629</v>
      </c>
      <c r="B466" s="10">
        <v>3244.6489999999999</v>
      </c>
      <c r="C466" s="6">
        <f t="shared" si="32"/>
        <v>-7.9756972835854811E-2</v>
      </c>
      <c r="D466" s="6">
        <f t="shared" si="33"/>
        <v>-0.10675870020294875</v>
      </c>
      <c r="E466" s="6">
        <f t="shared" si="31"/>
        <v>0.76157621935163711</v>
      </c>
      <c r="F466" s="6">
        <f t="shared" si="30"/>
        <v>0.50812196425666412</v>
      </c>
      <c r="G466" s="6">
        <f t="shared" si="29"/>
        <v>2.1183615922375627</v>
      </c>
    </row>
    <row r="467" spans="1:7" x14ac:dyDescent="0.2">
      <c r="A467" s="11">
        <v>39660</v>
      </c>
      <c r="B467" s="10">
        <v>3165.3679999999999</v>
      </c>
      <c r="C467" s="6">
        <f t="shared" si="32"/>
        <v>-2.4434384119823127E-2</v>
      </c>
      <c r="D467" s="6">
        <f t="shared" si="33"/>
        <v>-0.10884859732466068</v>
      </c>
      <c r="E467" s="6">
        <f t="shared" si="31"/>
        <v>0.68452265965050096</v>
      </c>
      <c r="F467" s="6">
        <f t="shared" si="30"/>
        <v>0.47385526421779045</v>
      </c>
      <c r="G467" s="6">
        <f t="shared" si="29"/>
        <v>1.9815158091448897</v>
      </c>
    </row>
    <row r="468" spans="1:7" x14ac:dyDescent="0.2">
      <c r="A468" s="11">
        <v>39689</v>
      </c>
      <c r="B468" s="10">
        <v>3120.9050000000002</v>
      </c>
      <c r="C468" s="6">
        <f t="shared" si="32"/>
        <v>-1.4046707997300678E-2</v>
      </c>
      <c r="D468" s="6">
        <f t="shared" si="33"/>
        <v>-0.12069943853780907</v>
      </c>
      <c r="E468" s="6">
        <f t="shared" si="31"/>
        <v>0.62593203490989135</v>
      </c>
      <c r="F468" s="6">
        <f t="shared" si="30"/>
        <v>0.67704214710917721</v>
      </c>
      <c r="G468" s="6">
        <f t="shared" si="29"/>
        <v>1.8114564256031396</v>
      </c>
    </row>
    <row r="469" spans="1:7" x14ac:dyDescent="0.2">
      <c r="A469" s="11">
        <v>39721</v>
      </c>
      <c r="B469" s="10">
        <v>2749.7109999999998</v>
      </c>
      <c r="C469" s="6">
        <f t="shared" si="32"/>
        <v>-0.11893793627169058</v>
      </c>
      <c r="D469" s="6">
        <f t="shared" si="33"/>
        <v>-0.26045105930676282</v>
      </c>
      <c r="E469" s="6">
        <f t="shared" si="31"/>
        <v>0.42397701097043594</v>
      </c>
      <c r="F469" s="6">
        <f t="shared" si="30"/>
        <v>0.45214520232093025</v>
      </c>
      <c r="G469" s="6">
        <f t="shared" si="29"/>
        <v>1.5243102859472022</v>
      </c>
    </row>
    <row r="470" spans="1:7" x14ac:dyDescent="0.2">
      <c r="A470" s="11">
        <v>39752</v>
      </c>
      <c r="B470" s="10">
        <v>2228.3629999999998</v>
      </c>
      <c r="C470" s="6">
        <f t="shared" si="32"/>
        <v>-0.18960101625225345</v>
      </c>
      <c r="D470" s="6">
        <f t="shared" si="33"/>
        <v>-0.41850567777936676</v>
      </c>
      <c r="E470" s="6">
        <f t="shared" si="31"/>
        <v>8.9448299969932643E-2</v>
      </c>
      <c r="F470" s="6">
        <f t="shared" si="30"/>
        <v>7.9422477103550104E-2</v>
      </c>
      <c r="G470" s="6">
        <f t="shared" si="29"/>
        <v>0.99130420795551899</v>
      </c>
    </row>
    <row r="471" spans="1:7" x14ac:dyDescent="0.2">
      <c r="A471" s="11">
        <v>39780</v>
      </c>
      <c r="B471" s="10">
        <v>2084.1239999999998</v>
      </c>
      <c r="C471" s="6">
        <f t="shared" si="32"/>
        <v>-6.4728681996604753E-2</v>
      </c>
      <c r="D471" s="6">
        <f t="shared" si="33"/>
        <v>-0.43296718724110606</v>
      </c>
      <c r="E471" s="6">
        <f t="shared" si="31"/>
        <v>3.7585728596747359E-3</v>
      </c>
      <c r="F471" s="6">
        <f t="shared" si="30"/>
        <v>-4.6973543657355288E-2</v>
      </c>
      <c r="G471" s="6">
        <f t="shared" si="29"/>
        <v>0.97457085956937206</v>
      </c>
    </row>
    <row r="472" spans="1:7" x14ac:dyDescent="0.2">
      <c r="A472" s="11">
        <v>39813</v>
      </c>
      <c r="B472" s="10">
        <v>2150.9899999999998</v>
      </c>
      <c r="C472" s="6">
        <f t="shared" si="32"/>
        <v>3.208350366868773E-2</v>
      </c>
      <c r="D472" s="6">
        <f t="shared" si="33"/>
        <v>-0.40712587842799164</v>
      </c>
      <c r="E472" s="6">
        <f t="shared" si="31"/>
        <v>-2.5123469071886895E-2</v>
      </c>
      <c r="F472" s="6">
        <f t="shared" si="30"/>
        <v>-6.2076766168676967E-2</v>
      </c>
      <c r="G472" s="6">
        <f t="shared" si="29"/>
        <v>0.94330685328281216</v>
      </c>
    </row>
    <row r="473" spans="1:7" x14ac:dyDescent="0.2">
      <c r="A473" s="11">
        <v>39843</v>
      </c>
      <c r="B473" s="10">
        <v>1962.5509999999999</v>
      </c>
      <c r="C473" s="6">
        <f t="shared" si="32"/>
        <v>-8.7605707139503108E-2</v>
      </c>
      <c r="D473" s="6">
        <f t="shared" si="33"/>
        <v>-0.41430671982385192</v>
      </c>
      <c r="E473" s="6">
        <f t="shared" si="31"/>
        <v>-0.12457517908384552</v>
      </c>
      <c r="F473" s="6">
        <f t="shared" si="30"/>
        <v>-0.16246194368647138</v>
      </c>
      <c r="G473" s="6">
        <f t="shared" si="29"/>
        <v>0.66371881720931447</v>
      </c>
    </row>
    <row r="474" spans="1:7" x14ac:dyDescent="0.2">
      <c r="A474" s="11">
        <v>39871</v>
      </c>
      <c r="B474" s="10">
        <v>1761.6659999999999</v>
      </c>
      <c r="C474" s="6">
        <f t="shared" si="32"/>
        <v>-0.10235912340621978</v>
      </c>
      <c r="D474" s="6">
        <f t="shared" si="33"/>
        <v>-0.47119714308270066</v>
      </c>
      <c r="E474" s="6">
        <f t="shared" si="31"/>
        <v>-0.22712489914963241</v>
      </c>
      <c r="F474" s="6">
        <f t="shared" si="30"/>
        <v>-0.22753326796961471</v>
      </c>
      <c r="G474" s="6">
        <f t="shared" si="29"/>
        <v>0.51334045190625144</v>
      </c>
    </row>
    <row r="475" spans="1:7" x14ac:dyDescent="0.2">
      <c r="A475" s="11">
        <v>39903</v>
      </c>
      <c r="B475" s="10">
        <v>1894.511</v>
      </c>
      <c r="C475" s="6">
        <f t="shared" si="32"/>
        <v>7.5408732415792823E-2</v>
      </c>
      <c r="D475" s="6">
        <f t="shared" si="33"/>
        <v>-0.42581719422783693</v>
      </c>
      <c r="E475" s="6">
        <f t="shared" si="31"/>
        <v>-0.16329129130190156</v>
      </c>
      <c r="F475" s="6">
        <f t="shared" si="30"/>
        <v>-0.20237597534179341</v>
      </c>
      <c r="G475" s="6">
        <f t="shared" si="29"/>
        <v>0.70118188577319129</v>
      </c>
    </row>
    <row r="476" spans="1:7" x14ac:dyDescent="0.2">
      <c r="A476" s="11">
        <v>39933</v>
      </c>
      <c r="B476" s="10">
        <v>2107.0360000000001</v>
      </c>
      <c r="C476" s="6">
        <f t="shared" si="32"/>
        <v>0.11217934337673419</v>
      </c>
      <c r="D476" s="6">
        <f t="shared" si="33"/>
        <v>-0.39329293487728578</v>
      </c>
      <c r="E476" s="6">
        <f t="shared" si="31"/>
        <v>-4.997188740352787E-2</v>
      </c>
      <c r="F476" s="6">
        <f t="shared" si="30"/>
        <v>-0.14642820538684931</v>
      </c>
      <c r="G476" s="6">
        <f t="shared" si="29"/>
        <v>0.83570262996718103</v>
      </c>
    </row>
    <row r="477" spans="1:7" x14ac:dyDescent="0.2">
      <c r="A477" s="11">
        <v>39962</v>
      </c>
      <c r="B477" s="10">
        <v>2297.9459999999999</v>
      </c>
      <c r="C477" s="6">
        <f t="shared" si="32"/>
        <v>9.0605950728891216E-2</v>
      </c>
      <c r="D477" s="6">
        <f t="shared" si="33"/>
        <v>-0.34825961658726767</v>
      </c>
      <c r="E477" s="6">
        <f t="shared" si="31"/>
        <v>2.6751573004288431E-2</v>
      </c>
      <c r="F477" s="6">
        <f t="shared" si="30"/>
        <v>-3.3647762640146461E-2</v>
      </c>
      <c r="G477" s="6">
        <f t="shared" si="29"/>
        <v>0.99734202982697995</v>
      </c>
    </row>
    <row r="478" spans="1:7" x14ac:dyDescent="0.2">
      <c r="A478" s="11">
        <v>39994</v>
      </c>
      <c r="B478" s="10">
        <v>2287.5790000000002</v>
      </c>
      <c r="C478" s="6">
        <f t="shared" si="32"/>
        <v>-4.5114201987338509E-3</v>
      </c>
      <c r="D478" s="6">
        <f t="shared" si="33"/>
        <v>-0.29496873159469628</v>
      </c>
      <c r="E478" s="6">
        <f t="shared" si="31"/>
        <v>1.5586560356986023E-3</v>
      </c>
      <c r="F478" s="6">
        <f t="shared" si="30"/>
        <v>-8.0753470814377892E-2</v>
      </c>
      <c r="G478" s="6">
        <f t="shared" si="29"/>
        <v>0.99432541384637374</v>
      </c>
    </row>
    <row r="479" spans="1:7" x14ac:dyDescent="0.2">
      <c r="A479" s="11">
        <v>40025</v>
      </c>
      <c r="B479" s="10">
        <v>2481.33</v>
      </c>
      <c r="C479" s="6">
        <f t="shared" si="32"/>
        <v>8.4696965656705148E-2</v>
      </c>
      <c r="D479" s="6">
        <f t="shared" si="33"/>
        <v>-0.21610062400327545</v>
      </c>
      <c r="E479" s="6">
        <f t="shared" si="31"/>
        <v>0.12305528173125757</v>
      </c>
      <c r="F479" s="6">
        <f t="shared" si="30"/>
        <v>2.394450679152893E-4</v>
      </c>
      <c r="G479" s="6">
        <f t="shared" si="29"/>
        <v>1.1233574193813389</v>
      </c>
    </row>
    <row r="480" spans="1:7" x14ac:dyDescent="0.2">
      <c r="A480" s="11">
        <v>40056</v>
      </c>
      <c r="B480" s="10">
        <v>2583.6970000000001</v>
      </c>
      <c r="C480" s="6">
        <f t="shared" si="32"/>
        <v>4.125489152994577E-2</v>
      </c>
      <c r="D480" s="6">
        <f t="shared" si="33"/>
        <v>-0.17213212193258043</v>
      </c>
      <c r="E480" s="6">
        <f t="shared" si="31"/>
        <v>0.16426958525241786</v>
      </c>
      <c r="F480" s="6">
        <f t="shared" si="30"/>
        <v>4.3501001014140339E-2</v>
      </c>
      <c r="G480" s="6">
        <f t="shared" si="29"/>
        <v>1.1467943040130821</v>
      </c>
    </row>
    <row r="481" spans="1:7" x14ac:dyDescent="0.2">
      <c r="A481" s="11">
        <v>40086</v>
      </c>
      <c r="B481" s="10">
        <v>2686.6790000000001</v>
      </c>
      <c r="C481" s="6">
        <f t="shared" si="32"/>
        <v>3.9858388967436875E-2</v>
      </c>
      <c r="D481" s="6">
        <f t="shared" si="33"/>
        <v>-2.2923136285958656E-2</v>
      </c>
      <c r="E481" s="6">
        <f t="shared" si="31"/>
        <v>0.18819771283309561</v>
      </c>
      <c r="F481" s="6">
        <f t="shared" si="30"/>
        <v>9.5868323459686877E-2</v>
      </c>
      <c r="G481" s="6">
        <f t="shared" si="29"/>
        <v>1.2931199888018874</v>
      </c>
    </row>
    <row r="482" spans="1:7" x14ac:dyDescent="0.2">
      <c r="A482" s="11">
        <v>40116</v>
      </c>
      <c r="B482" s="10">
        <v>2638.88</v>
      </c>
      <c r="C482" s="6">
        <f t="shared" si="32"/>
        <v>-1.779110939565165E-2</v>
      </c>
      <c r="D482" s="6">
        <f t="shared" si="33"/>
        <v>0.18422357578186332</v>
      </c>
      <c r="E482" s="6">
        <f t="shared" si="31"/>
        <v>0.13918209136405446</v>
      </c>
      <c r="F482" s="6">
        <f t="shared" si="30"/>
        <v>2.3319879755415718E-2</v>
      </c>
      <c r="G482" s="6">
        <f t="shared" si="29"/>
        <v>1.1905163511759103</v>
      </c>
    </row>
    <row r="483" spans="1:7" x14ac:dyDescent="0.2">
      <c r="A483" s="11">
        <v>40147</v>
      </c>
      <c r="B483" s="10">
        <v>2746.712</v>
      </c>
      <c r="C483" s="6">
        <f t="shared" si="32"/>
        <v>4.0862790274661887E-2</v>
      </c>
      <c r="D483" s="6">
        <f t="shared" si="33"/>
        <v>0.31792158240104729</v>
      </c>
      <c r="E483" s="6">
        <f t="shared" si="31"/>
        <v>0.1265530179365062</v>
      </c>
      <c r="F483" s="6">
        <f t="shared" si="30"/>
        <v>3.6121308690147957E-2</v>
      </c>
      <c r="G483" s="6">
        <f t="shared" si="29"/>
        <v>1.3839488824990083</v>
      </c>
    </row>
    <row r="484" spans="1:7" x14ac:dyDescent="0.2">
      <c r="A484" s="11">
        <v>40178</v>
      </c>
      <c r="B484" s="10">
        <v>2796.0349999999999</v>
      </c>
      <c r="C484" s="6">
        <f t="shared" si="32"/>
        <v>1.7957106533193157E-2</v>
      </c>
      <c r="D484" s="6">
        <f t="shared" si="33"/>
        <v>0.29988284464362924</v>
      </c>
      <c r="E484" s="6">
        <f t="shared" si="31"/>
        <v>0.10461602036639905</v>
      </c>
      <c r="F484" s="6">
        <f t="shared" si="30"/>
        <v>-2.4139335522593841E-2</v>
      </c>
      <c r="G484" s="6">
        <f t="shared" si="29"/>
        <v>1.4040415938699424</v>
      </c>
    </row>
    <row r="485" spans="1:7" x14ac:dyDescent="0.2">
      <c r="A485" s="11">
        <v>40207</v>
      </c>
      <c r="B485" s="10">
        <v>2680.4720000000002</v>
      </c>
      <c r="C485" s="6">
        <f t="shared" si="32"/>
        <v>-4.1331027687421473E-2</v>
      </c>
      <c r="D485" s="6">
        <f t="shared" si="33"/>
        <v>0.36581011143149933</v>
      </c>
      <c r="E485" s="6">
        <f t="shared" si="31"/>
        <v>8.3352093310306685E-2</v>
      </c>
      <c r="F485" s="6">
        <f t="shared" si="30"/>
        <v>-7.5229840157878813E-3</v>
      </c>
      <c r="G485" s="6">
        <f t="shared" si="29"/>
        <v>1.3403715471410149</v>
      </c>
    </row>
    <row r="486" spans="1:7" x14ac:dyDescent="0.2">
      <c r="A486" s="11">
        <v>40235</v>
      </c>
      <c r="B486" s="10">
        <v>2718.2579999999998</v>
      </c>
      <c r="C486" s="6">
        <f t="shared" si="32"/>
        <v>1.4096771016447684E-2</v>
      </c>
      <c r="D486" s="6">
        <f t="shared" si="33"/>
        <v>0.5430041789987432</v>
      </c>
      <c r="E486" s="6">
        <f t="shared" si="31"/>
        <v>6.4890242096545592E-2</v>
      </c>
      <c r="F486" s="6">
        <f t="shared" si="30"/>
        <v>3.8807127689040044E-3</v>
      </c>
      <c r="G486" s="6">
        <f t="shared" si="29"/>
        <v>1.3398201659926761</v>
      </c>
    </row>
    <row r="487" spans="1:7" x14ac:dyDescent="0.2">
      <c r="A487" s="11">
        <v>40268</v>
      </c>
      <c r="B487" s="10">
        <v>2886.6010000000001</v>
      </c>
      <c r="C487" s="6">
        <f t="shared" si="32"/>
        <v>6.1930471647650975E-2</v>
      </c>
      <c r="D487" s="6">
        <f t="shared" si="33"/>
        <v>0.52366547357075266</v>
      </c>
      <c r="E487" s="6">
        <f t="shared" si="31"/>
        <v>0.15322516208109405</v>
      </c>
      <c r="F487" s="6">
        <f t="shared" si="30"/>
        <v>-2.7530859505902061E-3</v>
      </c>
      <c r="G487" s="6">
        <f t="shared" si="29"/>
        <v>1.3710202710417092</v>
      </c>
    </row>
    <row r="488" spans="1:7" x14ac:dyDescent="0.2">
      <c r="A488" s="11">
        <v>40298</v>
      </c>
      <c r="B488" s="10">
        <v>2887.0059999999999</v>
      </c>
      <c r="C488" s="6">
        <f t="shared" si="32"/>
        <v>1.4030342260662465E-4</v>
      </c>
      <c r="D488" s="6">
        <f t="shared" si="33"/>
        <v>0.37017402645232433</v>
      </c>
      <c r="E488" s="6">
        <f t="shared" si="31"/>
        <v>0.17907820535440067</v>
      </c>
      <c r="F488" s="6">
        <f t="shared" si="30"/>
        <v>4.1545192396843955E-2</v>
      </c>
      <c r="G488" s="6">
        <f t="shared" si="29"/>
        <v>1.2920058621877772</v>
      </c>
    </row>
    <row r="489" spans="1:7" x14ac:dyDescent="0.2">
      <c r="A489" s="11">
        <v>40329</v>
      </c>
      <c r="B489" s="10">
        <v>2610.4650000000001</v>
      </c>
      <c r="C489" s="6">
        <f t="shared" si="32"/>
        <v>-9.5788162546250222E-2</v>
      </c>
      <c r="D489" s="6">
        <f t="shared" si="33"/>
        <v>0.13599927935643397</v>
      </c>
      <c r="E489" s="6">
        <f t="shared" si="31"/>
        <v>4.7524670630232579E-2</v>
      </c>
      <c r="F489" s="6">
        <f t="shared" si="30"/>
        <v>-3.3642142577916756E-2</v>
      </c>
      <c r="G489" s="6">
        <f t="shared" si="29"/>
        <v>1.0553418345815411</v>
      </c>
    </row>
    <row r="490" spans="1:7" x14ac:dyDescent="0.2">
      <c r="A490" s="11">
        <v>40359</v>
      </c>
      <c r="B490" s="10">
        <v>2520.962</v>
      </c>
      <c r="C490" s="6">
        <f t="shared" si="32"/>
        <v>-3.4286228698718446E-2</v>
      </c>
      <c r="D490" s="6">
        <f t="shared" si="33"/>
        <v>0.10202183181433289</v>
      </c>
      <c r="E490" s="6">
        <f t="shared" si="31"/>
        <v>2.9308619725931795E-3</v>
      </c>
      <c r="F490" s="6">
        <f t="shared" si="30"/>
        <v>-9.7066622158054061E-2</v>
      </c>
      <c r="G490" s="6">
        <f t="shared" si="29"/>
        <v>0.9859289182708213</v>
      </c>
    </row>
    <row r="491" spans="1:7" x14ac:dyDescent="0.2">
      <c r="A491" s="11">
        <v>40389</v>
      </c>
      <c r="B491" s="10">
        <v>2725.3440000000001</v>
      </c>
      <c r="C491" s="6">
        <f t="shared" si="32"/>
        <v>8.1073018950702069E-2</v>
      </c>
      <c r="D491" s="6">
        <f t="shared" si="33"/>
        <v>9.8340003143475574E-2</v>
      </c>
      <c r="E491" s="6">
        <f t="shared" si="31"/>
        <v>4.7645516893025652E-2</v>
      </c>
      <c r="F491" s="6">
        <f t="shared" si="30"/>
        <v>4.5358745435928327E-3</v>
      </c>
      <c r="G491" s="6">
        <f t="shared" si="29"/>
        <v>1.0450714371473167</v>
      </c>
    </row>
    <row r="492" spans="1:7" x14ac:dyDescent="0.2">
      <c r="A492" s="11">
        <v>40421</v>
      </c>
      <c r="B492" s="10">
        <v>2623.5929999999998</v>
      </c>
      <c r="C492" s="6">
        <f t="shared" si="32"/>
        <v>-3.7335103385114032E-2</v>
      </c>
      <c r="D492" s="6">
        <f t="shared" si="33"/>
        <v>1.5441439147082514E-2</v>
      </c>
      <c r="E492" s="6">
        <f t="shared" si="31"/>
        <v>9.8893514348130651E-4</v>
      </c>
      <c r="F492" s="6">
        <f t="shared" si="30"/>
        <v>-6.3321305284308682E-2</v>
      </c>
      <c r="G492" s="6">
        <f t="shared" si="29"/>
        <v>1.014021267187855</v>
      </c>
    </row>
    <row r="493" spans="1:7" x14ac:dyDescent="0.2">
      <c r="A493" s="11">
        <v>40451</v>
      </c>
      <c r="B493" s="10">
        <v>2868.232</v>
      </c>
      <c r="C493" s="6">
        <f t="shared" si="32"/>
        <v>9.324578926685656E-2</v>
      </c>
      <c r="D493" s="6">
        <f t="shared" si="33"/>
        <v>6.7575248103699748E-2</v>
      </c>
      <c r="E493" s="6">
        <f t="shared" si="31"/>
        <v>6.6622835038626649E-2</v>
      </c>
      <c r="F493" s="6">
        <f t="shared" si="30"/>
        <v>8.1661883553507453E-2</v>
      </c>
      <c r="G493" s="6">
        <f t="shared" si="29"/>
        <v>1.1399542200244119</v>
      </c>
    </row>
    <row r="494" spans="1:7" x14ac:dyDescent="0.2">
      <c r="A494" s="11">
        <v>40480</v>
      </c>
      <c r="B494" s="10">
        <v>2975.1469999999999</v>
      </c>
      <c r="C494" s="6">
        <f t="shared" si="32"/>
        <v>3.7275576034295765E-2</v>
      </c>
      <c r="D494" s="6">
        <f t="shared" si="33"/>
        <v>0.12742792396774383</v>
      </c>
      <c r="E494" s="6">
        <f t="shared" si="31"/>
        <v>0.13389126920183325</v>
      </c>
      <c r="F494" s="6">
        <f t="shared" si="30"/>
        <v>0.14124282299220225</v>
      </c>
      <c r="G494" s="6">
        <f t="shared" si="29"/>
        <v>1.2557226182072934</v>
      </c>
    </row>
    <row r="495" spans="1:7" x14ac:dyDescent="0.2">
      <c r="A495" s="11">
        <v>40512</v>
      </c>
      <c r="B495" s="10">
        <v>2910.915</v>
      </c>
      <c r="C495" s="6">
        <f t="shared" si="32"/>
        <v>-2.1589521458939664E-2</v>
      </c>
      <c r="D495" s="6">
        <f t="shared" si="33"/>
        <v>5.9781658943493188E-2</v>
      </c>
      <c r="E495" s="6">
        <f t="shared" si="31"/>
        <v>7.3638005608456236E-2</v>
      </c>
      <c r="F495" s="6">
        <f t="shared" si="30"/>
        <v>0.18893704862163418</v>
      </c>
      <c r="G495" s="6">
        <f t="shared" si="29"/>
        <v>1.1334121446072052</v>
      </c>
    </row>
    <row r="496" spans="1:7" x14ac:dyDescent="0.2">
      <c r="A496" s="11">
        <v>40543</v>
      </c>
      <c r="B496" s="10">
        <v>3124.9409999999998</v>
      </c>
      <c r="C496" s="6">
        <f t="shared" si="32"/>
        <v>7.3525334817402754E-2</v>
      </c>
      <c r="D496" s="6">
        <f t="shared" si="33"/>
        <v>0.11763300530930398</v>
      </c>
      <c r="E496" s="6">
        <f t="shared" si="31"/>
        <v>0.12759613615123411</v>
      </c>
      <c r="F496" s="6">
        <f t="shared" si="30"/>
        <v>0.25620062284607781</v>
      </c>
      <c r="G496" s="6">
        <f t="shared" si="29"/>
        <v>1.2256701174107665</v>
      </c>
    </row>
    <row r="497" spans="1:7" x14ac:dyDescent="0.2">
      <c r="A497" s="11">
        <v>40574</v>
      </c>
      <c r="B497" s="10">
        <v>3195.5390000000002</v>
      </c>
      <c r="C497" s="6">
        <f t="shared" si="32"/>
        <v>2.2591786532929925E-2</v>
      </c>
      <c r="D497" s="6">
        <f t="shared" si="33"/>
        <v>0.19215533682127628</v>
      </c>
      <c r="E497" s="6">
        <f t="shared" si="31"/>
        <v>0.10378300557601361</v>
      </c>
      <c r="F497" s="6">
        <f t="shared" si="30"/>
        <v>0.26031111615939317</v>
      </c>
      <c r="G497" s="6">
        <f t="shared" si="29"/>
        <v>1.2359654732799967</v>
      </c>
    </row>
    <row r="498" spans="1:7" x14ac:dyDescent="0.2">
      <c r="A498" s="11">
        <v>40602</v>
      </c>
      <c r="B498" s="10">
        <v>3307.424</v>
      </c>
      <c r="C498" s="6">
        <f t="shared" si="32"/>
        <v>3.5012872632754544E-2</v>
      </c>
      <c r="D498" s="6">
        <f t="shared" si="33"/>
        <v>0.21674395881479991</v>
      </c>
      <c r="E498" s="6">
        <f t="shared" si="31"/>
        <v>0.14413292795100552</v>
      </c>
      <c r="F498" s="6">
        <f t="shared" si="30"/>
        <v>0.42502781183944172</v>
      </c>
      <c r="G498" s="6">
        <f t="shared" si="29"/>
        <v>1.3007142638519049</v>
      </c>
    </row>
    <row r="499" spans="1:7" x14ac:dyDescent="0.2">
      <c r="A499" s="11">
        <v>40633</v>
      </c>
      <c r="B499" s="10">
        <v>3274.8069999999998</v>
      </c>
      <c r="C499" s="6">
        <f t="shared" si="32"/>
        <v>-9.8617534371160387E-3</v>
      </c>
      <c r="D499" s="6">
        <f t="shared" si="33"/>
        <v>0.13448550734930098</v>
      </c>
      <c r="E499" s="6">
        <f t="shared" si="31"/>
        <v>0.10847554812692128</v>
      </c>
      <c r="F499" s="6">
        <f t="shared" si="30"/>
        <v>0.51043832044119375</v>
      </c>
      <c r="G499" s="6">
        <f t="shared" si="29"/>
        <v>1.2411948359827756</v>
      </c>
    </row>
    <row r="500" spans="1:7" x14ac:dyDescent="0.2">
      <c r="A500" s="11">
        <v>40662</v>
      </c>
      <c r="B500" s="10">
        <v>3413.9290000000001</v>
      </c>
      <c r="C500" s="6">
        <f t="shared" si="32"/>
        <v>4.2482503549064132E-2</v>
      </c>
      <c r="D500" s="6">
        <f t="shared" si="33"/>
        <v>0.18251538098639219</v>
      </c>
      <c r="E500" s="6">
        <f t="shared" si="31"/>
        <v>0.12151621370354437</v>
      </c>
      <c r="F500" s="6">
        <f t="shared" si="30"/>
        <v>0.46650340344115682</v>
      </c>
      <c r="G500" s="6">
        <f t="shared" si="29"/>
        <v>1.2831873262410824</v>
      </c>
    </row>
    <row r="501" spans="1:7" x14ac:dyDescent="0.2">
      <c r="A501" s="11">
        <v>40694</v>
      </c>
      <c r="B501" s="10">
        <v>3343.1060000000002</v>
      </c>
      <c r="C501" s="6">
        <f t="shared" si="32"/>
        <v>-2.074530548233422E-2</v>
      </c>
      <c r="D501" s="6">
        <f t="shared" si="33"/>
        <v>0.28065536216727671</v>
      </c>
      <c r="E501" s="6">
        <f t="shared" si="31"/>
        <v>0.13709193282152787</v>
      </c>
      <c r="F501" s="6">
        <f t="shared" si="30"/>
        <v>0.45504075334163474</v>
      </c>
      <c r="G501" s="6">
        <f t="shared" si="29"/>
        <v>1.2343380741057586</v>
      </c>
    </row>
    <row r="502" spans="1:7" x14ac:dyDescent="0.2">
      <c r="A502" s="11">
        <v>40724</v>
      </c>
      <c r="B502" s="10">
        <v>3290.2190000000001</v>
      </c>
      <c r="C502" s="6">
        <f t="shared" si="32"/>
        <v>-1.5819719745649774E-2</v>
      </c>
      <c r="D502" s="6">
        <f t="shared" si="33"/>
        <v>0.30514422668806596</v>
      </c>
      <c r="E502" s="6">
        <f t="shared" si="31"/>
        <v>0.11943166596749388</v>
      </c>
      <c r="F502" s="6">
        <f t="shared" si="30"/>
        <v>0.47855540820916609</v>
      </c>
      <c r="G502" s="6">
        <f t="shared" si="29"/>
        <v>1.1883643962844177</v>
      </c>
    </row>
    <row r="503" spans="1:7" x14ac:dyDescent="0.2">
      <c r="A503" s="11">
        <v>40753</v>
      </c>
      <c r="B503" s="10">
        <v>3230.56</v>
      </c>
      <c r="C503" s="6">
        <f t="shared" si="32"/>
        <v>-1.8132227672382983E-2</v>
      </c>
      <c r="D503" s="6">
        <f t="shared" si="33"/>
        <v>0.18537696525649605</v>
      </c>
      <c r="E503" s="6">
        <f t="shared" si="31"/>
        <v>9.2316899574983013E-2</v>
      </c>
      <c r="F503" s="6">
        <f t="shared" si="30"/>
        <v>0.47141330027250583</v>
      </c>
      <c r="G503" s="6">
        <f t="shared" si="29"/>
        <v>1.2278663980817464</v>
      </c>
    </row>
    <row r="504" spans="1:7" x14ac:dyDescent="0.2">
      <c r="A504" s="11">
        <v>40786</v>
      </c>
      <c r="B504" s="10">
        <v>3002.944</v>
      </c>
      <c r="C504" s="6">
        <f t="shared" si="32"/>
        <v>-7.0457134366797125E-2</v>
      </c>
      <c r="D504" s="6">
        <f t="shared" si="33"/>
        <v>0.14459216806875164</v>
      </c>
      <c r="E504" s="6">
        <f t="shared" si="31"/>
        <v>-1.0333523492576102E-2</v>
      </c>
      <c r="F504" s="6">
        <f t="shared" si="30"/>
        <v>0.43692462728025716</v>
      </c>
      <c r="G504" s="6">
        <f t="shared" si="29"/>
        <v>1.0477852751741468</v>
      </c>
    </row>
    <row r="505" spans="1:7" x14ac:dyDescent="0.2">
      <c r="A505" s="11">
        <v>40816</v>
      </c>
      <c r="B505" s="10">
        <v>2743.578</v>
      </c>
      <c r="C505" s="6">
        <f t="shared" si="32"/>
        <v>-8.637057500905776E-2</v>
      </c>
      <c r="D505" s="6">
        <f t="shared" si="33"/>
        <v>-4.3460222185653041E-2</v>
      </c>
      <c r="E505" s="6">
        <f t="shared" si="31"/>
        <v>-0.10646579898445807</v>
      </c>
      <c r="F505" s="6">
        <f t="shared" si="30"/>
        <v>0.43988550519729563</v>
      </c>
      <c r="G505" s="6">
        <f t="shared" ref="G505:G568" si="34">B505/B325-1</f>
        <v>0.80078330369854034</v>
      </c>
    </row>
    <row r="506" spans="1:7" x14ac:dyDescent="0.2">
      <c r="A506" s="11">
        <v>40847</v>
      </c>
      <c r="B506" s="10">
        <v>3027.3649999999998</v>
      </c>
      <c r="C506" s="6">
        <f t="shared" si="32"/>
        <v>0.1034368259258529</v>
      </c>
      <c r="D506" s="6">
        <f t="shared" si="33"/>
        <v>1.7551401661833888E-2</v>
      </c>
      <c r="E506" s="6">
        <f t="shared" si="31"/>
        <v>-4.8947685549077802E-2</v>
      </c>
      <c r="F506" s="6">
        <f t="shared" si="30"/>
        <v>0.55905248640692795</v>
      </c>
      <c r="G506" s="6">
        <f t="shared" si="34"/>
        <v>0.9736635371322806</v>
      </c>
    </row>
    <row r="507" spans="1:7" x14ac:dyDescent="0.2">
      <c r="A507" s="11">
        <v>40877</v>
      </c>
      <c r="B507" s="10">
        <v>2953.45</v>
      </c>
      <c r="C507" s="6">
        <f t="shared" si="32"/>
        <v>-2.4415622166471529E-2</v>
      </c>
      <c r="D507" s="6">
        <f t="shared" si="33"/>
        <v>1.4612243916431789E-2</v>
      </c>
      <c r="E507" s="6">
        <f t="shared" si="31"/>
        <v>-9.4345998496224048E-2</v>
      </c>
      <c r="F507" s="6">
        <f t="shared" si="30"/>
        <v>0.43623746583802592</v>
      </c>
      <c r="G507" s="6">
        <f t="shared" si="34"/>
        <v>0.82364073638420887</v>
      </c>
    </row>
    <row r="508" spans="1:7" x14ac:dyDescent="0.2">
      <c r="A508" s="11">
        <v>40907</v>
      </c>
      <c r="B508" s="10">
        <v>2951.8090000000002</v>
      </c>
      <c r="C508" s="6">
        <f t="shared" si="32"/>
        <v>-5.5562139193132687E-4</v>
      </c>
      <c r="D508" s="6">
        <f t="shared" si="33"/>
        <v>-5.5403286014039876E-2</v>
      </c>
      <c r="E508" s="6">
        <f t="shared" si="31"/>
        <v>-0.11288515507181818</v>
      </c>
      <c r="F508" s="6">
        <f t="shared" si="30"/>
        <v>0.42661564284744236</v>
      </c>
      <c r="G508" s="6">
        <f t="shared" si="34"/>
        <v>0.85264552555899908</v>
      </c>
    </row>
    <row r="509" spans="1:7" x14ac:dyDescent="0.2">
      <c r="A509" s="11">
        <v>40939</v>
      </c>
      <c r="B509" s="10">
        <v>3099.94</v>
      </c>
      <c r="C509" s="6">
        <f t="shared" si="32"/>
        <v>5.0183124992165817E-2</v>
      </c>
      <c r="D509" s="6">
        <f t="shared" si="33"/>
        <v>-2.9916392821367599E-2</v>
      </c>
      <c r="E509" s="6">
        <f t="shared" si="31"/>
        <v>-7.9236773500040214E-2</v>
      </c>
      <c r="F509" s="6">
        <f t="shared" ref="F509:F572" si="35">B509/B389-1</f>
        <v>0.54517686137601173</v>
      </c>
      <c r="G509" s="6">
        <f t="shared" si="34"/>
        <v>0.92280471927438157</v>
      </c>
    </row>
    <row r="510" spans="1:7" x14ac:dyDescent="0.2">
      <c r="A510" s="11">
        <v>40968</v>
      </c>
      <c r="B510" s="10">
        <v>3251.3679999999999</v>
      </c>
      <c r="C510" s="6">
        <f t="shared" si="32"/>
        <v>4.8848687393949541E-2</v>
      </c>
      <c r="D510" s="6">
        <f t="shared" si="33"/>
        <v>-1.6948537593002855E-2</v>
      </c>
      <c r="E510" s="6">
        <f t="shared" si="31"/>
        <v>-2.9207079447316819E-2</v>
      </c>
      <c r="F510" s="6">
        <f t="shared" si="35"/>
        <v>0.63503723047694338</v>
      </c>
      <c r="G510" s="6">
        <f t="shared" si="34"/>
        <v>0.99416843817428191</v>
      </c>
    </row>
    <row r="511" spans="1:7" x14ac:dyDescent="0.2">
      <c r="A511" s="11">
        <v>40998</v>
      </c>
      <c r="B511" s="10">
        <v>3293.1689999999999</v>
      </c>
      <c r="C511" s="6">
        <f t="shared" si="32"/>
        <v>1.2856434583842891E-2</v>
      </c>
      <c r="D511" s="6">
        <f t="shared" si="33"/>
        <v>5.6070479878662649E-3</v>
      </c>
      <c r="E511" s="6">
        <f t="shared" si="31"/>
        <v>-3.44017409784384E-2</v>
      </c>
      <c r="F511" s="6">
        <f t="shared" si="35"/>
        <v>0.58618648414978636</v>
      </c>
      <c r="G511" s="6">
        <f t="shared" si="34"/>
        <v>1.0609575294311284</v>
      </c>
    </row>
    <row r="512" spans="1:7" x14ac:dyDescent="0.2">
      <c r="A512" s="11">
        <v>41029</v>
      </c>
      <c r="B512" s="10">
        <v>3255.7719999999999</v>
      </c>
      <c r="C512" s="6">
        <f t="shared" si="32"/>
        <v>-1.1355931019634835E-2</v>
      </c>
      <c r="D512" s="6">
        <f t="shared" si="33"/>
        <v>-4.632697399389385E-2</v>
      </c>
      <c r="E512" s="6">
        <f t="shared" si="31"/>
        <v>-8.5689733368343179E-2</v>
      </c>
      <c r="F512" s="6">
        <f t="shared" si="35"/>
        <v>0.62335116851076511</v>
      </c>
      <c r="G512" s="6">
        <f t="shared" si="34"/>
        <v>0.97342359024590119</v>
      </c>
    </row>
    <row r="513" spans="1:7" x14ac:dyDescent="0.2">
      <c r="A513" s="11">
        <v>41060</v>
      </c>
      <c r="B513" s="10">
        <v>2974.721</v>
      </c>
      <c r="C513" s="6">
        <f t="shared" si="32"/>
        <v>-8.6323919488219714E-2</v>
      </c>
      <c r="D513" s="6">
        <f t="shared" si="33"/>
        <v>-0.11019243781082633</v>
      </c>
      <c r="E513" s="6">
        <f t="shared" ref="E513:E576" si="36">B513/B453-1</f>
        <v>-0.18738567697804775</v>
      </c>
      <c r="F513" s="6">
        <f t="shared" si="35"/>
        <v>0.48074821882881991</v>
      </c>
      <c r="G513" s="6">
        <f t="shared" si="34"/>
        <v>0.69853997510477694</v>
      </c>
    </row>
    <row r="514" spans="1:7" x14ac:dyDescent="0.2">
      <c r="A514" s="11">
        <v>41089</v>
      </c>
      <c r="B514" s="10">
        <v>3126.299</v>
      </c>
      <c r="C514" s="6">
        <f t="shared" si="32"/>
        <v>5.0955366906678012E-2</v>
      </c>
      <c r="D514" s="6">
        <f t="shared" si="33"/>
        <v>-4.9820391894886074E-2</v>
      </c>
      <c r="E514" s="6">
        <f t="shared" si="36"/>
        <v>-0.1393400696610877</v>
      </c>
      <c r="F514" s="6">
        <f t="shared" si="35"/>
        <v>0.6570249335610332</v>
      </c>
      <c r="G514" s="6">
        <f t="shared" si="34"/>
        <v>0.70056538663220169</v>
      </c>
    </row>
    <row r="515" spans="1:7" x14ac:dyDescent="0.2">
      <c r="A515" s="11">
        <v>41121</v>
      </c>
      <c r="B515" s="10">
        <v>3166.489</v>
      </c>
      <c r="C515" s="6">
        <f t="shared" si="32"/>
        <v>1.285545624394846E-2</v>
      </c>
      <c r="D515" s="6">
        <f t="shared" si="33"/>
        <v>-1.9832784408895021E-2</v>
      </c>
      <c r="E515" s="6">
        <f t="shared" si="36"/>
        <v>-0.10853300030011281</v>
      </c>
      <c r="F515" s="6">
        <f t="shared" si="35"/>
        <v>0.83299035194810522</v>
      </c>
      <c r="G515" s="6">
        <f t="shared" si="34"/>
        <v>0.6468473931716836</v>
      </c>
    </row>
    <row r="516" spans="1:7" x14ac:dyDescent="0.2">
      <c r="A516" s="11">
        <v>41152</v>
      </c>
      <c r="B516" s="10">
        <v>3246.7649999999999</v>
      </c>
      <c r="C516" s="6">
        <f t="shared" si="32"/>
        <v>2.535173815541425E-2</v>
      </c>
      <c r="D516" s="6">
        <f t="shared" si="33"/>
        <v>8.1193988299482101E-2</v>
      </c>
      <c r="E516" s="6">
        <f t="shared" si="36"/>
        <v>-8.5238965160493452E-2</v>
      </c>
      <c r="F516" s="6">
        <f t="shared" si="35"/>
        <v>0.87625581568714228</v>
      </c>
      <c r="G516" s="6">
        <f t="shared" si="34"/>
        <v>0.80996046452510595</v>
      </c>
    </row>
    <row r="517" spans="1:7" x14ac:dyDescent="0.2">
      <c r="A517" s="11">
        <v>41180</v>
      </c>
      <c r="B517" s="10">
        <v>3335.9650000000001</v>
      </c>
      <c r="C517" s="6">
        <f t="shared" si="32"/>
        <v>2.747350054592812E-2</v>
      </c>
      <c r="D517" s="6">
        <f t="shared" si="33"/>
        <v>0.21591768121773836</v>
      </c>
      <c r="E517" s="6">
        <f t="shared" si="36"/>
        <v>-0.10277502547005291</v>
      </c>
      <c r="F517" s="6">
        <f t="shared" si="35"/>
        <v>1.166315134623352</v>
      </c>
      <c r="G517" s="6">
        <f t="shared" si="34"/>
        <v>0.76414330536022801</v>
      </c>
    </row>
    <row r="518" spans="1:7" x14ac:dyDescent="0.2">
      <c r="A518" s="11">
        <v>41213</v>
      </c>
      <c r="B518" s="10">
        <v>3313.422</v>
      </c>
      <c r="C518" s="6">
        <f t="shared" si="32"/>
        <v>-6.7575649025094497E-3</v>
      </c>
      <c r="D518" s="6">
        <f t="shared" si="33"/>
        <v>9.4490423189803829E-2</v>
      </c>
      <c r="E518" s="6">
        <f t="shared" si="36"/>
        <v>-0.13535807221671903</v>
      </c>
      <c r="F518" s="6">
        <f t="shared" si="35"/>
        <v>1.0040123527725395</v>
      </c>
      <c r="G518" s="6">
        <f t="shared" si="34"/>
        <v>0.8498821708698252</v>
      </c>
    </row>
    <row r="519" spans="1:7" x14ac:dyDescent="0.2">
      <c r="A519" s="11">
        <v>41243</v>
      </c>
      <c r="B519" s="10">
        <v>3355.85</v>
      </c>
      <c r="C519" s="6">
        <f t="shared" ref="C519:C582" si="37">B519/B518-1</f>
        <v>1.2804888722293795E-2</v>
      </c>
      <c r="D519" s="6">
        <f t="shared" si="33"/>
        <v>0.13624743943523687</v>
      </c>
      <c r="E519" s="6">
        <f t="shared" si="36"/>
        <v>-8.6965523789882759E-2</v>
      </c>
      <c r="F519" s="6">
        <f t="shared" si="35"/>
        <v>0.92611779804360572</v>
      </c>
      <c r="G519" s="6">
        <f t="shared" si="34"/>
        <v>0.8412998533917424</v>
      </c>
    </row>
    <row r="520" spans="1:7" x14ac:dyDescent="0.2">
      <c r="A520" s="11">
        <v>41274</v>
      </c>
      <c r="B520" s="10">
        <v>3418.9609999999998</v>
      </c>
      <c r="C520" s="6">
        <f t="shared" si="37"/>
        <v>1.8806263688782243E-2</v>
      </c>
      <c r="D520" s="6">
        <f t="shared" si="33"/>
        <v>0.15825956218711967</v>
      </c>
      <c r="E520" s="6">
        <f t="shared" si="36"/>
        <v>-5.7636948770586782E-2</v>
      </c>
      <c r="F520" s="6">
        <f t="shared" si="35"/>
        <v>1.062552333564184</v>
      </c>
      <c r="G520" s="6">
        <f t="shared" si="34"/>
        <v>0.8536469659535546</v>
      </c>
    </row>
    <row r="521" spans="1:7" x14ac:dyDescent="0.2">
      <c r="A521" s="11">
        <v>41305</v>
      </c>
      <c r="B521" s="10">
        <v>3593.1210000000001</v>
      </c>
      <c r="C521" s="6">
        <f t="shared" si="37"/>
        <v>5.0939452073305302E-2</v>
      </c>
      <c r="D521" s="6">
        <f t="shared" si="33"/>
        <v>0.15909372439466574</v>
      </c>
      <c r="E521" s="6">
        <f t="shared" si="36"/>
        <v>7.2311916765374074E-2</v>
      </c>
      <c r="F521" s="6">
        <f t="shared" si="35"/>
        <v>1.2357501395352308</v>
      </c>
      <c r="G521" s="6">
        <f t="shared" si="34"/>
        <v>0.89555990727737544</v>
      </c>
    </row>
    <row r="522" spans="1:7" x14ac:dyDescent="0.2">
      <c r="A522" s="11">
        <v>41333</v>
      </c>
      <c r="B522" s="10">
        <v>3599.0540000000001</v>
      </c>
      <c r="C522" s="6">
        <f t="shared" si="37"/>
        <v>1.651210744085807E-3</v>
      </c>
      <c r="D522" s="6">
        <f t="shared" si="33"/>
        <v>0.10693529615841713</v>
      </c>
      <c r="E522" s="6">
        <f t="shared" si="36"/>
        <v>8.0335340183459225E-2</v>
      </c>
      <c r="F522" s="6">
        <f t="shared" si="35"/>
        <v>1.2793335503491465</v>
      </c>
      <c r="G522" s="6">
        <f t="shared" si="34"/>
        <v>0.77866152168906555</v>
      </c>
    </row>
    <row r="523" spans="1:7" x14ac:dyDescent="0.2">
      <c r="A523" s="11">
        <v>41362</v>
      </c>
      <c r="B523" s="10">
        <v>3683.3560000000002</v>
      </c>
      <c r="C523" s="6">
        <f t="shared" si="37"/>
        <v>2.3423377365274334E-2</v>
      </c>
      <c r="D523" s="6">
        <f t="shared" si="33"/>
        <v>0.11848374620312541</v>
      </c>
      <c r="E523" s="6">
        <f t="shared" si="36"/>
        <v>0.1163406719400053</v>
      </c>
      <c r="F523" s="6">
        <f t="shared" si="35"/>
        <v>1.3404486771357154</v>
      </c>
      <c r="G523" s="6">
        <f t="shared" si="34"/>
        <v>0.74682952392469892</v>
      </c>
    </row>
    <row r="524" spans="1:7" x14ac:dyDescent="0.2">
      <c r="A524" s="11">
        <v>41394</v>
      </c>
      <c r="B524" s="10">
        <v>3799.348</v>
      </c>
      <c r="C524" s="6">
        <f t="shared" si="37"/>
        <v>3.1490846934154604E-2</v>
      </c>
      <c r="D524" s="6">
        <f t="shared" si="33"/>
        <v>0.16695763708269507</v>
      </c>
      <c r="E524" s="6">
        <f t="shared" si="36"/>
        <v>9.3997100410175172E-2</v>
      </c>
      <c r="F524" s="6">
        <f t="shared" si="35"/>
        <v>1.2176287379293598</v>
      </c>
      <c r="G524" s="6">
        <f t="shared" si="34"/>
        <v>0.78466652011100657</v>
      </c>
    </row>
    <row r="525" spans="1:7" x14ac:dyDescent="0.2">
      <c r="A525" s="11">
        <v>41425</v>
      </c>
      <c r="B525" s="10">
        <v>3800.7829999999999</v>
      </c>
      <c r="C525" s="6">
        <f t="shared" si="37"/>
        <v>3.7769638369522518E-4</v>
      </c>
      <c r="D525" s="6">
        <f t="shared" si="33"/>
        <v>0.27769394171755946</v>
      </c>
      <c r="E525" s="6">
        <f t="shared" si="36"/>
        <v>7.7973011414800508E-2</v>
      </c>
      <c r="F525" s="6">
        <f t="shared" si="35"/>
        <v>1.0989639880935944</v>
      </c>
      <c r="G525" s="6">
        <f t="shared" si="34"/>
        <v>0.80827266559651667</v>
      </c>
    </row>
    <row r="526" spans="1:7" x14ac:dyDescent="0.2">
      <c r="A526" s="11">
        <v>41453</v>
      </c>
      <c r="B526" s="10">
        <v>3707.13</v>
      </c>
      <c r="C526" s="6">
        <f t="shared" si="37"/>
        <v>-2.4640449086411831E-2</v>
      </c>
      <c r="D526" s="6">
        <f t="shared" si="33"/>
        <v>0.18578869135677678</v>
      </c>
      <c r="E526" s="6">
        <f t="shared" si="36"/>
        <v>0.14253652706348219</v>
      </c>
      <c r="F526" s="6">
        <f t="shared" si="35"/>
        <v>1.0126651758156382</v>
      </c>
      <c r="G526" s="6">
        <f t="shared" si="34"/>
        <v>0.72308443142996603</v>
      </c>
    </row>
    <row r="527" spans="1:7" x14ac:dyDescent="0.2">
      <c r="A527" s="11">
        <v>41486</v>
      </c>
      <c r="B527" s="10">
        <v>3902.2950000000001</v>
      </c>
      <c r="C527" s="6">
        <f t="shared" si="37"/>
        <v>5.2645847326638018E-2</v>
      </c>
      <c r="D527" s="6">
        <f t="shared" si="33"/>
        <v>0.23237282681228333</v>
      </c>
      <c r="E527" s="6">
        <f t="shared" si="36"/>
        <v>0.23280926577889205</v>
      </c>
      <c r="F527" s="6">
        <f t="shared" si="35"/>
        <v>1.0766951432316407</v>
      </c>
      <c r="G527" s="6">
        <f t="shared" si="34"/>
        <v>0.81698242614468919</v>
      </c>
    </row>
    <row r="528" spans="1:7" x14ac:dyDescent="0.2">
      <c r="A528" s="11">
        <v>41516</v>
      </c>
      <c r="B528" s="10">
        <v>3819.2350000000001</v>
      </c>
      <c r="C528" s="6">
        <f t="shared" si="37"/>
        <v>-2.1284910546229829E-2</v>
      </c>
      <c r="D528" s="6">
        <f t="shared" si="33"/>
        <v>0.17632012172115941</v>
      </c>
      <c r="E528" s="6">
        <f t="shared" si="36"/>
        <v>0.22375881354927496</v>
      </c>
      <c r="F528" s="6">
        <f t="shared" si="35"/>
        <v>0.98974865795308697</v>
      </c>
      <c r="G528" s="6">
        <f t="shared" si="34"/>
        <v>1.0522951082184551</v>
      </c>
    </row>
    <row r="529" spans="1:7" x14ac:dyDescent="0.2">
      <c r="A529" s="11">
        <v>41547</v>
      </c>
      <c r="B529" s="10">
        <v>4010.2449999999999</v>
      </c>
      <c r="C529" s="6">
        <f t="shared" si="37"/>
        <v>5.0012633420043473E-2</v>
      </c>
      <c r="D529" s="6">
        <f t="shared" ref="D529:D592" si="38">B529/B517-1</f>
        <v>0.2021244227682244</v>
      </c>
      <c r="E529" s="6">
        <f t="shared" si="36"/>
        <v>0.45842417621342757</v>
      </c>
      <c r="F529" s="6">
        <f t="shared" si="35"/>
        <v>1.0767624991714171</v>
      </c>
      <c r="G529" s="6">
        <f t="shared" si="34"/>
        <v>1.1178436704371841</v>
      </c>
    </row>
    <row r="530" spans="1:7" x14ac:dyDescent="0.2">
      <c r="A530" s="11">
        <v>41578</v>
      </c>
      <c r="B530" s="10">
        <v>4167.22</v>
      </c>
      <c r="C530" s="6">
        <f t="shared" si="37"/>
        <v>3.9143493726692569E-2</v>
      </c>
      <c r="D530" s="6">
        <f t="shared" si="38"/>
        <v>0.25767861745349685</v>
      </c>
      <c r="E530" s="6">
        <f t="shared" si="36"/>
        <v>0.87008131080977402</v>
      </c>
      <c r="F530" s="6">
        <f t="shared" si="35"/>
        <v>1.0373569048672513</v>
      </c>
      <c r="G530" s="6">
        <f t="shared" si="34"/>
        <v>1.0186078008993404</v>
      </c>
    </row>
    <row r="531" spans="1:7" x14ac:dyDescent="0.2">
      <c r="A531" s="11">
        <v>41607</v>
      </c>
      <c r="B531" s="10">
        <v>4241.2780000000002</v>
      </c>
      <c r="C531" s="6">
        <f t="shared" si="37"/>
        <v>1.7771559936840431E-2</v>
      </c>
      <c r="D531" s="6">
        <f t="shared" si="38"/>
        <v>0.26384611946302727</v>
      </c>
      <c r="E531" s="6">
        <f t="shared" si="36"/>
        <v>1.0350411012012724</v>
      </c>
      <c r="F531" s="6">
        <f t="shared" si="35"/>
        <v>1.0426899514525698</v>
      </c>
      <c r="G531" s="6">
        <f t="shared" si="34"/>
        <v>0.9394480091894819</v>
      </c>
    </row>
    <row r="532" spans="1:7" x14ac:dyDescent="0.2">
      <c r="A532" s="11">
        <v>41639</v>
      </c>
      <c r="B532" s="10">
        <v>4331.0219999999999</v>
      </c>
      <c r="C532" s="6">
        <f t="shared" si="37"/>
        <v>2.1159659894965488E-2</v>
      </c>
      <c r="D532" s="6">
        <f t="shared" si="38"/>
        <v>0.26676554660904306</v>
      </c>
      <c r="E532" s="6">
        <f t="shared" si="36"/>
        <v>1.0135016899195257</v>
      </c>
      <c r="F532" s="6">
        <f t="shared" si="35"/>
        <v>0.96291554248664024</v>
      </c>
      <c r="G532" s="6">
        <f t="shared" si="34"/>
        <v>0.88851001633415527</v>
      </c>
    </row>
    <row r="533" spans="1:7" x14ac:dyDescent="0.2">
      <c r="A533" s="11">
        <v>41670</v>
      </c>
      <c r="B533" s="10">
        <v>4170.6080000000002</v>
      </c>
      <c r="C533" s="6">
        <f t="shared" si="37"/>
        <v>-3.7038371081929311E-2</v>
      </c>
      <c r="D533" s="6">
        <f t="shared" si="38"/>
        <v>0.16072016500418451</v>
      </c>
      <c r="E533" s="6">
        <f t="shared" si="36"/>
        <v>1.1250953478406425</v>
      </c>
      <c r="F533" s="6">
        <f t="shared" si="35"/>
        <v>0.86036121431314716</v>
      </c>
      <c r="G533" s="6">
        <f t="shared" si="34"/>
        <v>0.77984822711137336</v>
      </c>
    </row>
    <row r="534" spans="1:7" x14ac:dyDescent="0.2">
      <c r="A534" s="11">
        <v>41698</v>
      </c>
      <c r="B534" s="10">
        <v>4379.393</v>
      </c>
      <c r="C534" s="6">
        <f t="shared" si="37"/>
        <v>5.0061046255126307E-2</v>
      </c>
      <c r="D534" s="6">
        <f t="shared" si="38"/>
        <v>0.21681780823516394</v>
      </c>
      <c r="E534" s="6">
        <f t="shared" si="36"/>
        <v>1.4859383106672888</v>
      </c>
      <c r="F534" s="6">
        <f t="shared" si="35"/>
        <v>0.92131982256477341</v>
      </c>
      <c r="G534" s="6">
        <f t="shared" si="34"/>
        <v>0.92030464287029745</v>
      </c>
    </row>
    <row r="535" spans="1:7" x14ac:dyDescent="0.2">
      <c r="A535" s="11">
        <v>41729</v>
      </c>
      <c r="B535" s="10">
        <v>4385.7309999999998</v>
      </c>
      <c r="C535" s="6">
        <f t="shared" si="37"/>
        <v>1.4472325274301756E-3</v>
      </c>
      <c r="D535" s="6">
        <f t="shared" si="38"/>
        <v>0.19068887177888838</v>
      </c>
      <c r="E535" s="6">
        <f t="shared" si="36"/>
        <v>1.31496729235143</v>
      </c>
      <c r="F535" s="6">
        <f t="shared" si="35"/>
        <v>0.93695329386169823</v>
      </c>
      <c r="G535" s="6">
        <f t="shared" si="34"/>
        <v>0.84647352867745873</v>
      </c>
    </row>
    <row r="536" spans="1:7" x14ac:dyDescent="0.2">
      <c r="A536" s="11">
        <v>41759</v>
      </c>
      <c r="B536" s="10">
        <v>4430.6710000000003</v>
      </c>
      <c r="C536" s="6">
        <f t="shared" si="37"/>
        <v>1.0246866485883466E-2</v>
      </c>
      <c r="D536" s="6">
        <f t="shared" si="38"/>
        <v>0.1661661421907128</v>
      </c>
      <c r="E536" s="6">
        <f t="shared" si="36"/>
        <v>1.1027979588388619</v>
      </c>
      <c r="F536" s="6">
        <f t="shared" si="35"/>
        <v>0.99771717600739795</v>
      </c>
      <c r="G536" s="6">
        <f t="shared" si="34"/>
        <v>0.79488902743495737</v>
      </c>
    </row>
    <row r="537" spans="1:7" x14ac:dyDescent="0.2">
      <c r="A537" s="11">
        <v>41789</v>
      </c>
      <c r="B537" s="10">
        <v>4517.8440000000001</v>
      </c>
      <c r="C537" s="6">
        <f t="shared" si="37"/>
        <v>1.9674898000776819E-2</v>
      </c>
      <c r="D537" s="6">
        <f t="shared" si="38"/>
        <v>0.18866138898221774</v>
      </c>
      <c r="E537" s="6">
        <f t="shared" si="36"/>
        <v>0.96603575540939612</v>
      </c>
      <c r="F537" s="6">
        <f t="shared" si="35"/>
        <v>1.0186303044492719</v>
      </c>
      <c r="G537" s="6">
        <f t="shared" si="34"/>
        <v>0.89988305096933985</v>
      </c>
    </row>
    <row r="538" spans="1:7" x14ac:dyDescent="0.2">
      <c r="A538" s="11">
        <v>41820</v>
      </c>
      <c r="B538" s="10">
        <v>4598.6639999999998</v>
      </c>
      <c r="C538" s="6">
        <f t="shared" si="37"/>
        <v>1.7889063898620661E-2</v>
      </c>
      <c r="D538" s="6">
        <f t="shared" si="38"/>
        <v>0.24049170112728713</v>
      </c>
      <c r="E538" s="6">
        <f t="shared" si="36"/>
        <v>1.0102754921250803</v>
      </c>
      <c r="F538" s="6">
        <f t="shared" si="35"/>
        <v>1.0134088201542983</v>
      </c>
      <c r="G538" s="6">
        <f t="shared" si="34"/>
        <v>0.84793876884289854</v>
      </c>
    </row>
    <row r="539" spans="1:7" x14ac:dyDescent="0.2">
      <c r="A539" s="11">
        <v>41851</v>
      </c>
      <c r="B539" s="10">
        <v>4525.2730000000001</v>
      </c>
      <c r="C539" s="6">
        <f t="shared" si="37"/>
        <v>-1.5959200324268008E-2</v>
      </c>
      <c r="D539" s="6">
        <f t="shared" si="38"/>
        <v>0.15964400436153592</v>
      </c>
      <c r="E539" s="6">
        <f t="shared" si="36"/>
        <v>0.82372880672864968</v>
      </c>
      <c r="F539" s="6">
        <f t="shared" si="35"/>
        <v>1.0481482688420538</v>
      </c>
      <c r="G539" s="6">
        <f t="shared" si="34"/>
        <v>0.82416548959663594</v>
      </c>
    </row>
    <row r="540" spans="1:7" x14ac:dyDescent="0.2">
      <c r="A540" s="11">
        <v>41880</v>
      </c>
      <c r="B540" s="10">
        <v>4624.9880000000003</v>
      </c>
      <c r="C540" s="6">
        <f t="shared" si="37"/>
        <v>2.2035134675852719E-2</v>
      </c>
      <c r="D540" s="6">
        <f t="shared" si="38"/>
        <v>0.21097235441128914</v>
      </c>
      <c r="E540" s="6">
        <f t="shared" si="36"/>
        <v>0.79006594039471345</v>
      </c>
      <c r="F540" s="6">
        <f t="shared" si="35"/>
        <v>1.0841193299978324</v>
      </c>
      <c r="G540" s="6">
        <f t="shared" si="34"/>
        <v>0.86793560068320175</v>
      </c>
    </row>
    <row r="541" spans="1:7" x14ac:dyDescent="0.2">
      <c r="A541" s="11">
        <v>41912</v>
      </c>
      <c r="B541" s="10">
        <v>4499.4610000000002</v>
      </c>
      <c r="C541" s="6">
        <f t="shared" si="37"/>
        <v>-2.7141043392977515E-2</v>
      </c>
      <c r="D541" s="6">
        <f t="shared" si="38"/>
        <v>0.12199154914475319</v>
      </c>
      <c r="E541" s="6">
        <f t="shared" si="36"/>
        <v>0.67472965694822506</v>
      </c>
      <c r="F541" s="6">
        <f t="shared" si="35"/>
        <v>0.98990994799963583</v>
      </c>
      <c r="G541" s="6">
        <f t="shared" si="34"/>
        <v>0.83528318140806768</v>
      </c>
    </row>
    <row r="542" spans="1:7" x14ac:dyDescent="0.2">
      <c r="A542" s="11">
        <v>41943</v>
      </c>
      <c r="B542" s="10">
        <v>4528.5680000000002</v>
      </c>
      <c r="C542" s="6">
        <f t="shared" si="37"/>
        <v>6.4689970643150296E-3</v>
      </c>
      <c r="D542" s="6">
        <f t="shared" si="38"/>
        <v>8.6712004645782992E-2</v>
      </c>
      <c r="E542" s="6">
        <f t="shared" si="36"/>
        <v>0.71609470684532828</v>
      </c>
      <c r="F542" s="6">
        <f t="shared" si="35"/>
        <v>0.95494435712284531</v>
      </c>
      <c r="G542" s="6">
        <f t="shared" si="34"/>
        <v>0.75611382905786684</v>
      </c>
    </row>
    <row r="543" spans="1:7" x14ac:dyDescent="0.2">
      <c r="A543" s="11">
        <v>41971</v>
      </c>
      <c r="B543" s="10">
        <v>4619.3239999999996</v>
      </c>
      <c r="C543" s="6">
        <f t="shared" si="37"/>
        <v>2.0040772270616181E-2</v>
      </c>
      <c r="D543" s="6">
        <f t="shared" si="38"/>
        <v>8.913492584074878E-2</v>
      </c>
      <c r="E543" s="6">
        <f t="shared" si="36"/>
        <v>0.68176496116083518</v>
      </c>
      <c r="F543" s="6">
        <f t="shared" si="35"/>
        <v>0.89459739245560987</v>
      </c>
      <c r="G543" s="6">
        <f t="shared" si="34"/>
        <v>0.74251251246720029</v>
      </c>
    </row>
    <row r="544" spans="1:7" x14ac:dyDescent="0.2">
      <c r="A544" s="11">
        <v>42004</v>
      </c>
      <c r="B544" s="10">
        <v>4544.8370000000004</v>
      </c>
      <c r="C544" s="6">
        <f t="shared" si="37"/>
        <v>-1.612508670099766E-2</v>
      </c>
      <c r="D544" s="6">
        <f t="shared" si="38"/>
        <v>4.9368255344812484E-2</v>
      </c>
      <c r="E544" s="6">
        <f t="shared" si="36"/>
        <v>0.62545783582823566</v>
      </c>
      <c r="F544" s="6">
        <f t="shared" si="35"/>
        <v>0.79550676588596536</v>
      </c>
      <c r="G544" s="6">
        <f t="shared" si="34"/>
        <v>0.58622036375134856</v>
      </c>
    </row>
    <row r="545" spans="1:7" x14ac:dyDescent="0.2">
      <c r="A545" s="11">
        <v>42034</v>
      </c>
      <c r="B545" s="10">
        <v>4462.4859999999999</v>
      </c>
      <c r="C545" s="6">
        <f t="shared" si="37"/>
        <v>-1.8119681739961369E-2</v>
      </c>
      <c r="D545" s="6">
        <f t="shared" si="38"/>
        <v>6.9984520242611925E-2</v>
      </c>
      <c r="E545" s="6">
        <f t="shared" si="36"/>
        <v>0.66481351045636727</v>
      </c>
      <c r="F545" s="6">
        <f t="shared" si="35"/>
        <v>0.80357920152418583</v>
      </c>
      <c r="G545" s="6">
        <f t="shared" si="34"/>
        <v>0.65228914502793622</v>
      </c>
    </row>
    <row r="546" spans="1:7" x14ac:dyDescent="0.2">
      <c r="A546" s="11">
        <v>42062</v>
      </c>
      <c r="B546" s="10">
        <v>4723.9369999999999</v>
      </c>
      <c r="C546" s="6">
        <f t="shared" si="37"/>
        <v>5.8588643191261669E-2</v>
      </c>
      <c r="D546" s="6">
        <f t="shared" si="38"/>
        <v>7.8673916682060696E-2</v>
      </c>
      <c r="E546" s="6">
        <f t="shared" si="36"/>
        <v>0.73785453772232068</v>
      </c>
      <c r="F546" s="6">
        <f t="shared" si="35"/>
        <v>0.8506243394037023</v>
      </c>
      <c r="G546" s="6">
        <f t="shared" si="34"/>
        <v>0.74459865201735753</v>
      </c>
    </row>
    <row r="547" spans="1:7" x14ac:dyDescent="0.2">
      <c r="A547" s="11">
        <v>42094</v>
      </c>
      <c r="B547" s="10">
        <v>4649.991</v>
      </c>
      <c r="C547" s="6">
        <f t="shared" si="37"/>
        <v>-1.5653468706293028E-2</v>
      </c>
      <c r="D547" s="6">
        <f t="shared" si="38"/>
        <v>6.0254493492646999E-2</v>
      </c>
      <c r="E547" s="6">
        <f t="shared" si="36"/>
        <v>0.61088803059376739</v>
      </c>
      <c r="F547" s="6">
        <f t="shared" si="35"/>
        <v>0.85771661017599188</v>
      </c>
      <c r="G547" s="6">
        <f t="shared" si="34"/>
        <v>0.60645311738876573</v>
      </c>
    </row>
    <row r="548" spans="1:7" x14ac:dyDescent="0.2">
      <c r="A548" s="11">
        <v>42124</v>
      </c>
      <c r="B548" s="10">
        <v>4759.0450000000001</v>
      </c>
      <c r="C548" s="6">
        <f t="shared" si="37"/>
        <v>2.3452518510250986E-2</v>
      </c>
      <c r="D548" s="6">
        <f t="shared" si="38"/>
        <v>7.4113830613918186E-2</v>
      </c>
      <c r="E548" s="6">
        <f t="shared" si="36"/>
        <v>0.64843613071812123</v>
      </c>
      <c r="F548" s="6">
        <f t="shared" si="35"/>
        <v>0.94363511464847472</v>
      </c>
      <c r="G548" s="6">
        <f t="shared" si="34"/>
        <v>0.71692072692271469</v>
      </c>
    </row>
    <row r="549" spans="1:7" x14ac:dyDescent="0.2">
      <c r="A549" s="11">
        <v>42153</v>
      </c>
      <c r="B549" s="10">
        <v>4775.4390000000003</v>
      </c>
      <c r="C549" s="6">
        <f t="shared" si="37"/>
        <v>3.4448087799128224E-3</v>
      </c>
      <c r="D549" s="6">
        <f t="shared" si="38"/>
        <v>5.7017240967151661E-2</v>
      </c>
      <c r="E549" s="6">
        <f t="shared" si="36"/>
        <v>0.82934419729818254</v>
      </c>
      <c r="F549" s="6">
        <f t="shared" si="35"/>
        <v>0.91628317774410606</v>
      </c>
      <c r="G549" s="6">
        <f t="shared" si="34"/>
        <v>0.76780113898859237</v>
      </c>
    </row>
    <row r="550" spans="1:7" x14ac:dyDescent="0.2">
      <c r="A550" s="11">
        <v>42185</v>
      </c>
      <c r="B550" s="10">
        <v>4664.3990000000003</v>
      </c>
      <c r="C550" s="6">
        <f t="shared" si="37"/>
        <v>-2.3252312509907447E-2</v>
      </c>
      <c r="D550" s="6">
        <f t="shared" si="38"/>
        <v>1.429436897324976E-2</v>
      </c>
      <c r="E550" s="6">
        <f t="shared" si="36"/>
        <v>0.85024566018845205</v>
      </c>
      <c r="F550" s="6">
        <f t="shared" si="35"/>
        <v>0.85566847483385389</v>
      </c>
      <c r="G550" s="6">
        <f t="shared" si="34"/>
        <v>0.67064856379136017</v>
      </c>
    </row>
    <row r="551" spans="1:7" x14ac:dyDescent="0.2">
      <c r="A551" s="11">
        <v>42216</v>
      </c>
      <c r="B551" s="10">
        <v>4748.125</v>
      </c>
      <c r="C551" s="6">
        <f t="shared" si="37"/>
        <v>1.7950008136096374E-2</v>
      </c>
      <c r="D551" s="6">
        <f t="shared" si="38"/>
        <v>4.9246089683429028E-2</v>
      </c>
      <c r="E551" s="6">
        <f t="shared" si="36"/>
        <v>0.74221125846865577</v>
      </c>
      <c r="F551" s="6">
        <f t="shared" si="35"/>
        <v>0.82521981441524361</v>
      </c>
      <c r="G551" s="6">
        <f t="shared" si="34"/>
        <v>0.75011371016550443</v>
      </c>
    </row>
    <row r="552" spans="1:7" x14ac:dyDescent="0.2">
      <c r="A552" s="11">
        <v>42247</v>
      </c>
      <c r="B552" s="10">
        <v>4433.92</v>
      </c>
      <c r="C552" s="6">
        <f t="shared" si="37"/>
        <v>-6.6174542582598361E-2</v>
      </c>
      <c r="D552" s="6">
        <f t="shared" si="38"/>
        <v>-4.1312107188170022E-2</v>
      </c>
      <c r="E552" s="6">
        <f t="shared" si="36"/>
        <v>0.69001823072404922</v>
      </c>
      <c r="F552" s="6">
        <f t="shared" si="35"/>
        <v>0.69168954914553638</v>
      </c>
      <c r="G552" s="6">
        <f t="shared" si="34"/>
        <v>0.58300407040032454</v>
      </c>
    </row>
    <row r="553" spans="1:7" x14ac:dyDescent="0.2">
      <c r="A553" s="11">
        <v>42277</v>
      </c>
      <c r="B553" s="10">
        <v>4270.3770000000004</v>
      </c>
      <c r="C553" s="6">
        <f t="shared" si="37"/>
        <v>-3.6884517537528749E-2</v>
      </c>
      <c r="D553" s="6">
        <f t="shared" si="38"/>
        <v>-5.0913653879875787E-2</v>
      </c>
      <c r="E553" s="6">
        <f t="shared" si="36"/>
        <v>0.48885341213681466</v>
      </c>
      <c r="F553" s="6">
        <f t="shared" si="35"/>
        <v>0.58804504741030206</v>
      </c>
      <c r="G553" s="6">
        <f t="shared" si="34"/>
        <v>0.61043598610697347</v>
      </c>
    </row>
    <row r="554" spans="1:7" x14ac:dyDescent="0.2">
      <c r="A554" s="11">
        <v>42307</v>
      </c>
      <c r="B554" s="10">
        <v>4608.78</v>
      </c>
      <c r="C554" s="6">
        <f t="shared" si="37"/>
        <v>7.9244291546155976E-2</v>
      </c>
      <c r="D554" s="6">
        <f t="shared" si="38"/>
        <v>1.771244243213288E-2</v>
      </c>
      <c r="E554" s="6">
        <f t="shared" si="36"/>
        <v>0.5490932044702328</v>
      </c>
      <c r="F554" s="6">
        <f t="shared" si="35"/>
        <v>0.75650325972868737</v>
      </c>
      <c r="G554" s="6">
        <f t="shared" si="34"/>
        <v>0.76789150174764531</v>
      </c>
    </row>
    <row r="555" spans="1:7" x14ac:dyDescent="0.2">
      <c r="A555" s="11">
        <v>42338</v>
      </c>
      <c r="B555" s="10">
        <v>4585.848</v>
      </c>
      <c r="C555" s="6">
        <f t="shared" si="37"/>
        <v>-4.9757202556858227E-3</v>
      </c>
      <c r="D555" s="6">
        <f t="shared" si="38"/>
        <v>-7.246947821802463E-3</v>
      </c>
      <c r="E555" s="6">
        <f t="shared" si="36"/>
        <v>0.57539742658236337</v>
      </c>
      <c r="F555" s="6">
        <f t="shared" si="35"/>
        <v>0.691406551116583</v>
      </c>
      <c r="G555" s="6">
        <f t="shared" si="34"/>
        <v>0.87304836676695263</v>
      </c>
    </row>
    <row r="556" spans="1:7" x14ac:dyDescent="0.2">
      <c r="A556" s="11">
        <v>42369</v>
      </c>
      <c r="B556" s="10">
        <v>4505.241</v>
      </c>
      <c r="C556" s="6">
        <f t="shared" si="37"/>
        <v>-1.7577337931828474E-2</v>
      </c>
      <c r="D556" s="6">
        <f t="shared" si="38"/>
        <v>-8.7123036535744491E-3</v>
      </c>
      <c r="E556" s="6">
        <f t="shared" si="36"/>
        <v>0.44170433937792764</v>
      </c>
      <c r="F556" s="6">
        <f t="shared" si="35"/>
        <v>0.62566024255501884</v>
      </c>
      <c r="G556" s="6">
        <f t="shared" si="34"/>
        <v>0.81106988908644562</v>
      </c>
    </row>
    <row r="557" spans="1:7" x14ac:dyDescent="0.2">
      <c r="A557" s="11">
        <v>42398</v>
      </c>
      <c r="B557" s="10">
        <v>4235.7179999999998</v>
      </c>
      <c r="C557" s="6">
        <f t="shared" si="37"/>
        <v>-5.98243246032788E-2</v>
      </c>
      <c r="D557" s="6">
        <f t="shared" si="38"/>
        <v>-5.0816517967787522E-2</v>
      </c>
      <c r="E557" s="6">
        <f t="shared" si="36"/>
        <v>0.32550971839179543</v>
      </c>
      <c r="F557" s="6">
        <f t="shared" si="35"/>
        <v>0.46307510088671133</v>
      </c>
      <c r="G557" s="6">
        <f t="shared" si="34"/>
        <v>0.67055463266648663</v>
      </c>
    </row>
    <row r="558" spans="1:7" x14ac:dyDescent="0.2">
      <c r="A558" s="11">
        <v>42429</v>
      </c>
      <c r="B558" s="10">
        <v>4204.1940000000004</v>
      </c>
      <c r="C558" s="6">
        <f t="shared" si="37"/>
        <v>-7.4424218042843382E-3</v>
      </c>
      <c r="D558" s="6">
        <f t="shared" si="38"/>
        <v>-0.11002327084378971</v>
      </c>
      <c r="E558" s="6">
        <f t="shared" si="36"/>
        <v>0.27113850537457562</v>
      </c>
      <c r="F558" s="6">
        <f t="shared" si="35"/>
        <v>0.45435141998547812</v>
      </c>
      <c r="G558" s="6">
        <f t="shared" si="34"/>
        <v>0.81140772285878993</v>
      </c>
    </row>
    <row r="559" spans="1:7" x14ac:dyDescent="0.2">
      <c r="A559" s="11">
        <v>42460</v>
      </c>
      <c r="B559" s="10">
        <v>4489.4859999999999</v>
      </c>
      <c r="C559" s="6">
        <f t="shared" si="37"/>
        <v>6.7858904703255618E-2</v>
      </c>
      <c r="D559" s="6">
        <f t="shared" si="38"/>
        <v>-3.4517271108696845E-2</v>
      </c>
      <c r="E559" s="6">
        <f t="shared" si="36"/>
        <v>0.37091620971861849</v>
      </c>
      <c r="F559" s="6">
        <f t="shared" si="35"/>
        <v>0.51962709700392717</v>
      </c>
      <c r="G559" s="6">
        <f t="shared" si="34"/>
        <v>1.0706843772729977</v>
      </c>
    </row>
    <row r="560" spans="1:7" x14ac:dyDescent="0.2">
      <c r="A560" s="11">
        <v>42489</v>
      </c>
      <c r="B560" s="10">
        <v>4560.5259999999998</v>
      </c>
      <c r="C560" s="6">
        <f t="shared" si="37"/>
        <v>1.5823637717101713E-2</v>
      </c>
      <c r="D560" s="6">
        <f t="shared" si="38"/>
        <v>-4.1714041367543309E-2</v>
      </c>
      <c r="E560" s="6">
        <f t="shared" si="36"/>
        <v>0.33585847860339202</v>
      </c>
      <c r="F560" s="6">
        <f t="shared" si="35"/>
        <v>0.49818694296705335</v>
      </c>
      <c r="G560" s="6">
        <f t="shared" si="34"/>
        <v>0.9590410053876004</v>
      </c>
    </row>
    <row r="561" spans="1:7" x14ac:dyDescent="0.2">
      <c r="A561" s="11">
        <v>42521</v>
      </c>
      <c r="B561" s="10">
        <v>4586.1400000000003</v>
      </c>
      <c r="C561" s="6">
        <f t="shared" si="37"/>
        <v>5.6164573998702672E-3</v>
      </c>
      <c r="D561" s="6">
        <f t="shared" si="38"/>
        <v>-3.9640125232465517E-2</v>
      </c>
      <c r="E561" s="6">
        <f t="shared" si="36"/>
        <v>0.37182009783716108</v>
      </c>
      <c r="F561" s="6">
        <f t="shared" si="35"/>
        <v>0.55988556653307486</v>
      </c>
      <c r="G561" s="6">
        <f t="shared" si="34"/>
        <v>0.99605414860617802</v>
      </c>
    </row>
    <row r="562" spans="1:7" x14ac:dyDescent="0.2">
      <c r="A562" s="11">
        <v>42551</v>
      </c>
      <c r="B562" s="10">
        <v>4534.7510000000002</v>
      </c>
      <c r="C562" s="6">
        <f t="shared" si="37"/>
        <v>-1.1205283746244188E-2</v>
      </c>
      <c r="D562" s="6">
        <f t="shared" si="38"/>
        <v>-2.7795220777639296E-2</v>
      </c>
      <c r="E562" s="6">
        <f t="shared" si="36"/>
        <v>0.37825202516914525</v>
      </c>
      <c r="F562" s="6">
        <f t="shared" si="35"/>
        <v>0.54285896065816841</v>
      </c>
      <c r="G562" s="6">
        <f t="shared" si="34"/>
        <v>1.0378219856890754</v>
      </c>
    </row>
    <row r="563" spans="1:7" x14ac:dyDescent="0.2">
      <c r="A563" s="11">
        <v>42580</v>
      </c>
      <c r="B563" s="10">
        <v>4726.3370000000004</v>
      </c>
      <c r="C563" s="6">
        <f t="shared" si="37"/>
        <v>4.2248405700776148E-2</v>
      </c>
      <c r="D563" s="6">
        <f t="shared" si="38"/>
        <v>-4.5887587205475366E-3</v>
      </c>
      <c r="E563" s="6">
        <f t="shared" si="36"/>
        <v>0.46300858055569338</v>
      </c>
      <c r="F563" s="6">
        <f t="shared" si="35"/>
        <v>0.59806899676419167</v>
      </c>
      <c r="G563" s="6">
        <f t="shared" si="34"/>
        <v>1.1526902838424471</v>
      </c>
    </row>
    <row r="564" spans="1:7" x14ac:dyDescent="0.2">
      <c r="A564" s="11">
        <v>42613</v>
      </c>
      <c r="B564" s="10">
        <v>4730.2650000000003</v>
      </c>
      <c r="C564" s="6">
        <f t="shared" si="37"/>
        <v>8.3108758431738039E-4</v>
      </c>
      <c r="D564" s="6">
        <f t="shared" si="38"/>
        <v>6.6835892393187102E-2</v>
      </c>
      <c r="E564" s="6">
        <f t="shared" si="36"/>
        <v>0.57520919471025778</v>
      </c>
      <c r="F564" s="6">
        <f t="shared" si="35"/>
        <v>0.55893173349099756</v>
      </c>
      <c r="G564" s="6">
        <f t="shared" si="34"/>
        <v>1.2634568849974714</v>
      </c>
    </row>
    <row r="565" spans="1:7" x14ac:dyDescent="0.2">
      <c r="A565" s="11">
        <v>42643</v>
      </c>
      <c r="B565" s="10">
        <v>4755.3919999999998</v>
      </c>
      <c r="C565" s="6">
        <f t="shared" si="37"/>
        <v>5.3119645516688241E-3</v>
      </c>
      <c r="D565" s="6">
        <f t="shared" si="38"/>
        <v>0.11357662332857243</v>
      </c>
      <c r="E565" s="6">
        <f t="shared" si="36"/>
        <v>0.73328113871739742</v>
      </c>
      <c r="F565" s="6">
        <f t="shared" si="35"/>
        <v>0.54874597741915832</v>
      </c>
      <c r="G565" s="6">
        <f t="shared" si="34"/>
        <v>1.4957263880710436</v>
      </c>
    </row>
    <row r="566" spans="1:7" x14ac:dyDescent="0.2">
      <c r="A566" s="11">
        <v>42674</v>
      </c>
      <c r="B566" s="10">
        <v>4663.3609999999999</v>
      </c>
      <c r="C566" s="6">
        <f t="shared" si="37"/>
        <v>-1.9352978681883681E-2</v>
      </c>
      <c r="D566" s="6">
        <f t="shared" si="38"/>
        <v>1.1842830423669737E-2</v>
      </c>
      <c r="E566" s="6">
        <f t="shared" si="36"/>
        <v>0.54040262736736411</v>
      </c>
      <c r="F566" s="6">
        <f t="shared" si="35"/>
        <v>0.46500348394401314</v>
      </c>
      <c r="G566" s="6">
        <f t="shared" si="34"/>
        <v>1.4015685462648535</v>
      </c>
    </row>
    <row r="567" spans="1:7" x14ac:dyDescent="0.2">
      <c r="A567" s="11">
        <v>42704</v>
      </c>
      <c r="B567" s="10">
        <v>4730.4160000000002</v>
      </c>
      <c r="C567" s="6">
        <f t="shared" si="37"/>
        <v>1.4379114119623226E-2</v>
      </c>
      <c r="D567" s="6">
        <f t="shared" si="38"/>
        <v>3.1524812859039519E-2</v>
      </c>
      <c r="E567" s="6">
        <f t="shared" si="36"/>
        <v>0.60165772232473902</v>
      </c>
      <c r="F567" s="6">
        <f t="shared" si="35"/>
        <v>0.45054772526282361</v>
      </c>
      <c r="G567" s="6">
        <f t="shared" si="34"/>
        <v>1.3003608282515877</v>
      </c>
    </row>
    <row r="568" spans="1:7" x14ac:dyDescent="0.2">
      <c r="A568" s="11">
        <v>42734</v>
      </c>
      <c r="B568" s="10">
        <v>4843.607</v>
      </c>
      <c r="C568" s="6">
        <f t="shared" si="37"/>
        <v>2.3928339494877271E-2</v>
      </c>
      <c r="D568" s="6">
        <f t="shared" si="38"/>
        <v>7.5104972186837538E-2</v>
      </c>
      <c r="E568" s="6">
        <f t="shared" si="36"/>
        <v>0.64089444811639229</v>
      </c>
      <c r="F568" s="6">
        <f t="shared" si="35"/>
        <v>0.45566182388428778</v>
      </c>
      <c r="G568" s="6">
        <f t="shared" si="34"/>
        <v>1.3409256879443658</v>
      </c>
    </row>
    <row r="569" spans="1:7" x14ac:dyDescent="0.2">
      <c r="A569" s="11">
        <v>42766</v>
      </c>
      <c r="B569" s="10">
        <v>4960.5079999999998</v>
      </c>
      <c r="C569" s="6">
        <f t="shared" si="37"/>
        <v>2.4135112530806024E-2</v>
      </c>
      <c r="D569" s="6">
        <f t="shared" si="38"/>
        <v>0.17111384657807727</v>
      </c>
      <c r="E569" s="6">
        <f t="shared" si="36"/>
        <v>0.60019484248082211</v>
      </c>
      <c r="F569" s="6">
        <f t="shared" si="35"/>
        <v>0.4734005661912366</v>
      </c>
      <c r="G569" s="6">
        <f t="shared" ref="G569:G607" si="39">B569/B389-1</f>
        <v>1.4725840442945981</v>
      </c>
    </row>
    <row r="570" spans="1:7" x14ac:dyDescent="0.2">
      <c r="A570" s="11">
        <v>42794</v>
      </c>
      <c r="B570" s="10">
        <v>5098.13</v>
      </c>
      <c r="C570" s="6">
        <f t="shared" si="37"/>
        <v>2.774352949335035E-2</v>
      </c>
      <c r="D570" s="6">
        <f t="shared" si="38"/>
        <v>0.21262957893950651</v>
      </c>
      <c r="E570" s="6">
        <f t="shared" si="36"/>
        <v>0.5679953791757808</v>
      </c>
      <c r="F570" s="6">
        <f t="shared" si="35"/>
        <v>0.52219881356316811</v>
      </c>
      <c r="G570" s="6">
        <f t="shared" si="39"/>
        <v>1.5637308221682136</v>
      </c>
    </row>
    <row r="571" spans="1:7" x14ac:dyDescent="0.2">
      <c r="A571" s="11">
        <v>42825</v>
      </c>
      <c r="B571" s="10">
        <v>5152.4350000000004</v>
      </c>
      <c r="C571" s="6">
        <f t="shared" si="37"/>
        <v>1.0651944928826929E-2</v>
      </c>
      <c r="D571" s="6">
        <f t="shared" si="38"/>
        <v>0.14766701577864372</v>
      </c>
      <c r="E571" s="6">
        <f t="shared" si="36"/>
        <v>0.56458262542857662</v>
      </c>
      <c r="F571" s="6">
        <f t="shared" si="35"/>
        <v>0.51075825920921769</v>
      </c>
      <c r="G571" s="6">
        <f t="shared" si="39"/>
        <v>1.481719813790396</v>
      </c>
    </row>
    <row r="572" spans="1:7" x14ac:dyDescent="0.2">
      <c r="A572" s="11">
        <v>42853</v>
      </c>
      <c r="B572" s="10">
        <v>5228.7259999999997</v>
      </c>
      <c r="C572" s="6">
        <f t="shared" si="37"/>
        <v>1.4806785529560162E-2</v>
      </c>
      <c r="D572" s="6">
        <f t="shared" si="38"/>
        <v>0.14651818671793548</v>
      </c>
      <c r="E572" s="6">
        <f t="shared" si="36"/>
        <v>0.60598653714080708</v>
      </c>
      <c r="F572" s="6">
        <f t="shared" si="35"/>
        <v>0.46836997898006238</v>
      </c>
      <c r="G572" s="6">
        <f t="shared" si="39"/>
        <v>1.6070801216800867</v>
      </c>
    </row>
    <row r="573" spans="1:7" x14ac:dyDescent="0.2">
      <c r="A573" s="11">
        <v>42886</v>
      </c>
      <c r="B573" s="10">
        <v>5339.3370000000004</v>
      </c>
      <c r="C573" s="6">
        <f t="shared" si="37"/>
        <v>2.1154483902962262E-2</v>
      </c>
      <c r="D573" s="6">
        <f t="shared" si="38"/>
        <v>0.1642333203958013</v>
      </c>
      <c r="E573" s="6">
        <f t="shared" si="36"/>
        <v>0.79490345481139246</v>
      </c>
      <c r="F573" s="6">
        <f t="shared" ref="F573:F607" si="40">B573/B453-1</f>
        <v>0.45856425582132299</v>
      </c>
      <c r="G573" s="6">
        <f t="shared" si="39"/>
        <v>1.6578000936816646</v>
      </c>
    </row>
    <row r="574" spans="1:7" x14ac:dyDescent="0.2">
      <c r="A574" s="11">
        <v>42916</v>
      </c>
      <c r="B574" s="10">
        <v>5359.88</v>
      </c>
      <c r="C574" s="6">
        <f t="shared" si="37"/>
        <v>3.8474814382383205E-3</v>
      </c>
      <c r="D574" s="6">
        <f t="shared" si="38"/>
        <v>0.18195684834735126</v>
      </c>
      <c r="E574" s="6">
        <f t="shared" si="36"/>
        <v>0.71444893786550812</v>
      </c>
      <c r="F574" s="6">
        <f t="shared" si="40"/>
        <v>0.47555750343295045</v>
      </c>
      <c r="G574" s="6">
        <f t="shared" si="39"/>
        <v>1.8408846373603778</v>
      </c>
    </row>
    <row r="575" spans="1:7" x14ac:dyDescent="0.2">
      <c r="A575" s="11">
        <v>42947</v>
      </c>
      <c r="B575" s="10">
        <v>5488.1549999999997</v>
      </c>
      <c r="C575" s="6">
        <f t="shared" si="37"/>
        <v>2.3932438785942978E-2</v>
      </c>
      <c r="D575" s="6">
        <f t="shared" si="38"/>
        <v>0.16118571316433838</v>
      </c>
      <c r="E575" s="6">
        <f t="shared" si="36"/>
        <v>0.73319882052329866</v>
      </c>
      <c r="F575" s="6">
        <f t="shared" si="40"/>
        <v>0.54508955241528834</v>
      </c>
      <c r="G575" s="6">
        <f t="shared" si="39"/>
        <v>2.1769367160270425</v>
      </c>
    </row>
    <row r="576" spans="1:7" x14ac:dyDescent="0.2">
      <c r="A576" s="11">
        <v>42978</v>
      </c>
      <c r="B576" s="10">
        <v>5495.8829999999998</v>
      </c>
      <c r="C576" s="6">
        <f t="shared" si="37"/>
        <v>1.4081234950542587E-3</v>
      </c>
      <c r="D576" s="6">
        <f t="shared" si="38"/>
        <v>0.16185520261549824</v>
      </c>
      <c r="E576" s="6">
        <f t="shared" si="36"/>
        <v>0.69272583633247242</v>
      </c>
      <c r="F576" s="6">
        <f t="shared" si="40"/>
        <v>0.54843963774306159</v>
      </c>
      <c r="G576" s="6">
        <f t="shared" si="39"/>
        <v>2.1759866947826834</v>
      </c>
    </row>
    <row r="577" spans="1:7" x14ac:dyDescent="0.2">
      <c r="A577" s="11">
        <v>43007</v>
      </c>
      <c r="B577" s="10">
        <v>5619.2340000000004</v>
      </c>
      <c r="C577" s="6">
        <f t="shared" si="37"/>
        <v>2.2444255090583454E-2</v>
      </c>
      <c r="D577" s="6">
        <f t="shared" si="38"/>
        <v>0.18165526627457851</v>
      </c>
      <c r="E577" s="6">
        <f t="shared" ref="E577:E607" si="41">B577/B517-1</f>
        <v>0.68444033435602591</v>
      </c>
      <c r="F577" s="6">
        <f t="shared" si="40"/>
        <v>0.51132193608980092</v>
      </c>
      <c r="G577" s="6">
        <f t="shared" si="39"/>
        <v>2.6490285896854786</v>
      </c>
    </row>
    <row r="578" spans="1:7" x14ac:dyDescent="0.2">
      <c r="A578" s="11">
        <v>43039</v>
      </c>
      <c r="B578" s="10">
        <v>5725.4290000000001</v>
      </c>
      <c r="C578" s="6">
        <f t="shared" si="37"/>
        <v>1.8898483316409198E-2</v>
      </c>
      <c r="D578" s="6">
        <f t="shared" si="38"/>
        <v>0.22774732644545437</v>
      </c>
      <c r="E578" s="6">
        <f t="shared" si="41"/>
        <v>0.72795043915323787</v>
      </c>
      <c r="F578" s="6">
        <f t="shared" si="40"/>
        <v>0.49405839882342262</v>
      </c>
      <c r="G578" s="6">
        <f t="shared" si="39"/>
        <v>2.4628340250418232</v>
      </c>
    </row>
    <row r="579" spans="1:7" x14ac:dyDescent="0.2">
      <c r="A579" s="11">
        <v>43069</v>
      </c>
      <c r="B579" s="10">
        <v>5849.4849999999997</v>
      </c>
      <c r="C579" s="6">
        <f t="shared" si="37"/>
        <v>2.1667546658948877E-2</v>
      </c>
      <c r="D579" s="6">
        <f t="shared" si="38"/>
        <v>0.23656883453801947</v>
      </c>
      <c r="E579" s="6">
        <f t="shared" si="41"/>
        <v>0.74307105502331749</v>
      </c>
      <c r="F579" s="6">
        <f t="shared" si="40"/>
        <v>0.59148396772023104</v>
      </c>
      <c r="G579" s="6">
        <f t="shared" si="39"/>
        <v>2.3573601823350572</v>
      </c>
    </row>
    <row r="580" spans="1:7" x14ac:dyDescent="0.2">
      <c r="A580" s="11">
        <v>43098</v>
      </c>
      <c r="B580" s="10">
        <v>5928.5910000000003</v>
      </c>
      <c r="C580" s="6">
        <f t="shared" si="37"/>
        <v>1.3523583700103536E-2</v>
      </c>
      <c r="D580" s="6">
        <f t="shared" si="38"/>
        <v>0.22400330992997586</v>
      </c>
      <c r="E580" s="6">
        <f t="shared" si="41"/>
        <v>0.73403294158664023</v>
      </c>
      <c r="F580" s="6">
        <f t="shared" si="40"/>
        <v>0.634088573765901</v>
      </c>
      <c r="G580" s="6">
        <f t="shared" si="39"/>
        <v>2.5765336901466913</v>
      </c>
    </row>
    <row r="581" spans="1:7" x14ac:dyDescent="0.2">
      <c r="A581" s="11">
        <v>43131</v>
      </c>
      <c r="B581" s="10">
        <v>6241.6210000000001</v>
      </c>
      <c r="C581" s="6">
        <f t="shared" si="37"/>
        <v>5.2800066660020795E-2</v>
      </c>
      <c r="D581" s="6">
        <f t="shared" si="38"/>
        <v>0.25826246021576837</v>
      </c>
      <c r="E581" s="6">
        <f t="shared" si="41"/>
        <v>0.73710292528417498</v>
      </c>
      <c r="F581" s="6">
        <f t="shared" si="40"/>
        <v>0.86271616743021173</v>
      </c>
      <c r="G581" s="6">
        <f t="shared" si="39"/>
        <v>2.8837281075911521</v>
      </c>
    </row>
    <row r="582" spans="1:7" x14ac:dyDescent="0.2">
      <c r="A582" s="11">
        <v>43159</v>
      </c>
      <c r="B582" s="10">
        <v>5983.0469999999996</v>
      </c>
      <c r="C582" s="6">
        <f t="shared" si="37"/>
        <v>-4.1427379201652959E-2</v>
      </c>
      <c r="D582" s="6">
        <f t="shared" si="38"/>
        <v>0.17357678207499605</v>
      </c>
      <c r="E582" s="6">
        <f t="shared" si="41"/>
        <v>0.66239434029053168</v>
      </c>
      <c r="F582" s="6">
        <f t="shared" si="40"/>
        <v>0.7959433551368289</v>
      </c>
      <c r="G582" s="6">
        <f t="shared" si="39"/>
        <v>2.7891511937347451</v>
      </c>
    </row>
    <row r="583" spans="1:7" x14ac:dyDescent="0.2">
      <c r="A583" s="11">
        <v>43189</v>
      </c>
      <c r="B583" s="10">
        <v>5852.6379999999999</v>
      </c>
      <c r="C583" s="6">
        <f t="shared" ref="C583:C607" si="42">B583/B582-1</f>
        <v>-2.1796419115544197E-2</v>
      </c>
      <c r="D583" s="6">
        <f t="shared" si="38"/>
        <v>0.13589749312703603</v>
      </c>
      <c r="E583" s="6">
        <f t="shared" si="41"/>
        <v>0.58894171510980731</v>
      </c>
      <c r="F583" s="6">
        <f t="shared" si="40"/>
        <v>0.77380026191918683</v>
      </c>
      <c r="G583" s="6">
        <f t="shared" si="39"/>
        <v>2.7188365351745034</v>
      </c>
    </row>
    <row r="584" spans="1:7" x14ac:dyDescent="0.2">
      <c r="A584" s="11">
        <v>43220</v>
      </c>
      <c r="B584" s="10">
        <v>5919.8909999999996</v>
      </c>
      <c r="C584" s="6">
        <f t="shared" si="42"/>
        <v>1.1491057536789251E-2</v>
      </c>
      <c r="D584" s="6">
        <f t="shared" si="38"/>
        <v>0.1321861195251004</v>
      </c>
      <c r="E584" s="6">
        <f t="shared" si="41"/>
        <v>0.55813339551944163</v>
      </c>
      <c r="F584" s="6">
        <f t="shared" si="40"/>
        <v>0.70459341675052989</v>
      </c>
      <c r="G584" s="6">
        <f t="shared" si="39"/>
        <v>2.4553613954313676</v>
      </c>
    </row>
    <row r="585" spans="1:7" x14ac:dyDescent="0.2">
      <c r="A585" s="11">
        <v>43251</v>
      </c>
      <c r="B585" s="10">
        <v>5956.9880000000003</v>
      </c>
      <c r="C585" s="6">
        <f t="shared" si="42"/>
        <v>6.266500514958917E-3</v>
      </c>
      <c r="D585" s="6">
        <f t="shared" si="38"/>
        <v>0.11567934370877886</v>
      </c>
      <c r="E585" s="6">
        <f t="shared" si="41"/>
        <v>0.56730547363530115</v>
      </c>
      <c r="F585" s="6">
        <f t="shared" si="40"/>
        <v>0.6895130012215458</v>
      </c>
      <c r="G585" s="6">
        <f t="shared" si="39"/>
        <v>2.2897177475024715</v>
      </c>
    </row>
    <row r="586" spans="1:7" x14ac:dyDescent="0.2">
      <c r="A586" s="11">
        <v>43280</v>
      </c>
      <c r="B586" s="10">
        <v>5954.1459999999997</v>
      </c>
      <c r="C586" s="6">
        <f t="shared" si="42"/>
        <v>-4.7708674249480332E-4</v>
      </c>
      <c r="D586" s="6">
        <f t="shared" si="38"/>
        <v>0.11087300461950633</v>
      </c>
      <c r="E586" s="6">
        <f t="shared" si="41"/>
        <v>0.60613358581975807</v>
      </c>
      <c r="F586" s="6">
        <f t="shared" si="40"/>
        <v>0.83506628914252357</v>
      </c>
      <c r="G586" s="6">
        <f t="shared" si="39"/>
        <v>2.232609135887325</v>
      </c>
    </row>
    <row r="587" spans="1:7" x14ac:dyDescent="0.2">
      <c r="A587" s="11">
        <v>43312</v>
      </c>
      <c r="B587" s="10">
        <v>6140.1149999999998</v>
      </c>
      <c r="C587" s="6">
        <f t="shared" si="42"/>
        <v>3.1233530383702357E-2</v>
      </c>
      <c r="D587" s="6">
        <f t="shared" si="38"/>
        <v>0.11879402094146396</v>
      </c>
      <c r="E587" s="6">
        <f t="shared" si="41"/>
        <v>0.57346253935184288</v>
      </c>
      <c r="F587" s="6">
        <f t="shared" si="40"/>
        <v>0.93977919786893649</v>
      </c>
      <c r="G587" s="6">
        <f t="shared" si="39"/>
        <v>2.2676020135288963</v>
      </c>
    </row>
    <row r="588" spans="1:7" x14ac:dyDescent="0.2">
      <c r="A588" s="11">
        <v>43343</v>
      </c>
      <c r="B588" s="10">
        <v>6216.0860000000002</v>
      </c>
      <c r="C588" s="6">
        <f t="shared" si="42"/>
        <v>1.2372895295934994E-2</v>
      </c>
      <c r="D588" s="6">
        <f t="shared" si="38"/>
        <v>0.13104409245975579</v>
      </c>
      <c r="E588" s="6">
        <f t="shared" si="41"/>
        <v>0.62757358476239355</v>
      </c>
      <c r="F588" s="6">
        <f t="shared" si="40"/>
        <v>0.99175751905296705</v>
      </c>
      <c r="G588" s="6">
        <f t="shared" si="39"/>
        <v>2.2384623560008672</v>
      </c>
    </row>
    <row r="589" spans="1:7" x14ac:dyDescent="0.2">
      <c r="A589" s="11">
        <v>43371</v>
      </c>
      <c r="B589" s="10">
        <v>6250.6980000000003</v>
      </c>
      <c r="C589" s="6">
        <f t="shared" si="42"/>
        <v>5.5681340316076078E-3</v>
      </c>
      <c r="D589" s="6">
        <f t="shared" si="38"/>
        <v>0.11237545900384283</v>
      </c>
      <c r="E589" s="6">
        <f t="shared" si="41"/>
        <v>0.55868232489536185</v>
      </c>
      <c r="F589" s="6">
        <f t="shared" si="40"/>
        <v>1.2732199856639483</v>
      </c>
      <c r="G589" s="6">
        <f t="shared" si="39"/>
        <v>2.2370130004640063</v>
      </c>
    </row>
    <row r="590" spans="1:7" x14ac:dyDescent="0.2">
      <c r="A590" s="11">
        <v>43404</v>
      </c>
      <c r="B590" s="10">
        <v>5791.723</v>
      </c>
      <c r="C590" s="6">
        <f t="shared" si="42"/>
        <v>-7.3427799583342557E-2</v>
      </c>
      <c r="D590" s="6">
        <f t="shared" si="38"/>
        <v>1.1578870334432612E-2</v>
      </c>
      <c r="E590" s="6">
        <f t="shared" si="41"/>
        <v>0.38982895071534496</v>
      </c>
      <c r="F590" s="6">
        <f t="shared" si="40"/>
        <v>1.5990931459551252</v>
      </c>
      <c r="G590" s="6">
        <f t="shared" si="39"/>
        <v>1.8315776093243148</v>
      </c>
    </row>
    <row r="591" spans="1:7" x14ac:dyDescent="0.2">
      <c r="A591" s="11">
        <v>43434</v>
      </c>
      <c r="B591" s="10">
        <v>5857.5159999999996</v>
      </c>
      <c r="C591" s="6">
        <f t="shared" si="42"/>
        <v>1.1359831953289046E-2</v>
      </c>
      <c r="D591" s="6">
        <f t="shared" si="38"/>
        <v>1.3729413785998901E-3</v>
      </c>
      <c r="E591" s="6">
        <f t="shared" si="41"/>
        <v>0.38107334628854783</v>
      </c>
      <c r="F591" s="6">
        <f t="shared" si="40"/>
        <v>1.8105410234707726</v>
      </c>
      <c r="G591" s="6">
        <f t="shared" si="39"/>
        <v>1.821104646682592</v>
      </c>
    </row>
    <row r="592" spans="1:7" x14ac:dyDescent="0.2">
      <c r="A592" s="11">
        <v>43465</v>
      </c>
      <c r="B592" s="10">
        <v>5412.1220000000003</v>
      </c>
      <c r="C592" s="6">
        <f t="shared" si="42"/>
        <v>-7.6038033869647026E-2</v>
      </c>
      <c r="D592" s="6">
        <f t="shared" si="38"/>
        <v>-8.7114965427704472E-2</v>
      </c>
      <c r="E592" s="6">
        <f t="shared" si="41"/>
        <v>0.24961775765627614</v>
      </c>
      <c r="F592" s="6">
        <f t="shared" si="40"/>
        <v>1.5161074667943604</v>
      </c>
      <c r="G592" s="6">
        <f t="shared" si="39"/>
        <v>1.4528941186708084</v>
      </c>
    </row>
    <row r="593" spans="1:7" x14ac:dyDescent="0.2">
      <c r="A593" s="11">
        <v>43496</v>
      </c>
      <c r="B593" s="10">
        <v>5833.2169999999996</v>
      </c>
      <c r="C593" s="6">
        <f t="shared" si="42"/>
        <v>7.7805895728144892E-2</v>
      </c>
      <c r="D593" s="6">
        <f t="shared" ref="D593:D607" si="43">B593/B581-1</f>
        <v>-6.5432361240773895E-2</v>
      </c>
      <c r="E593" s="6">
        <f t="shared" si="41"/>
        <v>0.3986490698718268</v>
      </c>
      <c r="F593" s="6">
        <f t="shared" si="40"/>
        <v>1.9722626316462604</v>
      </c>
      <c r="G593" s="6">
        <f t="shared" si="39"/>
        <v>1.6019924820247051</v>
      </c>
    </row>
    <row r="594" spans="1:7" x14ac:dyDescent="0.2">
      <c r="A594" s="11">
        <v>43524</v>
      </c>
      <c r="B594" s="10">
        <v>6008.6210000000001</v>
      </c>
      <c r="C594" s="6">
        <f t="shared" si="42"/>
        <v>3.0069856821716145E-2</v>
      </c>
      <c r="D594" s="6">
        <f t="shared" si="43"/>
        <v>4.274410680711771E-3</v>
      </c>
      <c r="E594" s="6">
        <f t="shared" si="41"/>
        <v>0.37202141940675348</v>
      </c>
      <c r="F594" s="6">
        <f t="shared" si="40"/>
        <v>2.4107606095593606</v>
      </c>
      <c r="G594" s="6">
        <f t="shared" si="39"/>
        <v>1.6360919500896518</v>
      </c>
    </row>
    <row r="595" spans="1:7" x14ac:dyDescent="0.2">
      <c r="A595" s="11">
        <v>43553</v>
      </c>
      <c r="B595" s="10">
        <v>6087.5410000000002</v>
      </c>
      <c r="C595" s="6">
        <f t="shared" si="42"/>
        <v>1.3134461301519851E-2</v>
      </c>
      <c r="D595" s="6">
        <f t="shared" si="43"/>
        <v>4.0136259922448625E-2</v>
      </c>
      <c r="E595" s="6">
        <f t="shared" si="41"/>
        <v>0.38803337459593412</v>
      </c>
      <c r="F595" s="6">
        <f t="shared" si="40"/>
        <v>2.2132518628817675</v>
      </c>
      <c r="G595" s="6">
        <f t="shared" si="39"/>
        <v>1.688555816913563</v>
      </c>
    </row>
    <row r="596" spans="1:7" x14ac:dyDescent="0.2">
      <c r="A596" s="11">
        <v>43585</v>
      </c>
      <c r="B596" s="10">
        <v>6303.4009999999998</v>
      </c>
      <c r="C596" s="6">
        <f t="shared" si="42"/>
        <v>3.5459309432166464E-2</v>
      </c>
      <c r="D596" s="6">
        <f t="shared" si="43"/>
        <v>6.4783287394987621E-2</v>
      </c>
      <c r="E596" s="6">
        <f t="shared" si="41"/>
        <v>0.42267412768855994</v>
      </c>
      <c r="F596" s="6">
        <f t="shared" si="40"/>
        <v>1.9915962517963619</v>
      </c>
      <c r="G596" s="6">
        <f t="shared" si="39"/>
        <v>1.8421005407447781</v>
      </c>
    </row>
    <row r="597" spans="1:7" x14ac:dyDescent="0.2">
      <c r="A597" s="11">
        <v>43616</v>
      </c>
      <c r="B597" s="10">
        <v>5939.6890000000003</v>
      </c>
      <c r="C597" s="6">
        <f t="shared" si="42"/>
        <v>-5.7700914157293726E-2</v>
      </c>
      <c r="D597" s="6">
        <f t="shared" si="43"/>
        <v>-2.9039843625671136E-3</v>
      </c>
      <c r="E597" s="6">
        <f t="shared" si="41"/>
        <v>0.31471759538399291</v>
      </c>
      <c r="F597" s="6">
        <f t="shared" si="40"/>
        <v>1.5847818007907932</v>
      </c>
      <c r="G597" s="6">
        <f t="shared" si="39"/>
        <v>1.6539287798348044</v>
      </c>
    </row>
    <row r="598" spans="1:7" x14ac:dyDescent="0.2">
      <c r="A598" s="11">
        <v>43644</v>
      </c>
      <c r="B598" s="10">
        <v>6331.0839999999998</v>
      </c>
      <c r="C598" s="6">
        <f t="shared" si="42"/>
        <v>6.5894864192384439E-2</v>
      </c>
      <c r="D598" s="6">
        <f t="shared" si="43"/>
        <v>6.3306811757723125E-2</v>
      </c>
      <c r="E598" s="6">
        <f t="shared" si="41"/>
        <v>0.37672245678310046</v>
      </c>
      <c r="F598" s="6">
        <f t="shared" si="40"/>
        <v>1.767591414329297</v>
      </c>
      <c r="G598" s="6">
        <f t="shared" si="39"/>
        <v>1.7719051373915895</v>
      </c>
    </row>
    <row r="599" spans="1:7" x14ac:dyDescent="0.2">
      <c r="A599" s="11">
        <v>43677</v>
      </c>
      <c r="B599" s="10">
        <v>6362.4440000000004</v>
      </c>
      <c r="C599" s="6">
        <f t="shared" si="42"/>
        <v>4.9533381645230357E-3</v>
      </c>
      <c r="D599" s="6">
        <f t="shared" si="43"/>
        <v>3.6209256667016909E-2</v>
      </c>
      <c r="E599" s="6">
        <f t="shared" si="41"/>
        <v>0.40598014749607381</v>
      </c>
      <c r="F599" s="6">
        <f t="shared" si="40"/>
        <v>1.5641264966771855</v>
      </c>
      <c r="G599" s="6">
        <f t="shared" si="39"/>
        <v>1.8796558051203789</v>
      </c>
    </row>
    <row r="600" spans="1:7" x14ac:dyDescent="0.2">
      <c r="A600" s="11">
        <v>43707</v>
      </c>
      <c r="B600" s="10">
        <v>6232.3029999999999</v>
      </c>
      <c r="C600" s="6">
        <f t="shared" si="42"/>
        <v>-2.0454561171776242E-2</v>
      </c>
      <c r="D600" s="6">
        <f t="shared" si="43"/>
        <v>2.6088763894192013E-3</v>
      </c>
      <c r="E600" s="6">
        <f t="shared" si="41"/>
        <v>0.34752846926305536</v>
      </c>
      <c r="F600" s="6">
        <f t="shared" si="40"/>
        <v>1.4121648165400198</v>
      </c>
      <c r="G600" s="6">
        <f t="shared" si="39"/>
        <v>1.8084101305135234</v>
      </c>
    </row>
    <row r="601" spans="1:7" x14ac:dyDescent="0.2">
      <c r="A601" s="11">
        <v>43738</v>
      </c>
      <c r="B601" s="10">
        <v>6364.933</v>
      </c>
      <c r="C601" s="6">
        <f t="shared" si="42"/>
        <v>2.1281057740613729E-2</v>
      </c>
      <c r="D601" s="6">
        <f t="shared" si="43"/>
        <v>1.8275558985572538E-2</v>
      </c>
      <c r="E601" s="6">
        <f t="shared" si="41"/>
        <v>0.41459899307939319</v>
      </c>
      <c r="F601" s="6">
        <f t="shared" si="40"/>
        <v>1.3690708863991565</v>
      </c>
      <c r="G601" s="6">
        <f t="shared" si="39"/>
        <v>1.8149246087589526</v>
      </c>
    </row>
    <row r="602" spans="1:7" x14ac:dyDescent="0.2">
      <c r="A602" s="11">
        <v>43769</v>
      </c>
      <c r="B602" s="10">
        <v>6526.9040000000005</v>
      </c>
      <c r="C602" s="6">
        <f t="shared" si="42"/>
        <v>2.5447400624641459E-2</v>
      </c>
      <c r="D602" s="6">
        <f t="shared" si="43"/>
        <v>0.12693649195584822</v>
      </c>
      <c r="E602" s="6">
        <f t="shared" si="41"/>
        <v>0.44127326784095988</v>
      </c>
      <c r="F602" s="6">
        <f t="shared" si="40"/>
        <v>1.4733614260595407</v>
      </c>
      <c r="G602" s="6">
        <f t="shared" si="39"/>
        <v>1.8176090420376876</v>
      </c>
    </row>
    <row r="603" spans="1:7" x14ac:dyDescent="0.2">
      <c r="A603" s="11">
        <v>43798</v>
      </c>
      <c r="B603" s="10">
        <v>6708.68</v>
      </c>
      <c r="C603" s="6">
        <f t="shared" si="42"/>
        <v>2.7850264076199061E-2</v>
      </c>
      <c r="D603" s="6">
        <f t="shared" si="43"/>
        <v>0.14531142552576903</v>
      </c>
      <c r="E603" s="6">
        <f t="shared" si="41"/>
        <v>0.45230774026675791</v>
      </c>
      <c r="F603" s="6">
        <f t="shared" si="40"/>
        <v>1.4424402704033041</v>
      </c>
      <c r="G603" s="6">
        <f t="shared" si="39"/>
        <v>1.7515384577524982</v>
      </c>
    </row>
    <row r="604" spans="1:7" x14ac:dyDescent="0.2">
      <c r="A604" s="11">
        <v>43830</v>
      </c>
      <c r="B604" s="10">
        <v>6909.66</v>
      </c>
      <c r="C604" s="6">
        <f t="shared" si="42"/>
        <v>2.9958203402159489E-2</v>
      </c>
      <c r="D604" s="6">
        <f t="shared" si="43"/>
        <v>0.27670070999877683</v>
      </c>
      <c r="E604" s="6">
        <f t="shared" si="41"/>
        <v>0.52033175227186357</v>
      </c>
      <c r="F604" s="6">
        <f t="shared" si="40"/>
        <v>1.4712351597887725</v>
      </c>
      <c r="G604" s="6">
        <f t="shared" si="39"/>
        <v>1.7297659475953964</v>
      </c>
    </row>
    <row r="605" spans="1:7" x14ac:dyDescent="0.2">
      <c r="A605" s="11">
        <v>43861</v>
      </c>
      <c r="B605" s="10">
        <v>6867.6030000000001</v>
      </c>
      <c r="C605" s="6">
        <f t="shared" si="42"/>
        <v>-6.0866960168807216E-3</v>
      </c>
      <c r="D605" s="6">
        <f t="shared" si="43"/>
        <v>0.17732685068976517</v>
      </c>
      <c r="E605" s="6">
        <f t="shared" si="41"/>
        <v>0.53896348358291779</v>
      </c>
      <c r="F605" s="6">
        <f t="shared" si="40"/>
        <v>1.5620871995678369</v>
      </c>
      <c r="G605" s="6">
        <f t="shared" si="39"/>
        <v>1.7756425308953583</v>
      </c>
    </row>
    <row r="606" spans="1:7" x14ac:dyDescent="0.2">
      <c r="A606" s="11">
        <v>43889</v>
      </c>
      <c r="B606" s="10">
        <v>6287.1170000000002</v>
      </c>
      <c r="C606" s="6">
        <f t="shared" si="42"/>
        <v>-8.4525270316295198E-2</v>
      </c>
      <c r="D606" s="6">
        <f t="shared" si="43"/>
        <v>4.6349403631881669E-2</v>
      </c>
      <c r="E606" s="6">
        <f t="shared" si="41"/>
        <v>0.33090619117062747</v>
      </c>
      <c r="F606" s="6">
        <f t="shared" si="40"/>
        <v>1.3129213636086052</v>
      </c>
      <c r="G606" s="6">
        <f t="shared" si="39"/>
        <v>1.46300739084344</v>
      </c>
    </row>
    <row r="607" spans="1:7" x14ac:dyDescent="0.2">
      <c r="A607" s="11">
        <v>43921</v>
      </c>
      <c r="B607" s="10">
        <v>5455.0630000000001</v>
      </c>
      <c r="C607" s="6">
        <f t="shared" si="42"/>
        <v>-0.13234269379749097</v>
      </c>
      <c r="D607" s="6">
        <f t="shared" si="43"/>
        <v>-0.10389712364976267</v>
      </c>
      <c r="E607" s="6">
        <f t="shared" si="41"/>
        <v>0.17313409853911543</v>
      </c>
      <c r="F607" s="6">
        <f t="shared" si="40"/>
        <v>0.88978767761807043</v>
      </c>
      <c r="G607" s="6">
        <f t="shared" si="39"/>
        <v>1.1793507008199535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07718-061B-4680-8EB0-F0E398070D33}">
  <dimension ref="A1:H13"/>
  <sheetViews>
    <sheetView workbookViewId="0">
      <selection activeCell="B6" sqref="B6"/>
    </sheetView>
  </sheetViews>
  <sheetFormatPr baseColWidth="10" defaultRowHeight="12.75" x14ac:dyDescent="0.2"/>
  <cols>
    <col min="1" max="1" width="16" customWidth="1"/>
  </cols>
  <sheetData>
    <row r="1" spans="1:8" s="9" customFormat="1" x14ac:dyDescent="0.2"/>
    <row r="2" spans="1:8" s="9" customFormat="1" x14ac:dyDescent="0.2"/>
    <row r="3" spans="1:8" s="9" customFormat="1" x14ac:dyDescent="0.2"/>
    <row r="4" spans="1:8" x14ac:dyDescent="0.2">
      <c r="B4" s="4" t="s">
        <v>30</v>
      </c>
      <c r="C4" s="4" t="s">
        <v>31</v>
      </c>
      <c r="D4" s="4" t="s">
        <v>32</v>
      </c>
      <c r="E4" s="4" t="s">
        <v>33</v>
      </c>
      <c r="G4" s="4" t="s">
        <v>34</v>
      </c>
      <c r="H4" s="12" t="s">
        <v>35</v>
      </c>
    </row>
    <row r="5" spans="1:8" x14ac:dyDescent="0.2">
      <c r="A5" s="4" t="s">
        <v>21</v>
      </c>
      <c r="B5" s="6">
        <f>MAX('World-Daten'!D16:D607)</f>
        <v>0.65970901415459937</v>
      </c>
      <c r="C5" s="6">
        <f>MAX('World-Daten'!E64:E607)</f>
        <v>3.2630362615620792</v>
      </c>
      <c r="D5" s="6">
        <f>MAX('World-Daten'!F124:F607)</f>
        <v>5.2196276668855663</v>
      </c>
      <c r="E5" s="6">
        <f>MAX('World-Daten'!G184:G607)</f>
        <v>10.195697896749522</v>
      </c>
      <c r="G5" s="4"/>
      <c r="H5" s="12" t="s">
        <v>38</v>
      </c>
    </row>
    <row r="6" spans="1:8" x14ac:dyDescent="0.2">
      <c r="A6" s="4" t="s">
        <v>22</v>
      </c>
      <c r="B6" s="6">
        <f>MIN('World-Daten'!D16:D607)</f>
        <v>-0.47119714308270066</v>
      </c>
      <c r="C6" s="12">
        <f>MIN('World-Daten'!E64:E607)</f>
        <v>-0.25363476627801917</v>
      </c>
      <c r="D6" s="6">
        <f>MIN('World-Daten'!F125:F608)</f>
        <v>-0.22753326796961471</v>
      </c>
      <c r="E6" s="6">
        <f>MIN('World-Daten'!G185:G608)</f>
        <v>0.51334045190625144</v>
      </c>
    </row>
    <row r="7" spans="1:8" x14ac:dyDescent="0.2">
      <c r="A7" s="4" t="s">
        <v>23</v>
      </c>
      <c r="B7" s="7">
        <f>STDEV('World-Daten'!D16:D607)</f>
        <v>0.17008238545924503</v>
      </c>
      <c r="C7" s="12"/>
      <c r="D7" s="6"/>
      <c r="E7" s="7"/>
    </row>
    <row r="8" spans="1:8" x14ac:dyDescent="0.2">
      <c r="A8" s="4" t="s">
        <v>24</v>
      </c>
      <c r="B8" s="6">
        <f>AVERAGE('World-Daten'!D16:D607)</f>
        <v>0.10396438784478983</v>
      </c>
      <c r="C8" s="12">
        <f>AVERAGE('World-Daten'!E64:E607)</f>
        <v>0.63146537443328377</v>
      </c>
      <c r="D8" s="6">
        <f>AVERAGE('World-Daten'!F125:F608)</f>
        <v>1.6800411040715961</v>
      </c>
      <c r="E8" s="6">
        <f>AVERAGE('World-Daten'!G185:G608)</f>
        <v>3.594641374132459</v>
      </c>
    </row>
    <row r="9" spans="1:8" x14ac:dyDescent="0.2">
      <c r="A9" s="4" t="s">
        <v>39</v>
      </c>
      <c r="B9" s="6">
        <f>B8/1</f>
        <v>0.10396438784478983</v>
      </c>
      <c r="C9" s="12">
        <f>C8/5</f>
        <v>0.12629307488665675</v>
      </c>
      <c r="D9" s="6">
        <f>D8/10</f>
        <v>0.16800411040715962</v>
      </c>
      <c r="E9" s="6">
        <f>E8/15</f>
        <v>0.23964275827549728</v>
      </c>
    </row>
    <row r="10" spans="1:8" x14ac:dyDescent="0.2">
      <c r="A10" s="4" t="s">
        <v>44</v>
      </c>
      <c r="B10" s="6">
        <f>MEDIAN('World-Daten'!D16:D607)</f>
        <v>0.12244136100912162</v>
      </c>
      <c r="C10" s="12">
        <f>MEDIAN('World-Daten'!E64:E607)</f>
        <v>0.56163247516196924</v>
      </c>
      <c r="D10" s="6">
        <f>MEDIAN('World-Daten'!F124:F607)</f>
        <v>1.2392940564022419</v>
      </c>
      <c r="E10" s="6">
        <f>MEDIAN('World-Daten'!G184:G607)</f>
        <v>2.6466582214431327</v>
      </c>
    </row>
    <row r="11" spans="1:8" x14ac:dyDescent="0.2">
      <c r="A11" s="4" t="s">
        <v>45</v>
      </c>
      <c r="B11" s="6">
        <f>B10</f>
        <v>0.12244136100912162</v>
      </c>
      <c r="C11" s="12">
        <f>C10/5</f>
        <v>0.11232649503239385</v>
      </c>
      <c r="D11" s="6">
        <f>D10/10</f>
        <v>0.12392940564022419</v>
      </c>
      <c r="E11" s="6">
        <f>E10/15</f>
        <v>0.17644388142954218</v>
      </c>
    </row>
    <row r="12" spans="1:8" x14ac:dyDescent="0.2">
      <c r="A12" s="4" t="s">
        <v>36</v>
      </c>
      <c r="B12" s="4">
        <f>COUNTIF('World-Daten'!D28:D619,'World-Auswertung'!H4)</f>
        <v>134</v>
      </c>
      <c r="C12" s="4">
        <f>COUNTIF('World-Daten'!E76:E619,'World-Auswertung'!H4)</f>
        <v>66</v>
      </c>
      <c r="D12" s="13">
        <f>COUNTIF('World-Daten'!F136:F619,'World-Auswertung'!H4)</f>
        <v>14</v>
      </c>
      <c r="E12" s="13">
        <f>COUNTIF('World-Daten'!G196:G619,'World-Auswertung'!H4)</f>
        <v>0</v>
      </c>
    </row>
    <row r="13" spans="1:8" x14ac:dyDescent="0.2">
      <c r="A13" s="4" t="s">
        <v>37</v>
      </c>
      <c r="B13" s="4">
        <f>COUNTIF('World-Daten'!D28:D619,'World-Auswertung'!H5)</f>
        <v>445</v>
      </c>
      <c r="C13" s="4">
        <f>COUNTIF('World-Daten'!E76:E619,'World-Auswertung'!H5)</f>
        <v>465</v>
      </c>
      <c r="D13" s="9">
        <f>COUNTIF('World-Daten'!F136:F619,'World-Auswertung'!H5)</f>
        <v>457</v>
      </c>
      <c r="E13" s="9">
        <f>COUNTIF('World-Daten'!G196:G619,'World-Auswertung'!H5)</f>
        <v>411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27"/>
  <sheetViews>
    <sheetView topLeftCell="A198" zoomScaleNormal="100" workbookViewId="0">
      <selection activeCell="S124" sqref="S124"/>
    </sheetView>
  </sheetViews>
  <sheetFormatPr baseColWidth="10" defaultColWidth="9.140625" defaultRowHeight="12.75" x14ac:dyDescent="0.2"/>
  <cols>
    <col min="1" max="1" width="22.7109375" customWidth="1"/>
    <col min="2" max="2" width="9.140625" customWidth="1"/>
    <col min="3" max="3" width="12.28515625" customWidth="1"/>
    <col min="4" max="4" width="13.28515625" customWidth="1"/>
    <col min="5" max="5" width="9.140625" customWidth="1"/>
    <col min="6" max="7" width="10.7109375" customWidth="1"/>
    <col min="8" max="10" width="9.140625" customWidth="1"/>
    <col min="11" max="13" width="9.140625" style="9" customWidth="1"/>
  </cols>
  <sheetData>
    <row r="1" spans="1:25" s="9" customFormat="1" x14ac:dyDescent="0.2">
      <c r="U1" s="14"/>
      <c r="V1" s="15"/>
    </row>
    <row r="2" spans="1:25" s="9" customFormat="1" x14ac:dyDescent="0.2">
      <c r="A2" s="4"/>
    </row>
    <row r="3" spans="1:25" x14ac:dyDescent="0.2">
      <c r="B3" s="17" t="s">
        <v>19</v>
      </c>
      <c r="C3" s="18"/>
      <c r="E3" s="17" t="s">
        <v>26</v>
      </c>
      <c r="F3" s="17"/>
      <c r="G3" s="17"/>
      <c r="H3" s="17" t="s">
        <v>27</v>
      </c>
      <c r="I3" s="17"/>
      <c r="J3" s="17"/>
      <c r="K3" s="17" t="s">
        <v>71</v>
      </c>
      <c r="L3" s="17"/>
      <c r="M3" s="17"/>
      <c r="N3" s="17" t="s">
        <v>28</v>
      </c>
      <c r="O3" s="17"/>
      <c r="P3" s="17"/>
      <c r="Q3" s="17" t="s">
        <v>72</v>
      </c>
      <c r="R3" s="17"/>
      <c r="S3" s="17"/>
      <c r="T3" s="17" t="s">
        <v>29</v>
      </c>
      <c r="U3" s="17"/>
      <c r="V3" s="17"/>
      <c r="W3" s="17" t="s">
        <v>73</v>
      </c>
      <c r="X3" s="17"/>
      <c r="Y3" s="17"/>
    </row>
    <row r="4" spans="1:25" x14ac:dyDescent="0.2">
      <c r="Q4" s="9"/>
      <c r="R4" s="9"/>
      <c r="S4" s="9"/>
      <c r="T4" s="9"/>
      <c r="U4" s="9"/>
      <c r="V4" s="9"/>
      <c r="W4" s="9"/>
      <c r="X4" s="9"/>
      <c r="Y4" s="9"/>
    </row>
    <row r="5" spans="1:25" x14ac:dyDescent="0.2">
      <c r="A5" s="1" t="s">
        <v>0</v>
      </c>
      <c r="B5" s="4" t="s">
        <v>17</v>
      </c>
      <c r="C5" s="4" t="s">
        <v>18</v>
      </c>
      <c r="D5" s="4"/>
      <c r="E5" s="4" t="s">
        <v>17</v>
      </c>
      <c r="F5" s="4" t="s">
        <v>18</v>
      </c>
      <c r="G5" s="4" t="s">
        <v>20</v>
      </c>
      <c r="H5" s="4" t="s">
        <v>17</v>
      </c>
      <c r="I5" s="4" t="s">
        <v>18</v>
      </c>
      <c r="J5" s="4" t="s">
        <v>20</v>
      </c>
      <c r="K5" s="4" t="s">
        <v>17</v>
      </c>
      <c r="L5" s="4" t="s">
        <v>18</v>
      </c>
      <c r="M5" s="4" t="s">
        <v>20</v>
      </c>
      <c r="N5" s="4" t="s">
        <v>17</v>
      </c>
      <c r="O5" s="4" t="s">
        <v>18</v>
      </c>
      <c r="P5" s="4" t="s">
        <v>20</v>
      </c>
      <c r="Q5" s="4" t="s">
        <v>17</v>
      </c>
      <c r="R5" s="4" t="s">
        <v>18</v>
      </c>
      <c r="S5" s="4" t="s">
        <v>20</v>
      </c>
      <c r="T5" s="4" t="s">
        <v>17</v>
      </c>
      <c r="U5" s="4" t="s">
        <v>18</v>
      </c>
      <c r="V5" s="4" t="s">
        <v>20</v>
      </c>
      <c r="W5" s="4" t="s">
        <v>17</v>
      </c>
      <c r="X5" s="4" t="s">
        <v>18</v>
      </c>
      <c r="Y5" s="4" t="s">
        <v>20</v>
      </c>
    </row>
    <row r="6" spans="1:25" x14ac:dyDescent="0.2">
      <c r="A6" s="11">
        <v>36889</v>
      </c>
      <c r="B6" s="3">
        <v>100</v>
      </c>
      <c r="C6" s="3">
        <v>100</v>
      </c>
      <c r="D6" s="2"/>
    </row>
    <row r="7" spans="1:25" x14ac:dyDescent="0.2">
      <c r="A7" s="11">
        <v>36922</v>
      </c>
      <c r="B7" s="3">
        <v>101.93</v>
      </c>
      <c r="C7" s="3">
        <v>113.76</v>
      </c>
      <c r="D7" s="2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25" x14ac:dyDescent="0.2">
      <c r="A8" s="11">
        <v>36950</v>
      </c>
      <c r="B8" s="3">
        <v>93.3</v>
      </c>
      <c r="C8" s="3">
        <v>104.84</v>
      </c>
      <c r="D8" s="2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25" x14ac:dyDescent="0.2">
      <c r="A9" s="11">
        <v>36980</v>
      </c>
      <c r="B9" s="3">
        <v>87.16</v>
      </c>
      <c r="C9" s="3">
        <v>94.5</v>
      </c>
      <c r="D9" s="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25" x14ac:dyDescent="0.2">
      <c r="A10" s="11">
        <v>37011</v>
      </c>
      <c r="B10" s="3">
        <v>93.58</v>
      </c>
      <c r="C10" s="3">
        <v>99.16</v>
      </c>
      <c r="D10" s="2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25" x14ac:dyDescent="0.2">
      <c r="A11" s="11">
        <v>37042</v>
      </c>
      <c r="B11" s="3">
        <v>92.36</v>
      </c>
      <c r="C11" s="3">
        <v>100.3</v>
      </c>
      <c r="D11" s="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25" x14ac:dyDescent="0.2">
      <c r="A12" s="11">
        <v>37071</v>
      </c>
      <c r="B12" s="3">
        <v>89.45</v>
      </c>
      <c r="C12" s="3">
        <v>98.21</v>
      </c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25" x14ac:dyDescent="0.2">
      <c r="A13" s="11">
        <v>37103</v>
      </c>
      <c r="B13" s="3">
        <v>88.26</v>
      </c>
      <c r="C13" s="3">
        <v>91.96</v>
      </c>
      <c r="D13" s="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25" x14ac:dyDescent="0.2">
      <c r="A14" s="11">
        <v>37134</v>
      </c>
      <c r="B14" s="3">
        <v>84.01</v>
      </c>
      <c r="C14" s="3">
        <v>91.04</v>
      </c>
      <c r="D14" s="2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25" x14ac:dyDescent="0.2">
      <c r="A15" s="11">
        <v>37162</v>
      </c>
      <c r="B15" s="3">
        <v>76.599999999999994</v>
      </c>
      <c r="C15" s="3">
        <v>76.930000000000007</v>
      </c>
      <c r="D15" s="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25" x14ac:dyDescent="0.2">
      <c r="A16" s="11">
        <v>37195</v>
      </c>
      <c r="B16" s="3">
        <v>78.06</v>
      </c>
      <c r="C16" s="3">
        <v>81.7</v>
      </c>
      <c r="D16" s="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">
      <c r="A17" s="11">
        <v>37225</v>
      </c>
      <c r="B17" s="3">
        <v>82.66</v>
      </c>
      <c r="C17" s="3">
        <v>90.23</v>
      </c>
      <c r="D17" s="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">
      <c r="A18" s="11">
        <v>37256</v>
      </c>
      <c r="B18" s="3">
        <v>83.18</v>
      </c>
      <c r="C18" s="3">
        <v>97.39</v>
      </c>
      <c r="D18" s="2"/>
      <c r="E18" s="5">
        <f t="shared" ref="E18:E81" si="0">B18/B6-1</f>
        <v>-0.16819999999999991</v>
      </c>
      <c r="F18" s="5">
        <f t="shared" ref="F18:F81" si="1">C18/C6-1</f>
        <v>-2.6100000000000012E-2</v>
      </c>
      <c r="G18" s="5">
        <f>E18-F18</f>
        <v>-0.14209999999999989</v>
      </c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">
      <c r="A19" s="11">
        <v>37287</v>
      </c>
      <c r="B19" s="3">
        <v>80.650000000000006</v>
      </c>
      <c r="C19" s="3">
        <v>100.67</v>
      </c>
      <c r="D19" s="2"/>
      <c r="E19" s="5">
        <f t="shared" si="0"/>
        <v>-0.20877072500735794</v>
      </c>
      <c r="F19" s="5">
        <f t="shared" si="1"/>
        <v>-0.11506680731364283</v>
      </c>
      <c r="G19" s="5">
        <f t="shared" ref="G19:G82" si="2">E19-F19</f>
        <v>-9.3703917693715111E-2</v>
      </c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">
      <c r="A20" s="11">
        <v>37315</v>
      </c>
      <c r="B20" s="3">
        <v>79.94</v>
      </c>
      <c r="C20" s="3">
        <v>102.3</v>
      </c>
      <c r="D20" s="2"/>
      <c r="E20" s="5">
        <f t="shared" si="0"/>
        <v>-0.14319399785637732</v>
      </c>
      <c r="F20" s="5">
        <f t="shared" si="1"/>
        <v>-2.4227394124380019E-2</v>
      </c>
      <c r="G20" s="5">
        <f t="shared" si="2"/>
        <v>-0.1189666037319973</v>
      </c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">
      <c r="A21" s="11">
        <v>37344</v>
      </c>
      <c r="B21" s="3">
        <v>83.46</v>
      </c>
      <c r="C21" s="3">
        <v>108.42</v>
      </c>
      <c r="D21" s="2"/>
      <c r="E21" s="5">
        <f t="shared" si="0"/>
        <v>-4.2450665442863689E-2</v>
      </c>
      <c r="F21" s="5">
        <f t="shared" si="1"/>
        <v>0.14730158730158727</v>
      </c>
      <c r="G21" s="5">
        <f t="shared" si="2"/>
        <v>-0.18975225274445096</v>
      </c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2">
      <c r="A22" s="11">
        <v>37376</v>
      </c>
      <c r="B22" s="3">
        <v>80.62</v>
      </c>
      <c r="C22" s="3">
        <v>109.12</v>
      </c>
      <c r="D22" s="2"/>
      <c r="E22" s="5">
        <f t="shared" si="0"/>
        <v>-0.13849113058345797</v>
      </c>
      <c r="F22" s="5">
        <f t="shared" si="1"/>
        <v>0.10044372730939899</v>
      </c>
      <c r="G22" s="5">
        <f t="shared" si="2"/>
        <v>-0.23893485789285696</v>
      </c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">
      <c r="A23" s="11">
        <v>37407</v>
      </c>
      <c r="B23" s="3">
        <v>80.760000000000005</v>
      </c>
      <c r="C23" s="3">
        <v>107.36</v>
      </c>
      <c r="D23" s="2"/>
      <c r="E23" s="5">
        <f t="shared" si="0"/>
        <v>-0.12559549588566477</v>
      </c>
      <c r="F23" s="5">
        <f t="shared" si="1"/>
        <v>7.0388833499501535E-2</v>
      </c>
      <c r="G23" s="5">
        <f t="shared" si="2"/>
        <v>-0.1959843293851663</v>
      </c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">
      <c r="A24" s="11">
        <v>37435</v>
      </c>
      <c r="B24" s="3">
        <v>75.84</v>
      </c>
      <c r="C24" s="3">
        <v>99.27</v>
      </c>
      <c r="D24" s="2"/>
      <c r="E24" s="5">
        <f t="shared" si="0"/>
        <v>-0.15215204024594742</v>
      </c>
      <c r="F24" s="5">
        <f t="shared" si="1"/>
        <v>1.0793198248650882E-2</v>
      </c>
      <c r="G24" s="5">
        <f t="shared" si="2"/>
        <v>-0.1629452384945983</v>
      </c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">
      <c r="A25" s="11">
        <v>37468</v>
      </c>
      <c r="B25" s="3">
        <v>69.44</v>
      </c>
      <c r="C25" s="3">
        <v>91.68</v>
      </c>
      <c r="D25" s="2"/>
      <c r="E25" s="5">
        <f t="shared" si="0"/>
        <v>-0.21323362791751654</v>
      </c>
      <c r="F25" s="5">
        <f t="shared" si="1"/>
        <v>-3.0448020878641735E-3</v>
      </c>
      <c r="G25" s="5">
        <f t="shared" si="2"/>
        <v>-0.21018882582965237</v>
      </c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">
      <c r="A26" s="11">
        <v>37498</v>
      </c>
      <c r="B26" s="3">
        <v>69.56</v>
      </c>
      <c r="C26" s="3">
        <v>93.08</v>
      </c>
      <c r="D26" s="2"/>
      <c r="E26" s="5">
        <f t="shared" si="0"/>
        <v>-0.17200333293655523</v>
      </c>
      <c r="F26" s="5">
        <f t="shared" si="1"/>
        <v>2.240773286467479E-2</v>
      </c>
      <c r="G26" s="5">
        <f t="shared" si="2"/>
        <v>-0.19441106580123002</v>
      </c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2">
      <c r="A27" s="11">
        <v>37529</v>
      </c>
      <c r="B27" s="3">
        <v>61.9</v>
      </c>
      <c r="C27" s="3">
        <v>83.04</v>
      </c>
      <c r="D27" s="2"/>
      <c r="E27" s="5">
        <f t="shared" si="0"/>
        <v>-0.19190600522193202</v>
      </c>
      <c r="F27" s="5">
        <f t="shared" si="1"/>
        <v>7.9422851943325101E-2</v>
      </c>
      <c r="G27" s="5">
        <f t="shared" si="2"/>
        <v>-0.27132885716525712</v>
      </c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">
      <c r="A28" s="11">
        <v>37560</v>
      </c>
      <c r="B28" s="3">
        <v>66.47</v>
      </c>
      <c r="C28" s="3">
        <v>88.43</v>
      </c>
      <c r="D28" s="2"/>
      <c r="E28" s="5">
        <f t="shared" si="0"/>
        <v>-0.14847553164232641</v>
      </c>
      <c r="F28" s="5">
        <f t="shared" si="1"/>
        <v>8.237454100367203E-2</v>
      </c>
      <c r="G28" s="5">
        <f t="shared" si="2"/>
        <v>-0.23085007264599844</v>
      </c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2">
      <c r="A29" s="11">
        <v>37589</v>
      </c>
      <c r="B29" s="3">
        <v>70.040000000000006</v>
      </c>
      <c r="C29" s="3">
        <v>94.52</v>
      </c>
      <c r="D29" s="2"/>
      <c r="E29" s="5">
        <f t="shared" si="0"/>
        <v>-0.15267360270989583</v>
      </c>
      <c r="F29" s="5">
        <f t="shared" si="1"/>
        <v>4.7545162362850446E-2</v>
      </c>
      <c r="G29" s="5">
        <f t="shared" si="2"/>
        <v>-0.20021876507274627</v>
      </c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2">
      <c r="A30" s="11">
        <v>37621</v>
      </c>
      <c r="B30" s="3">
        <v>66.64</v>
      </c>
      <c r="C30" s="3">
        <v>91.38</v>
      </c>
      <c r="D30" s="2"/>
      <c r="E30" s="5">
        <f t="shared" si="0"/>
        <v>-0.19884587641259921</v>
      </c>
      <c r="F30" s="5">
        <f t="shared" si="1"/>
        <v>-6.1710647910463101E-2</v>
      </c>
      <c r="G30" s="5">
        <f t="shared" si="2"/>
        <v>-0.13713522850213611</v>
      </c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">
      <c r="A31" s="11">
        <v>37652</v>
      </c>
      <c r="B31" s="3">
        <v>64.599999999999994</v>
      </c>
      <c r="C31" s="3">
        <v>90.97</v>
      </c>
      <c r="D31" s="2"/>
      <c r="E31" s="5">
        <f t="shared" si="0"/>
        <v>-0.19900805951642919</v>
      </c>
      <c r="F31" s="5">
        <f t="shared" si="1"/>
        <v>-9.6354425350154038E-2</v>
      </c>
      <c r="G31" s="5">
        <f t="shared" si="2"/>
        <v>-0.10265363416627515</v>
      </c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">
      <c r="A32" s="11">
        <v>37680</v>
      </c>
      <c r="B32" s="3">
        <v>63.47</v>
      </c>
      <c r="C32" s="3">
        <v>88.42</v>
      </c>
      <c r="D32" s="2"/>
      <c r="E32" s="5">
        <f t="shared" si="0"/>
        <v>-0.20602952214160619</v>
      </c>
      <c r="F32" s="5">
        <f t="shared" si="1"/>
        <v>-0.13567937438905175</v>
      </c>
      <c r="G32" s="5">
        <f t="shared" si="2"/>
        <v>-7.0350147752554437E-2</v>
      </c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2">
      <c r="A33" s="11">
        <v>37711</v>
      </c>
      <c r="B33" s="3">
        <v>63.26</v>
      </c>
      <c r="C33" s="3">
        <v>85.89</v>
      </c>
      <c r="D33" s="2"/>
      <c r="E33" s="5">
        <f t="shared" si="0"/>
        <v>-0.24203211119098966</v>
      </c>
      <c r="F33" s="5">
        <f t="shared" si="1"/>
        <v>-0.20780298837852795</v>
      </c>
      <c r="G33" s="5">
        <f t="shared" si="2"/>
        <v>-3.422912281246171E-2</v>
      </c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x14ac:dyDescent="0.2">
      <c r="A34" s="11">
        <v>37741</v>
      </c>
      <c r="B34" s="3">
        <v>68.87</v>
      </c>
      <c r="C34" s="3">
        <v>93.53</v>
      </c>
      <c r="D34" s="2"/>
      <c r="E34" s="5">
        <f t="shared" si="0"/>
        <v>-0.1457454725874473</v>
      </c>
      <c r="F34" s="5">
        <f t="shared" si="1"/>
        <v>-0.14287023460410564</v>
      </c>
      <c r="G34" s="5">
        <f t="shared" si="2"/>
        <v>-2.8752379833416608E-3</v>
      </c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x14ac:dyDescent="0.2">
      <c r="A35" s="11">
        <v>37771</v>
      </c>
      <c r="B35" s="3">
        <v>72.790000000000006</v>
      </c>
      <c r="C35" s="3">
        <v>100.22</v>
      </c>
      <c r="D35" s="2"/>
      <c r="E35" s="5">
        <f t="shared" si="0"/>
        <v>-9.8687469044081211E-2</v>
      </c>
      <c r="F35" s="5">
        <f t="shared" si="1"/>
        <v>-6.6505216095380071E-2</v>
      </c>
      <c r="G35" s="5">
        <f t="shared" si="2"/>
        <v>-3.218225294870114E-2</v>
      </c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2">
      <c r="A36" s="11">
        <v>37802</v>
      </c>
      <c r="B36" s="3">
        <v>74.040000000000006</v>
      </c>
      <c r="C36" s="3">
        <v>105.9</v>
      </c>
      <c r="D36" s="2"/>
      <c r="E36" s="5">
        <f t="shared" si="0"/>
        <v>-2.3734177215189889E-2</v>
      </c>
      <c r="F36" s="5">
        <f t="shared" si="1"/>
        <v>6.6787549108492161E-2</v>
      </c>
      <c r="G36" s="5">
        <f t="shared" si="2"/>
        <v>-9.052172632368205E-2</v>
      </c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x14ac:dyDescent="0.2">
      <c r="A37" s="11">
        <v>37833</v>
      </c>
      <c r="B37" s="3">
        <v>75.540000000000006</v>
      </c>
      <c r="C37" s="3">
        <v>112.48</v>
      </c>
      <c r="D37" s="2"/>
      <c r="E37" s="5">
        <f t="shared" si="0"/>
        <v>8.7845622119815836E-2</v>
      </c>
      <c r="F37" s="5">
        <f t="shared" si="1"/>
        <v>0.22687609075043635</v>
      </c>
      <c r="G37" s="5">
        <f t="shared" si="2"/>
        <v>-0.13903046863062052</v>
      </c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">
      <c r="A38" s="11">
        <v>37862</v>
      </c>
      <c r="B38" s="3">
        <v>77.16</v>
      </c>
      <c r="C38" s="3">
        <v>120.01</v>
      </c>
      <c r="D38" s="2"/>
      <c r="E38" s="5">
        <f t="shared" si="0"/>
        <v>0.10925819436457718</v>
      </c>
      <c r="F38" s="5">
        <f t="shared" si="1"/>
        <v>0.28932101418134937</v>
      </c>
      <c r="G38" s="5">
        <f t="shared" si="2"/>
        <v>-0.18006281981677219</v>
      </c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x14ac:dyDescent="0.2">
      <c r="A39" s="11">
        <v>37894</v>
      </c>
      <c r="B39" s="3">
        <v>77.62</v>
      </c>
      <c r="C39" s="3">
        <v>120.88</v>
      </c>
      <c r="D39" s="2"/>
      <c r="E39" s="5">
        <f t="shared" si="0"/>
        <v>0.25395799676898223</v>
      </c>
      <c r="F39" s="5">
        <f t="shared" si="1"/>
        <v>0.45568400770712891</v>
      </c>
      <c r="G39" s="5">
        <f t="shared" si="2"/>
        <v>-0.20172601093814668</v>
      </c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2">
      <c r="A40" s="11">
        <v>37925</v>
      </c>
      <c r="B40" s="3">
        <v>82.22</v>
      </c>
      <c r="C40" s="3">
        <v>131.16999999999999</v>
      </c>
      <c r="D40" s="2"/>
      <c r="E40" s="5">
        <f t="shared" si="0"/>
        <v>0.23694899954866866</v>
      </c>
      <c r="F40" s="5">
        <f t="shared" si="1"/>
        <v>0.48332014022390557</v>
      </c>
      <c r="G40" s="5">
        <f t="shared" si="2"/>
        <v>-0.24637114067523691</v>
      </c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x14ac:dyDescent="0.2">
      <c r="A41" s="11">
        <v>37953</v>
      </c>
      <c r="B41" s="3">
        <v>83.47</v>
      </c>
      <c r="C41" s="3">
        <v>132.76</v>
      </c>
      <c r="D41" s="2"/>
      <c r="E41" s="5">
        <f t="shared" si="0"/>
        <v>0.19174757281553378</v>
      </c>
      <c r="F41" s="5">
        <f t="shared" si="1"/>
        <v>0.40457046127803631</v>
      </c>
      <c r="G41" s="5">
        <f t="shared" si="2"/>
        <v>-0.21282288846250252</v>
      </c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x14ac:dyDescent="0.2">
      <c r="A42" s="11">
        <v>37986</v>
      </c>
      <c r="B42" s="3">
        <v>88.7</v>
      </c>
      <c r="C42" s="3">
        <v>142.38</v>
      </c>
      <c r="D42" s="2"/>
      <c r="E42" s="5">
        <f t="shared" si="0"/>
        <v>0.33103241296518604</v>
      </c>
      <c r="F42" s="5">
        <f t="shared" si="1"/>
        <v>0.55810899540380832</v>
      </c>
      <c r="G42" s="5">
        <f t="shared" si="2"/>
        <v>-0.22707658243862228</v>
      </c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x14ac:dyDescent="0.2">
      <c r="A43" s="11">
        <v>38016</v>
      </c>
      <c r="B43" s="3">
        <v>90.12</v>
      </c>
      <c r="C43" s="3">
        <v>147.35</v>
      </c>
      <c r="D43" s="2"/>
      <c r="E43" s="5">
        <f t="shared" si="0"/>
        <v>0.39504643962848318</v>
      </c>
      <c r="F43" s="5">
        <f t="shared" si="1"/>
        <v>0.61976475761239969</v>
      </c>
      <c r="G43" s="5">
        <f t="shared" si="2"/>
        <v>-0.2247183179839165</v>
      </c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x14ac:dyDescent="0.2">
      <c r="A44" s="11">
        <v>38044</v>
      </c>
      <c r="B44" s="3">
        <v>91.63</v>
      </c>
      <c r="C44" s="3">
        <v>154.11000000000001</v>
      </c>
      <c r="D44" s="2"/>
      <c r="E44" s="5">
        <f t="shared" si="0"/>
        <v>0.44367417677642984</v>
      </c>
      <c r="F44" s="5">
        <f t="shared" si="1"/>
        <v>0.74293146346980343</v>
      </c>
      <c r="G44" s="5">
        <f t="shared" si="2"/>
        <v>-0.29925728669337359</v>
      </c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x14ac:dyDescent="0.2">
      <c r="A45" s="11">
        <v>38077</v>
      </c>
      <c r="B45" s="3">
        <v>91.02</v>
      </c>
      <c r="C45" s="3">
        <v>156.03</v>
      </c>
      <c r="D45" s="2"/>
      <c r="E45" s="5">
        <f t="shared" si="0"/>
        <v>0.4388239013594688</v>
      </c>
      <c r="F45" s="5">
        <f t="shared" si="1"/>
        <v>0.81662591687041575</v>
      </c>
      <c r="G45" s="5">
        <f t="shared" si="2"/>
        <v>-0.37780201551094694</v>
      </c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x14ac:dyDescent="0.2">
      <c r="A46" s="11">
        <v>38107</v>
      </c>
      <c r="B46" s="3">
        <v>89.16</v>
      </c>
      <c r="C46" s="3">
        <v>143.26</v>
      </c>
      <c r="D46" s="2"/>
      <c r="E46" s="5">
        <f t="shared" si="0"/>
        <v>0.29461303905909664</v>
      </c>
      <c r="F46" s="5">
        <f t="shared" si="1"/>
        <v>0.53170105848390881</v>
      </c>
      <c r="G46" s="5">
        <f t="shared" si="2"/>
        <v>-0.23708801942481217</v>
      </c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">
      <c r="A47" s="11">
        <v>38138</v>
      </c>
      <c r="B47" s="3">
        <v>89.97</v>
      </c>
      <c r="C47" s="3">
        <v>140.4</v>
      </c>
      <c r="D47" s="2"/>
      <c r="E47" s="5">
        <f t="shared" si="0"/>
        <v>0.23602143151531796</v>
      </c>
      <c r="F47" s="5">
        <f t="shared" si="1"/>
        <v>0.4009179804430254</v>
      </c>
      <c r="G47" s="5">
        <f t="shared" si="2"/>
        <v>-0.16489654892770744</v>
      </c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">
      <c r="A48" s="11">
        <v>38168</v>
      </c>
      <c r="B48" s="3">
        <v>91.82</v>
      </c>
      <c r="C48" s="3">
        <v>141</v>
      </c>
      <c r="D48" s="2"/>
      <c r="E48" s="5">
        <f t="shared" si="0"/>
        <v>0.24014046461372218</v>
      </c>
      <c r="F48" s="5">
        <f t="shared" si="1"/>
        <v>0.33144475920679883</v>
      </c>
      <c r="G48" s="5">
        <f t="shared" si="2"/>
        <v>-9.1304294593076651E-2</v>
      </c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x14ac:dyDescent="0.2">
      <c r="A49" s="11">
        <v>38198</v>
      </c>
      <c r="B49" s="3">
        <v>88.82</v>
      </c>
      <c r="C49" s="3">
        <v>138.41</v>
      </c>
      <c r="D49" s="2"/>
      <c r="E49" s="5">
        <f t="shared" si="0"/>
        <v>0.17580090018533201</v>
      </c>
      <c r="F49" s="5">
        <f t="shared" si="1"/>
        <v>0.2305298719772404</v>
      </c>
      <c r="G49" s="5">
        <f t="shared" si="2"/>
        <v>-5.4728971791908387E-2</v>
      </c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x14ac:dyDescent="0.2">
      <c r="A50" s="11">
        <v>38230</v>
      </c>
      <c r="B50" s="3">
        <v>89.21</v>
      </c>
      <c r="C50" s="3">
        <v>144.16</v>
      </c>
      <c r="D50" s="2"/>
      <c r="E50" s="5">
        <f t="shared" si="0"/>
        <v>0.15616899948159668</v>
      </c>
      <c r="F50" s="5">
        <f t="shared" si="1"/>
        <v>0.20123323056411957</v>
      </c>
      <c r="G50" s="5">
        <f t="shared" si="2"/>
        <v>-4.5064231082522888E-2</v>
      </c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x14ac:dyDescent="0.2">
      <c r="A51" s="11">
        <v>38260</v>
      </c>
      <c r="B51" s="3">
        <v>90.9</v>
      </c>
      <c r="C51" s="3">
        <v>152.47</v>
      </c>
      <c r="D51" s="2"/>
      <c r="E51" s="5">
        <f t="shared" si="0"/>
        <v>0.17108992527699041</v>
      </c>
      <c r="F51" s="5">
        <f t="shared" si="1"/>
        <v>0.26133355393778968</v>
      </c>
      <c r="G51" s="5">
        <f t="shared" si="2"/>
        <v>-9.0243628660799269E-2</v>
      </c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x14ac:dyDescent="0.2">
      <c r="A52" s="11">
        <v>38289</v>
      </c>
      <c r="B52" s="3">
        <v>93.12</v>
      </c>
      <c r="C52" s="3">
        <v>156.12</v>
      </c>
      <c r="D52" s="2"/>
      <c r="E52" s="5">
        <f t="shared" si="0"/>
        <v>0.13257115057163715</v>
      </c>
      <c r="F52" s="5">
        <f t="shared" si="1"/>
        <v>0.19021117633605256</v>
      </c>
      <c r="G52" s="5">
        <f t="shared" si="2"/>
        <v>-5.7640025764415403E-2</v>
      </c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x14ac:dyDescent="0.2">
      <c r="A53" s="11">
        <v>38321</v>
      </c>
      <c r="B53" s="3">
        <v>98.01</v>
      </c>
      <c r="C53" s="3">
        <v>170.57</v>
      </c>
      <c r="D53" s="2"/>
      <c r="E53" s="5">
        <f t="shared" si="0"/>
        <v>0.17419432131304657</v>
      </c>
      <c r="F53" s="5">
        <f t="shared" si="1"/>
        <v>0.28479963844531486</v>
      </c>
      <c r="G53" s="5">
        <f t="shared" si="2"/>
        <v>-0.11060531713226829</v>
      </c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x14ac:dyDescent="0.2">
      <c r="A54" s="11">
        <v>38352</v>
      </c>
      <c r="B54" s="3">
        <v>101.75</v>
      </c>
      <c r="C54" s="3">
        <v>178.76</v>
      </c>
      <c r="D54" s="2"/>
      <c r="E54" s="5">
        <f t="shared" si="0"/>
        <v>0.14712514092446449</v>
      </c>
      <c r="F54" s="5">
        <f t="shared" si="1"/>
        <v>0.25551341480545009</v>
      </c>
      <c r="G54" s="5">
        <f t="shared" si="2"/>
        <v>-0.1083882738809856</v>
      </c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x14ac:dyDescent="0.2">
      <c r="A55" s="11">
        <v>38383</v>
      </c>
      <c r="B55" s="3">
        <v>99.46</v>
      </c>
      <c r="C55" s="3">
        <v>179.21</v>
      </c>
      <c r="D55" s="2"/>
      <c r="E55" s="5">
        <f t="shared" si="0"/>
        <v>0.10363959165557013</v>
      </c>
      <c r="F55" s="5">
        <f t="shared" si="1"/>
        <v>0.21621988462843578</v>
      </c>
      <c r="G55" s="5">
        <f t="shared" si="2"/>
        <v>-0.11258029297286565</v>
      </c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x14ac:dyDescent="0.2">
      <c r="A56" s="11">
        <v>38411</v>
      </c>
      <c r="B56" s="3">
        <v>102.61</v>
      </c>
      <c r="C56" s="3">
        <v>194.85</v>
      </c>
      <c r="D56" s="2"/>
      <c r="E56" s="5">
        <f t="shared" si="0"/>
        <v>0.11982975008185104</v>
      </c>
      <c r="F56" s="5">
        <f t="shared" si="1"/>
        <v>0.26435662838232421</v>
      </c>
      <c r="G56" s="5">
        <f t="shared" si="2"/>
        <v>-0.14452687830047317</v>
      </c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x14ac:dyDescent="0.2">
      <c r="A57" s="11">
        <v>38442</v>
      </c>
      <c r="B57" s="3">
        <v>100.62</v>
      </c>
      <c r="C57" s="3">
        <v>181.97</v>
      </c>
      <c r="D57" s="2"/>
      <c r="E57" s="5">
        <f t="shared" si="0"/>
        <v>0.10547132498352019</v>
      </c>
      <c r="F57" s="5">
        <f t="shared" si="1"/>
        <v>0.16625008011279885</v>
      </c>
      <c r="G57" s="5">
        <f t="shared" si="2"/>
        <v>-6.0778755129278661E-2</v>
      </c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x14ac:dyDescent="0.2">
      <c r="A58" s="11">
        <v>38471</v>
      </c>
      <c r="B58" s="3">
        <v>98.43</v>
      </c>
      <c r="C58" s="3">
        <v>177.09</v>
      </c>
      <c r="D58" s="2"/>
      <c r="E58" s="5">
        <f t="shared" si="0"/>
        <v>0.1039703903095559</v>
      </c>
      <c r="F58" s="5">
        <f t="shared" si="1"/>
        <v>0.23614407371213186</v>
      </c>
      <c r="G58" s="5">
        <f t="shared" si="2"/>
        <v>-0.13217368340257596</v>
      </c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x14ac:dyDescent="0.2">
      <c r="A59" s="11">
        <v>38503</v>
      </c>
      <c r="B59" s="3">
        <v>100.18</v>
      </c>
      <c r="C59" s="3">
        <v>183.25</v>
      </c>
      <c r="D59" s="2"/>
      <c r="E59" s="5">
        <f t="shared" si="0"/>
        <v>0.11348227186840076</v>
      </c>
      <c r="F59" s="5">
        <f t="shared" si="1"/>
        <v>0.30519943019943008</v>
      </c>
      <c r="G59" s="5">
        <f t="shared" si="2"/>
        <v>-0.19171715833102931</v>
      </c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x14ac:dyDescent="0.2">
      <c r="A60" s="11">
        <v>38533</v>
      </c>
      <c r="B60" s="3">
        <v>101.04</v>
      </c>
      <c r="C60" s="3">
        <v>189.48</v>
      </c>
      <c r="D60" s="2"/>
      <c r="E60" s="5">
        <f t="shared" si="0"/>
        <v>0.10041385319102614</v>
      </c>
      <c r="F60" s="5">
        <f t="shared" si="1"/>
        <v>0.34382978723404256</v>
      </c>
      <c r="G60" s="5">
        <f t="shared" si="2"/>
        <v>-0.24341593404301642</v>
      </c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x14ac:dyDescent="0.2">
      <c r="A61" s="11">
        <v>38562</v>
      </c>
      <c r="B61" s="3">
        <v>104.57</v>
      </c>
      <c r="C61" s="3">
        <v>202.72</v>
      </c>
      <c r="D61" s="2"/>
      <c r="E61" s="5">
        <f t="shared" si="0"/>
        <v>0.17732492681828416</v>
      </c>
      <c r="F61" s="5">
        <f t="shared" si="1"/>
        <v>0.46463405823278658</v>
      </c>
      <c r="G61" s="5">
        <f t="shared" si="2"/>
        <v>-0.28730913141450243</v>
      </c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x14ac:dyDescent="0.2">
      <c r="A62" s="11">
        <v>38595</v>
      </c>
      <c r="B62" s="3">
        <v>105.36</v>
      </c>
      <c r="C62" s="3">
        <v>204.46</v>
      </c>
      <c r="D62" s="2"/>
      <c r="E62" s="5">
        <f t="shared" si="0"/>
        <v>0.18103351642192589</v>
      </c>
      <c r="F62" s="5">
        <f t="shared" si="1"/>
        <v>0.41828523862375144</v>
      </c>
      <c r="G62" s="5">
        <f t="shared" si="2"/>
        <v>-0.23725172220182555</v>
      </c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x14ac:dyDescent="0.2">
      <c r="A63" s="11">
        <v>38625</v>
      </c>
      <c r="B63" s="3">
        <v>108.1</v>
      </c>
      <c r="C63" s="3">
        <v>223.5</v>
      </c>
      <c r="D63" s="2"/>
      <c r="E63" s="5">
        <f t="shared" si="0"/>
        <v>0.18921892189218914</v>
      </c>
      <c r="F63" s="5">
        <f t="shared" si="1"/>
        <v>0.4658621368137994</v>
      </c>
      <c r="G63" s="5">
        <f t="shared" si="2"/>
        <v>-0.27664321492161026</v>
      </c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x14ac:dyDescent="0.2">
      <c r="A64" s="11">
        <v>38656</v>
      </c>
      <c r="B64" s="3">
        <v>105.48</v>
      </c>
      <c r="C64" s="3">
        <v>208.89</v>
      </c>
      <c r="D64" s="2"/>
      <c r="E64" s="5">
        <f t="shared" si="0"/>
        <v>0.13273195876288657</v>
      </c>
      <c r="F64" s="5">
        <f t="shared" si="1"/>
        <v>0.3380092236740968</v>
      </c>
      <c r="G64" s="5">
        <f t="shared" si="2"/>
        <v>-0.20527726491121023</v>
      </c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x14ac:dyDescent="0.2">
      <c r="A65" s="11">
        <v>38686</v>
      </c>
      <c r="B65" s="3">
        <v>108.99</v>
      </c>
      <c r="C65" s="3">
        <v>226.17</v>
      </c>
      <c r="D65" s="2"/>
      <c r="E65" s="5">
        <f t="shared" si="0"/>
        <v>0.11202938475665736</v>
      </c>
      <c r="F65" s="5">
        <f t="shared" si="1"/>
        <v>0.32596587911121522</v>
      </c>
      <c r="G65" s="5">
        <f t="shared" si="2"/>
        <v>-0.21393649435455786</v>
      </c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x14ac:dyDescent="0.2">
      <c r="A66" s="11">
        <v>38716</v>
      </c>
      <c r="B66" s="3">
        <v>111.41</v>
      </c>
      <c r="C66" s="3">
        <v>239.53</v>
      </c>
      <c r="D66" s="2"/>
      <c r="E66" s="5">
        <f t="shared" si="0"/>
        <v>9.4938574938574938E-2</v>
      </c>
      <c r="F66" s="5">
        <f t="shared" si="1"/>
        <v>0.3399530096218395</v>
      </c>
      <c r="G66" s="5">
        <f t="shared" si="2"/>
        <v>-0.24501443468326456</v>
      </c>
      <c r="H66" s="5">
        <f t="shared" ref="H66:H97" si="3">B66/B6-1</f>
        <v>0.11409999999999987</v>
      </c>
      <c r="I66" s="5">
        <f t="shared" ref="I66:I97" si="4">C66/C6-1</f>
        <v>1.3953000000000002</v>
      </c>
      <c r="J66" s="5">
        <f>H66-I66</f>
        <v>-1.2812000000000003</v>
      </c>
      <c r="K66" s="5">
        <f t="shared" ref="K66:K97" si="5">(B66/B6)^(1/5)-1</f>
        <v>2.184455441667521E-2</v>
      </c>
      <c r="L66" s="5">
        <f t="shared" ref="L66:L97" si="6">(C66/C6)^(1/5)-1</f>
        <v>0.19089091704501771</v>
      </c>
      <c r="M66" s="5">
        <f>K66-L66</f>
        <v>-0.16904636262834249</v>
      </c>
      <c r="N66" s="5"/>
      <c r="O66" s="5"/>
      <c r="P66" s="5"/>
      <c r="Q66" s="5"/>
    </row>
    <row r="67" spans="1:17" x14ac:dyDescent="0.2">
      <c r="A67" s="11">
        <v>38748</v>
      </c>
      <c r="B67" s="3">
        <v>116.38</v>
      </c>
      <c r="C67" s="3">
        <v>266.29000000000002</v>
      </c>
      <c r="D67" s="2"/>
      <c r="E67" s="5">
        <f t="shared" si="0"/>
        <v>0.17011864065956162</v>
      </c>
      <c r="F67" s="5">
        <f t="shared" si="1"/>
        <v>0.48591038446515267</v>
      </c>
      <c r="G67" s="5">
        <f t="shared" si="2"/>
        <v>-0.31579174380559105</v>
      </c>
      <c r="H67" s="5">
        <f t="shared" si="3"/>
        <v>0.1417639556558421</v>
      </c>
      <c r="I67" s="5">
        <f t="shared" si="4"/>
        <v>1.3408052039381153</v>
      </c>
      <c r="J67" s="5">
        <f t="shared" ref="J67:J130" si="7">H67-I67</f>
        <v>-1.1990412482822732</v>
      </c>
      <c r="K67" s="5">
        <f t="shared" si="5"/>
        <v>2.6869526154966072E-2</v>
      </c>
      <c r="L67" s="5">
        <f t="shared" si="6"/>
        <v>0.18542219624631695</v>
      </c>
      <c r="M67" s="5">
        <f t="shared" ref="M67:M130" si="8">K67-L67</f>
        <v>-0.15855267009135088</v>
      </c>
      <c r="N67" s="5"/>
      <c r="O67" s="5"/>
      <c r="P67" s="5"/>
      <c r="Q67" s="5"/>
    </row>
    <row r="68" spans="1:17" x14ac:dyDescent="0.2">
      <c r="A68" s="11">
        <v>38776</v>
      </c>
      <c r="B68" s="3">
        <v>116.21</v>
      </c>
      <c r="C68" s="3">
        <v>265.97000000000003</v>
      </c>
      <c r="D68" s="2"/>
      <c r="E68" s="5">
        <f t="shared" si="0"/>
        <v>0.13254068804210117</v>
      </c>
      <c r="F68" s="5">
        <f t="shared" si="1"/>
        <v>0.36499871696176567</v>
      </c>
      <c r="G68" s="5">
        <f t="shared" si="2"/>
        <v>-0.23245802891966449</v>
      </c>
      <c r="H68" s="5">
        <f t="shared" si="3"/>
        <v>0.2455519828510182</v>
      </c>
      <c r="I68" s="5">
        <f t="shared" si="4"/>
        <v>1.5369133918351774</v>
      </c>
      <c r="J68" s="5">
        <f t="shared" si="7"/>
        <v>-1.2913614089841592</v>
      </c>
      <c r="K68" s="5">
        <f t="shared" si="5"/>
        <v>4.4894327481470819E-2</v>
      </c>
      <c r="L68" s="5">
        <f t="shared" si="6"/>
        <v>0.20465067470273524</v>
      </c>
      <c r="M68" s="5">
        <f t="shared" si="8"/>
        <v>-0.15975634722126442</v>
      </c>
      <c r="N68" s="5"/>
      <c r="O68" s="5"/>
      <c r="P68" s="5"/>
      <c r="Q68" s="5"/>
    </row>
    <row r="69" spans="1:17" x14ac:dyDescent="0.2">
      <c r="A69" s="11">
        <v>38807</v>
      </c>
      <c r="B69" s="3">
        <v>118.76</v>
      </c>
      <c r="C69" s="3">
        <v>268.32</v>
      </c>
      <c r="D69" s="2"/>
      <c r="E69" s="5">
        <f t="shared" si="0"/>
        <v>0.18028225004969189</v>
      </c>
      <c r="F69" s="5">
        <f t="shared" si="1"/>
        <v>0.4745287684783206</v>
      </c>
      <c r="G69" s="5">
        <f t="shared" si="2"/>
        <v>-0.2942465184286287</v>
      </c>
      <c r="H69" s="5">
        <f t="shared" si="3"/>
        <v>0.3625516291877009</v>
      </c>
      <c r="I69" s="5">
        <f t="shared" si="4"/>
        <v>1.8393650793650793</v>
      </c>
      <c r="J69" s="5">
        <f t="shared" si="7"/>
        <v>-1.4768134501773784</v>
      </c>
      <c r="K69" s="5">
        <f t="shared" si="5"/>
        <v>6.3825983246950546E-2</v>
      </c>
      <c r="L69" s="5">
        <f t="shared" si="6"/>
        <v>0.23209514808175546</v>
      </c>
      <c r="M69" s="5">
        <f t="shared" si="8"/>
        <v>-0.16826916483480492</v>
      </c>
      <c r="N69" s="5"/>
      <c r="O69" s="5"/>
      <c r="P69" s="5"/>
      <c r="Q69" s="5"/>
    </row>
    <row r="70" spans="1:17" x14ac:dyDescent="0.2">
      <c r="A70" s="11">
        <v>38835</v>
      </c>
      <c r="B70" s="3">
        <v>122.37</v>
      </c>
      <c r="C70" s="3">
        <v>287.43</v>
      </c>
      <c r="D70" s="2"/>
      <c r="E70" s="5">
        <f t="shared" si="0"/>
        <v>0.24321853093569024</v>
      </c>
      <c r="F70" s="5">
        <f t="shared" si="1"/>
        <v>0.62307301372183632</v>
      </c>
      <c r="G70" s="5">
        <f t="shared" si="2"/>
        <v>-0.37985448278614609</v>
      </c>
      <c r="H70" s="5">
        <f t="shared" si="3"/>
        <v>0.30765120752297515</v>
      </c>
      <c r="I70" s="5">
        <f t="shared" si="4"/>
        <v>1.8986486486486487</v>
      </c>
      <c r="J70" s="5">
        <f t="shared" si="7"/>
        <v>-1.5909974411256735</v>
      </c>
      <c r="K70" s="5">
        <f t="shared" si="5"/>
        <v>5.5111566223631225E-2</v>
      </c>
      <c r="L70" s="5">
        <f t="shared" si="6"/>
        <v>0.23719773246687037</v>
      </c>
      <c r="M70" s="5">
        <f t="shared" si="8"/>
        <v>-0.18208616624323914</v>
      </c>
      <c r="N70" s="5"/>
      <c r="O70" s="5"/>
      <c r="P70" s="5"/>
      <c r="Q70" s="5"/>
    </row>
    <row r="71" spans="1:17" x14ac:dyDescent="0.2">
      <c r="A71" s="11">
        <v>38868</v>
      </c>
      <c r="B71" s="3">
        <v>118.19</v>
      </c>
      <c r="C71" s="3">
        <v>257.31</v>
      </c>
      <c r="D71" s="2"/>
      <c r="E71" s="5">
        <f t="shared" si="0"/>
        <v>0.17977640247554394</v>
      </c>
      <c r="F71" s="5">
        <f t="shared" si="1"/>
        <v>0.40414733969986361</v>
      </c>
      <c r="G71" s="5">
        <f t="shared" si="2"/>
        <v>-0.22437093722431967</v>
      </c>
      <c r="H71" s="5">
        <f t="shared" si="3"/>
        <v>0.27966652230402778</v>
      </c>
      <c r="I71" s="5">
        <f t="shared" si="4"/>
        <v>1.5654037886340979</v>
      </c>
      <c r="J71" s="5">
        <f t="shared" si="7"/>
        <v>-1.2857372663300701</v>
      </c>
      <c r="K71" s="5">
        <f t="shared" si="5"/>
        <v>5.0556373028207924E-2</v>
      </c>
      <c r="L71" s="5">
        <f t="shared" si="6"/>
        <v>0.20734432850455797</v>
      </c>
      <c r="M71" s="5">
        <f t="shared" si="8"/>
        <v>-0.15678795547635005</v>
      </c>
      <c r="N71" s="5"/>
      <c r="O71" s="5"/>
      <c r="P71" s="5"/>
      <c r="Q71" s="5"/>
    </row>
    <row r="72" spans="1:17" x14ac:dyDescent="0.2">
      <c r="A72" s="11">
        <v>38898</v>
      </c>
      <c r="B72" s="3">
        <v>118.15</v>
      </c>
      <c r="C72" s="3">
        <v>256.68</v>
      </c>
      <c r="D72" s="2"/>
      <c r="E72" s="5">
        <f t="shared" si="0"/>
        <v>0.16933887569279493</v>
      </c>
      <c r="F72" s="5">
        <f t="shared" si="1"/>
        <v>0.3546548448385054</v>
      </c>
      <c r="G72" s="5">
        <f t="shared" si="2"/>
        <v>-0.18531596914571047</v>
      </c>
      <c r="H72" s="5">
        <f t="shared" si="3"/>
        <v>0.32084963666852984</v>
      </c>
      <c r="I72" s="5">
        <f t="shared" si="4"/>
        <v>1.6135831381733023</v>
      </c>
      <c r="J72" s="5">
        <f t="shared" si="7"/>
        <v>-1.2927335015047725</v>
      </c>
      <c r="K72" s="5">
        <f t="shared" si="5"/>
        <v>5.7232916421357194E-2</v>
      </c>
      <c r="L72" s="5">
        <f t="shared" si="6"/>
        <v>0.21184552625898156</v>
      </c>
      <c r="M72" s="5">
        <f t="shared" si="8"/>
        <v>-0.15461260983762437</v>
      </c>
      <c r="N72" s="5"/>
      <c r="O72" s="5"/>
      <c r="P72" s="5"/>
      <c r="Q72" s="5"/>
    </row>
    <row r="73" spans="1:17" x14ac:dyDescent="0.2">
      <c r="A73" s="11">
        <v>38929</v>
      </c>
      <c r="B73" s="3">
        <v>118.89</v>
      </c>
      <c r="C73" s="3">
        <v>260.3</v>
      </c>
      <c r="D73" s="2"/>
      <c r="E73" s="5">
        <f t="shared" si="0"/>
        <v>0.13694176149947412</v>
      </c>
      <c r="F73" s="5">
        <f t="shared" si="1"/>
        <v>0.28403709550118394</v>
      </c>
      <c r="G73" s="5">
        <f t="shared" si="2"/>
        <v>-0.14709533400170982</v>
      </c>
      <c r="H73" s="5">
        <f t="shared" si="3"/>
        <v>0.34704282800815767</v>
      </c>
      <c r="I73" s="5">
        <f t="shared" si="4"/>
        <v>1.8305785123966944</v>
      </c>
      <c r="J73" s="5">
        <f t="shared" si="7"/>
        <v>-1.4835356843885368</v>
      </c>
      <c r="K73" s="5">
        <f t="shared" si="5"/>
        <v>6.1393150801692942E-2</v>
      </c>
      <c r="L73" s="5">
        <f t="shared" si="6"/>
        <v>0.23133164556087449</v>
      </c>
      <c r="M73" s="5">
        <f t="shared" si="8"/>
        <v>-0.16993849475918155</v>
      </c>
      <c r="N73" s="5"/>
      <c r="O73" s="5"/>
      <c r="P73" s="5"/>
      <c r="Q73" s="5"/>
    </row>
    <row r="74" spans="1:17" x14ac:dyDescent="0.2">
      <c r="A74" s="11">
        <v>38960</v>
      </c>
      <c r="B74" s="3">
        <v>121.98</v>
      </c>
      <c r="C74" s="3">
        <v>266.93</v>
      </c>
      <c r="D74" s="2"/>
      <c r="E74" s="5">
        <f t="shared" si="0"/>
        <v>0.15774487471526211</v>
      </c>
      <c r="F74" s="5">
        <f t="shared" si="1"/>
        <v>0.30553653526362123</v>
      </c>
      <c r="G74" s="5">
        <f t="shared" si="2"/>
        <v>-0.14779166054835913</v>
      </c>
      <c r="H74" s="5">
        <f t="shared" si="3"/>
        <v>0.45197000357100348</v>
      </c>
      <c r="I74" s="5">
        <f t="shared" si="4"/>
        <v>1.9320079086115993</v>
      </c>
      <c r="J74" s="5">
        <f t="shared" si="7"/>
        <v>-1.4800379050405958</v>
      </c>
      <c r="K74" s="5">
        <f t="shared" si="5"/>
        <v>7.7436115305420605E-2</v>
      </c>
      <c r="L74" s="5">
        <f t="shared" si="6"/>
        <v>0.24003238507625779</v>
      </c>
      <c r="M74" s="5">
        <f t="shared" si="8"/>
        <v>-0.16259626977083719</v>
      </c>
      <c r="N74" s="5"/>
      <c r="O74" s="5"/>
      <c r="P74" s="5"/>
      <c r="Q74" s="5"/>
    </row>
    <row r="75" spans="1:17" x14ac:dyDescent="0.2">
      <c r="A75" s="11">
        <v>38989</v>
      </c>
      <c r="B75" s="3">
        <v>123.43</v>
      </c>
      <c r="C75" s="3">
        <v>269.14999999999998</v>
      </c>
      <c r="D75" s="2"/>
      <c r="E75" s="5">
        <f t="shared" si="0"/>
        <v>0.14181313598519907</v>
      </c>
      <c r="F75" s="5">
        <f t="shared" si="1"/>
        <v>0.20425055928411617</v>
      </c>
      <c r="G75" s="5">
        <f t="shared" si="2"/>
        <v>-6.2437423298917105E-2</v>
      </c>
      <c r="H75" s="5">
        <f t="shared" si="3"/>
        <v>0.61135770234986975</v>
      </c>
      <c r="I75" s="5">
        <f t="shared" si="4"/>
        <v>2.4986351228389441</v>
      </c>
      <c r="J75" s="5">
        <f t="shared" si="7"/>
        <v>-1.8872774204890743</v>
      </c>
      <c r="K75" s="5">
        <f t="shared" si="5"/>
        <v>0.10011577404941874</v>
      </c>
      <c r="L75" s="5">
        <f t="shared" si="6"/>
        <v>0.28463494116571098</v>
      </c>
      <c r="M75" s="5">
        <f t="shared" si="8"/>
        <v>-0.18451916711629224</v>
      </c>
      <c r="N75" s="5"/>
      <c r="O75" s="5"/>
      <c r="P75" s="5"/>
      <c r="Q75" s="5"/>
    </row>
    <row r="76" spans="1:17" x14ac:dyDescent="0.2">
      <c r="A76" s="11">
        <v>39021</v>
      </c>
      <c r="B76" s="3">
        <v>127.96</v>
      </c>
      <c r="C76" s="3">
        <v>281.94</v>
      </c>
      <c r="D76" s="2"/>
      <c r="E76" s="5">
        <f t="shared" si="0"/>
        <v>0.21312097080015158</v>
      </c>
      <c r="F76" s="5">
        <f t="shared" si="1"/>
        <v>0.34970558667241147</v>
      </c>
      <c r="G76" s="5">
        <f t="shared" si="2"/>
        <v>-0.1365846158722599</v>
      </c>
      <c r="H76" s="5">
        <f t="shared" si="3"/>
        <v>0.63925185754547775</v>
      </c>
      <c r="I76" s="5">
        <f t="shared" si="4"/>
        <v>2.4509179926560587</v>
      </c>
      <c r="J76" s="5">
        <f t="shared" si="7"/>
        <v>-1.8116661351105809</v>
      </c>
      <c r="K76" s="5">
        <f t="shared" si="5"/>
        <v>0.1038984839308339</v>
      </c>
      <c r="L76" s="5">
        <f t="shared" si="6"/>
        <v>0.28111149435634664</v>
      </c>
      <c r="M76" s="5">
        <f t="shared" si="8"/>
        <v>-0.17721301042551274</v>
      </c>
      <c r="N76" s="5"/>
      <c r="O76" s="5"/>
      <c r="P76" s="5"/>
      <c r="Q76" s="5"/>
    </row>
    <row r="77" spans="1:17" x14ac:dyDescent="0.2">
      <c r="A77" s="11">
        <v>39051</v>
      </c>
      <c r="B77" s="3">
        <v>131.09</v>
      </c>
      <c r="C77" s="3">
        <v>302.89</v>
      </c>
      <c r="D77" s="2"/>
      <c r="E77" s="5">
        <f t="shared" si="0"/>
        <v>0.202770896412515</v>
      </c>
      <c r="F77" s="5">
        <f t="shared" si="1"/>
        <v>0.33921386567626133</v>
      </c>
      <c r="G77" s="5">
        <f t="shared" si="2"/>
        <v>-0.13644296926374633</v>
      </c>
      <c r="H77" s="5">
        <f t="shared" si="3"/>
        <v>0.58589402371158972</v>
      </c>
      <c r="I77" s="5">
        <f t="shared" si="4"/>
        <v>2.3568657874321177</v>
      </c>
      <c r="J77" s="5">
        <f t="shared" si="7"/>
        <v>-1.770971763720528</v>
      </c>
      <c r="K77" s="5">
        <f t="shared" si="5"/>
        <v>9.6616642388233753E-2</v>
      </c>
      <c r="L77" s="5">
        <f t="shared" si="6"/>
        <v>0.27405094867005153</v>
      </c>
      <c r="M77" s="5">
        <f t="shared" si="8"/>
        <v>-0.17743430628181778</v>
      </c>
      <c r="N77" s="5"/>
      <c r="O77" s="5"/>
      <c r="P77" s="5"/>
      <c r="Q77" s="5"/>
    </row>
    <row r="78" spans="1:17" x14ac:dyDescent="0.2">
      <c r="A78" s="11">
        <v>39080</v>
      </c>
      <c r="B78" s="3">
        <v>133.76</v>
      </c>
      <c r="C78" s="3">
        <v>316.52999999999997</v>
      </c>
      <c r="D78" s="2"/>
      <c r="E78" s="5">
        <f t="shared" si="0"/>
        <v>0.20061035813661254</v>
      </c>
      <c r="F78" s="5">
        <f t="shared" si="1"/>
        <v>0.32146286477685448</v>
      </c>
      <c r="G78" s="5">
        <f t="shared" si="2"/>
        <v>-0.12085250664024194</v>
      </c>
      <c r="H78" s="5">
        <f t="shared" si="3"/>
        <v>0.60807886511180542</v>
      </c>
      <c r="I78" s="5">
        <f t="shared" si="4"/>
        <v>2.2501283499332576</v>
      </c>
      <c r="J78" s="5">
        <f t="shared" si="7"/>
        <v>-1.6420494848214522</v>
      </c>
      <c r="K78" s="5">
        <f t="shared" si="5"/>
        <v>9.9667699722599368E-2</v>
      </c>
      <c r="L78" s="5">
        <f t="shared" si="6"/>
        <v>0.26584375213406997</v>
      </c>
      <c r="M78" s="5">
        <f t="shared" si="8"/>
        <v>-0.1661760524114706</v>
      </c>
      <c r="N78" s="5"/>
      <c r="O78" s="5"/>
      <c r="P78" s="5"/>
      <c r="Q78" s="5"/>
    </row>
    <row r="79" spans="1:17" x14ac:dyDescent="0.2">
      <c r="A79" s="11">
        <v>39113</v>
      </c>
      <c r="B79" s="3">
        <v>135.34</v>
      </c>
      <c r="C79" s="3">
        <v>313.19</v>
      </c>
      <c r="D79" s="2"/>
      <c r="E79" s="5">
        <f t="shared" si="0"/>
        <v>0.16291459013576226</v>
      </c>
      <c r="F79" s="5">
        <f t="shared" si="1"/>
        <v>0.17612377483194996</v>
      </c>
      <c r="G79" s="5">
        <f t="shared" si="2"/>
        <v>-1.3209184696187704E-2</v>
      </c>
      <c r="H79" s="5">
        <f t="shared" si="3"/>
        <v>0.67811531308121498</v>
      </c>
      <c r="I79" s="5">
        <f t="shared" si="4"/>
        <v>2.1110559253004868</v>
      </c>
      <c r="J79" s="5">
        <f t="shared" si="7"/>
        <v>-1.4329406122192718</v>
      </c>
      <c r="K79" s="5">
        <f t="shared" si="5"/>
        <v>0.10908379574371407</v>
      </c>
      <c r="L79" s="5">
        <f t="shared" si="6"/>
        <v>0.25482038005327046</v>
      </c>
      <c r="M79" s="5">
        <f t="shared" si="8"/>
        <v>-0.14573658430955638</v>
      </c>
      <c r="N79" s="5"/>
      <c r="O79" s="5"/>
      <c r="P79" s="5"/>
      <c r="Q79" s="5"/>
    </row>
    <row r="80" spans="1:17" x14ac:dyDescent="0.2">
      <c r="A80" s="11">
        <v>39141</v>
      </c>
      <c r="B80" s="3">
        <v>134.63</v>
      </c>
      <c r="C80" s="3">
        <v>311.33</v>
      </c>
      <c r="D80" s="2"/>
      <c r="E80" s="5">
        <f t="shared" si="0"/>
        <v>0.15850615265467694</v>
      </c>
      <c r="F80" s="5">
        <f t="shared" si="1"/>
        <v>0.17054555025002793</v>
      </c>
      <c r="G80" s="5">
        <f t="shared" si="2"/>
        <v>-1.2039397595350998E-2</v>
      </c>
      <c r="H80" s="5">
        <f t="shared" si="3"/>
        <v>0.68413810357768323</v>
      </c>
      <c r="I80" s="5">
        <f t="shared" si="4"/>
        <v>2.043304007820137</v>
      </c>
      <c r="J80" s="5">
        <f t="shared" si="7"/>
        <v>-1.3591659042424538</v>
      </c>
      <c r="K80" s="5">
        <f t="shared" si="5"/>
        <v>0.109878760230949</v>
      </c>
      <c r="L80" s="5">
        <f t="shared" si="6"/>
        <v>0.24930669567364649</v>
      </c>
      <c r="M80" s="5">
        <f t="shared" si="8"/>
        <v>-0.13942793544269749</v>
      </c>
      <c r="N80" s="5"/>
      <c r="O80" s="5"/>
      <c r="P80" s="5"/>
      <c r="Q80" s="5"/>
    </row>
    <row r="81" spans="1:17" x14ac:dyDescent="0.2">
      <c r="A81" s="11">
        <v>39171</v>
      </c>
      <c r="B81" s="3">
        <v>137.1</v>
      </c>
      <c r="C81" s="3">
        <v>323.68</v>
      </c>
      <c r="D81" s="2"/>
      <c r="E81" s="5">
        <f t="shared" si="0"/>
        <v>0.15442910070730886</v>
      </c>
      <c r="F81" s="5">
        <f t="shared" si="1"/>
        <v>0.20632081097197386</v>
      </c>
      <c r="G81" s="5">
        <f t="shared" si="2"/>
        <v>-5.1891710264664992E-2</v>
      </c>
      <c r="H81" s="5">
        <f t="shared" si="3"/>
        <v>0.64270309130122216</v>
      </c>
      <c r="I81" s="5">
        <f t="shared" si="4"/>
        <v>1.9854270429809997</v>
      </c>
      <c r="J81" s="5">
        <f t="shared" si="7"/>
        <v>-1.3427239516797775</v>
      </c>
      <c r="K81" s="5">
        <f t="shared" si="5"/>
        <v>0.10436291620375049</v>
      </c>
      <c r="L81" s="5">
        <f t="shared" si="6"/>
        <v>0.24451831555569359</v>
      </c>
      <c r="M81" s="5">
        <f t="shared" si="8"/>
        <v>-0.1401553993519431</v>
      </c>
      <c r="N81" s="5"/>
      <c r="O81" s="5"/>
      <c r="P81" s="5"/>
      <c r="Q81" s="5"/>
    </row>
    <row r="82" spans="1:17" x14ac:dyDescent="0.2">
      <c r="A82" s="11">
        <v>39202</v>
      </c>
      <c r="B82" s="3">
        <v>143.15</v>
      </c>
      <c r="C82" s="3">
        <v>339.04</v>
      </c>
      <c r="D82" s="2"/>
      <c r="E82" s="5">
        <f t="shared" ref="E82:E145" si="9">B82/B70-1</f>
        <v>0.1698128626297295</v>
      </c>
      <c r="F82" s="5">
        <f t="shared" ref="F82:F145" si="10">C82/C70-1</f>
        <v>0.17955676164631384</v>
      </c>
      <c r="G82" s="5">
        <f t="shared" si="2"/>
        <v>-9.7438990165843453E-3</v>
      </c>
      <c r="H82" s="5">
        <f t="shared" si="3"/>
        <v>0.77561399156536837</v>
      </c>
      <c r="I82" s="5">
        <f t="shared" si="4"/>
        <v>2.1070381231671553</v>
      </c>
      <c r="J82" s="5">
        <f t="shared" si="7"/>
        <v>-1.331424131601787</v>
      </c>
      <c r="K82" s="5">
        <f t="shared" si="5"/>
        <v>0.12168189938753549</v>
      </c>
      <c r="L82" s="5">
        <f t="shared" si="6"/>
        <v>0.25449610260151134</v>
      </c>
      <c r="M82" s="5">
        <f t="shared" si="8"/>
        <v>-0.13281420321397586</v>
      </c>
      <c r="N82" s="5"/>
      <c r="O82" s="5"/>
      <c r="P82" s="5"/>
      <c r="Q82" s="5"/>
    </row>
    <row r="83" spans="1:17" x14ac:dyDescent="0.2">
      <c r="A83" s="11">
        <v>39233</v>
      </c>
      <c r="B83" s="3">
        <v>147.16</v>
      </c>
      <c r="C83" s="3">
        <v>355.5</v>
      </c>
      <c r="D83" s="2"/>
      <c r="E83" s="5">
        <f t="shared" si="9"/>
        <v>0.24511379981385906</v>
      </c>
      <c r="F83" s="5">
        <f t="shared" si="10"/>
        <v>0.38160195872682756</v>
      </c>
      <c r="G83" s="5">
        <f t="shared" ref="G83:G146" si="11">E83-F83</f>
        <v>-0.1364881589129685</v>
      </c>
      <c r="H83" s="5">
        <f t="shared" si="3"/>
        <v>0.82218920257553219</v>
      </c>
      <c r="I83" s="5">
        <f t="shared" si="4"/>
        <v>2.3112891207153501</v>
      </c>
      <c r="J83" s="5">
        <f t="shared" si="7"/>
        <v>-1.4890999181398179</v>
      </c>
      <c r="K83" s="5">
        <f t="shared" si="5"/>
        <v>0.12750556418529113</v>
      </c>
      <c r="L83" s="5">
        <f t="shared" si="6"/>
        <v>0.27057240966995533</v>
      </c>
      <c r="M83" s="5">
        <f t="shared" si="8"/>
        <v>-0.1430668454846642</v>
      </c>
      <c r="N83" s="5"/>
      <c r="O83" s="5"/>
      <c r="P83" s="5"/>
      <c r="Q83" s="5"/>
    </row>
    <row r="84" spans="1:17" x14ac:dyDescent="0.2">
      <c r="A84" s="11">
        <v>39262</v>
      </c>
      <c r="B84" s="3">
        <v>146.02000000000001</v>
      </c>
      <c r="C84" s="3">
        <v>372.16</v>
      </c>
      <c r="D84" s="2"/>
      <c r="E84" s="5">
        <f t="shared" si="9"/>
        <v>0.23588658484976732</v>
      </c>
      <c r="F84" s="5">
        <f t="shared" si="10"/>
        <v>0.4498987065606983</v>
      </c>
      <c r="G84" s="5">
        <f t="shared" si="11"/>
        <v>-0.21401212171093098</v>
      </c>
      <c r="H84" s="5">
        <f t="shared" si="3"/>
        <v>0.9253691983122363</v>
      </c>
      <c r="I84" s="5">
        <f t="shared" si="4"/>
        <v>2.7489674624760756</v>
      </c>
      <c r="J84" s="5">
        <f t="shared" si="7"/>
        <v>-1.8235982641638393</v>
      </c>
      <c r="K84" s="5">
        <f t="shared" si="5"/>
        <v>0.13999462574467469</v>
      </c>
      <c r="L84" s="5">
        <f t="shared" si="6"/>
        <v>0.30251380279633922</v>
      </c>
      <c r="M84" s="5">
        <f t="shared" si="8"/>
        <v>-0.16251917705166452</v>
      </c>
      <c r="N84" s="5"/>
      <c r="O84" s="5"/>
      <c r="P84" s="5"/>
      <c r="Q84" s="5"/>
    </row>
    <row r="85" spans="1:17" x14ac:dyDescent="0.2">
      <c r="A85" s="11">
        <v>39294</v>
      </c>
      <c r="B85" s="3">
        <v>142.79</v>
      </c>
      <c r="C85" s="3">
        <v>391.8</v>
      </c>
      <c r="D85" s="2"/>
      <c r="E85" s="5">
        <f t="shared" si="9"/>
        <v>0.20102615863403139</v>
      </c>
      <c r="F85" s="5">
        <f t="shared" si="10"/>
        <v>0.50518632347291592</v>
      </c>
      <c r="G85" s="5">
        <f t="shared" si="11"/>
        <v>-0.30416016483888453</v>
      </c>
      <c r="H85" s="5">
        <f t="shared" si="3"/>
        <v>1.0563076036866357</v>
      </c>
      <c r="I85" s="5">
        <f t="shared" si="4"/>
        <v>3.2735602094240832</v>
      </c>
      <c r="J85" s="5">
        <f t="shared" si="7"/>
        <v>-2.2172526057374475</v>
      </c>
      <c r="K85" s="5">
        <f t="shared" si="5"/>
        <v>0.15509476683768542</v>
      </c>
      <c r="L85" s="5">
        <f t="shared" si="6"/>
        <v>0.33708176324407124</v>
      </c>
      <c r="M85" s="5">
        <f t="shared" si="8"/>
        <v>-0.18198699640638583</v>
      </c>
      <c r="N85" s="5"/>
      <c r="O85" s="5"/>
      <c r="P85" s="5"/>
      <c r="Q85" s="5"/>
    </row>
    <row r="86" spans="1:17" x14ac:dyDescent="0.2">
      <c r="A86" s="11">
        <v>39325</v>
      </c>
      <c r="B86" s="3">
        <v>142.68</v>
      </c>
      <c r="C86" s="3">
        <v>383.47</v>
      </c>
      <c r="D86" s="2"/>
      <c r="E86" s="5">
        <f t="shared" si="9"/>
        <v>0.16969995081160838</v>
      </c>
      <c r="F86" s="5">
        <f t="shared" si="10"/>
        <v>0.43659386355973484</v>
      </c>
      <c r="G86" s="5">
        <f t="shared" si="11"/>
        <v>-0.26689391274812646</v>
      </c>
      <c r="H86" s="5">
        <f t="shared" si="3"/>
        <v>1.0511788384128811</v>
      </c>
      <c r="I86" s="5">
        <f t="shared" si="4"/>
        <v>3.1197894284486463</v>
      </c>
      <c r="J86" s="5">
        <f t="shared" si="7"/>
        <v>-2.0686105900357652</v>
      </c>
      <c r="K86" s="5">
        <f t="shared" si="5"/>
        <v>0.15451799231673258</v>
      </c>
      <c r="L86" s="5">
        <f t="shared" si="6"/>
        <v>0.32731806048302614</v>
      </c>
      <c r="M86" s="5">
        <f t="shared" si="8"/>
        <v>-0.17280006816629356</v>
      </c>
      <c r="N86" s="5"/>
      <c r="O86" s="5"/>
      <c r="P86" s="5"/>
      <c r="Q86" s="5"/>
    </row>
    <row r="87" spans="1:17" x14ac:dyDescent="0.2">
      <c r="A87" s="11">
        <v>39353</v>
      </c>
      <c r="B87" s="3">
        <v>149.46</v>
      </c>
      <c r="C87" s="3">
        <v>425.82</v>
      </c>
      <c r="D87" s="2"/>
      <c r="E87" s="5">
        <f t="shared" si="9"/>
        <v>0.21088876286154101</v>
      </c>
      <c r="F87" s="5">
        <f t="shared" si="10"/>
        <v>0.58209177038825954</v>
      </c>
      <c r="G87" s="5">
        <f t="shared" si="11"/>
        <v>-0.37120300752671853</v>
      </c>
      <c r="H87" s="5">
        <f t="shared" si="3"/>
        <v>1.4145395799676899</v>
      </c>
      <c r="I87" s="5">
        <f t="shared" si="4"/>
        <v>4.1278901734104041</v>
      </c>
      <c r="J87" s="5">
        <f t="shared" si="7"/>
        <v>-2.7133505934427142</v>
      </c>
      <c r="K87" s="5">
        <f t="shared" si="5"/>
        <v>0.19279789983164508</v>
      </c>
      <c r="L87" s="5">
        <f t="shared" si="6"/>
        <v>0.38671669138096254</v>
      </c>
      <c r="M87" s="5">
        <f t="shared" si="8"/>
        <v>-0.19391879154931746</v>
      </c>
      <c r="N87" s="5"/>
      <c r="O87" s="5"/>
      <c r="P87" s="5"/>
      <c r="Q87" s="5"/>
    </row>
    <row r="88" spans="1:17" x14ac:dyDescent="0.2">
      <c r="A88" s="11">
        <v>39386</v>
      </c>
      <c r="B88" s="3">
        <v>154.05000000000001</v>
      </c>
      <c r="C88" s="3">
        <v>473.31</v>
      </c>
      <c r="D88" s="2"/>
      <c r="E88" s="5">
        <f t="shared" si="9"/>
        <v>0.20389184120037518</v>
      </c>
      <c r="F88" s="5">
        <f t="shared" si="10"/>
        <v>0.67876143860395821</v>
      </c>
      <c r="G88" s="5">
        <f t="shared" si="11"/>
        <v>-0.47486959740358303</v>
      </c>
      <c r="H88" s="5">
        <f t="shared" si="3"/>
        <v>1.3175868812998348</v>
      </c>
      <c r="I88" s="5">
        <f t="shared" si="4"/>
        <v>4.3523691055071803</v>
      </c>
      <c r="J88" s="5">
        <f t="shared" si="7"/>
        <v>-3.0347822242073454</v>
      </c>
      <c r="K88" s="5">
        <f t="shared" si="5"/>
        <v>0.18306118208512312</v>
      </c>
      <c r="L88" s="5">
        <f t="shared" si="6"/>
        <v>0.39865051971830101</v>
      </c>
      <c r="M88" s="5">
        <f t="shared" si="8"/>
        <v>-0.21558933763317789</v>
      </c>
      <c r="N88" s="5"/>
      <c r="O88" s="5"/>
      <c r="P88" s="5"/>
      <c r="Q88" s="5"/>
    </row>
    <row r="89" spans="1:17" x14ac:dyDescent="0.2">
      <c r="A89" s="11">
        <v>39416</v>
      </c>
      <c r="B89" s="3">
        <v>147.75</v>
      </c>
      <c r="C89" s="3">
        <v>439.75</v>
      </c>
      <c r="D89" s="2"/>
      <c r="E89" s="5">
        <f t="shared" si="9"/>
        <v>0.1270882599740637</v>
      </c>
      <c r="F89" s="5">
        <f t="shared" si="10"/>
        <v>0.45184720525603361</v>
      </c>
      <c r="G89" s="5">
        <f t="shared" si="11"/>
        <v>-0.32475894528196991</v>
      </c>
      <c r="H89" s="5">
        <f t="shared" si="3"/>
        <v>1.1095088520845229</v>
      </c>
      <c r="I89" s="5">
        <f t="shared" si="4"/>
        <v>3.6524545069826493</v>
      </c>
      <c r="J89" s="5">
        <f t="shared" si="7"/>
        <v>-2.5429456548981264</v>
      </c>
      <c r="K89" s="5">
        <f t="shared" si="5"/>
        <v>0.16101082876478801</v>
      </c>
      <c r="L89" s="5">
        <f t="shared" si="6"/>
        <v>0.3599922296782887</v>
      </c>
      <c r="M89" s="5">
        <f t="shared" si="8"/>
        <v>-0.19898140091350069</v>
      </c>
      <c r="N89" s="5"/>
      <c r="O89" s="5"/>
      <c r="P89" s="5"/>
      <c r="Q89" s="5"/>
    </row>
    <row r="90" spans="1:17" x14ac:dyDescent="0.2">
      <c r="A90" s="11">
        <v>39447</v>
      </c>
      <c r="B90" s="3">
        <v>145.85</v>
      </c>
      <c r="C90" s="3">
        <v>441.3</v>
      </c>
      <c r="D90" s="2"/>
      <c r="E90" s="5">
        <f t="shared" si="9"/>
        <v>9.0385765550239361E-2</v>
      </c>
      <c r="F90" s="5">
        <f t="shared" si="10"/>
        <v>0.39418064638422923</v>
      </c>
      <c r="G90" s="5">
        <f t="shared" si="11"/>
        <v>-0.30379488083398987</v>
      </c>
      <c r="H90" s="5">
        <f t="shared" si="3"/>
        <v>1.1886254501800719</v>
      </c>
      <c r="I90" s="5">
        <f t="shared" si="4"/>
        <v>3.8292843072882476</v>
      </c>
      <c r="J90" s="5">
        <f t="shared" si="7"/>
        <v>-2.6406588571081757</v>
      </c>
      <c r="K90" s="5">
        <f t="shared" si="5"/>
        <v>0.16959173058021504</v>
      </c>
      <c r="L90" s="5">
        <f t="shared" si="6"/>
        <v>0.37017662656238404</v>
      </c>
      <c r="M90" s="5">
        <f t="shared" si="8"/>
        <v>-0.200584895982169</v>
      </c>
      <c r="N90" s="5"/>
      <c r="O90" s="5"/>
      <c r="P90" s="5"/>
      <c r="Q90" s="5"/>
    </row>
    <row r="91" spans="1:17" x14ac:dyDescent="0.2">
      <c r="A91" s="11">
        <v>39478</v>
      </c>
      <c r="B91" s="3">
        <v>134.69999999999999</v>
      </c>
      <c r="C91" s="3">
        <v>386.23</v>
      </c>
      <c r="D91" s="2"/>
      <c r="E91" s="5">
        <f t="shared" si="9"/>
        <v>-4.7288310920645671E-3</v>
      </c>
      <c r="F91" s="5">
        <f t="shared" si="10"/>
        <v>0.23321306555126298</v>
      </c>
      <c r="G91" s="5">
        <f t="shared" si="11"/>
        <v>-0.23794189664332754</v>
      </c>
      <c r="H91" s="5">
        <f t="shared" si="3"/>
        <v>1.085139318885449</v>
      </c>
      <c r="I91" s="5">
        <f t="shared" si="4"/>
        <v>3.2456853907881724</v>
      </c>
      <c r="J91" s="5">
        <f t="shared" si="7"/>
        <v>-2.1605460719027234</v>
      </c>
      <c r="K91" s="5">
        <f t="shared" si="5"/>
        <v>0.15831589380286704</v>
      </c>
      <c r="L91" s="5">
        <f t="shared" si="6"/>
        <v>0.33533293866881442</v>
      </c>
      <c r="M91" s="5">
        <f t="shared" si="8"/>
        <v>-0.17701704486594738</v>
      </c>
      <c r="N91" s="5"/>
      <c r="O91" s="5"/>
      <c r="P91" s="5"/>
      <c r="Q91" s="5"/>
    </row>
    <row r="92" spans="1:17" x14ac:dyDescent="0.2">
      <c r="A92" s="11">
        <v>39507</v>
      </c>
      <c r="B92" s="3">
        <v>133.91999999999999</v>
      </c>
      <c r="C92" s="3">
        <v>414.74</v>
      </c>
      <c r="D92" s="2"/>
      <c r="E92" s="5">
        <f t="shared" si="9"/>
        <v>-5.2737131397163628E-3</v>
      </c>
      <c r="F92" s="5">
        <f t="shared" si="10"/>
        <v>0.3321555905309479</v>
      </c>
      <c r="G92" s="5">
        <f t="shared" si="11"/>
        <v>-0.33742930367066426</v>
      </c>
      <c r="H92" s="5">
        <f t="shared" si="3"/>
        <v>1.1099732156924529</v>
      </c>
      <c r="I92" s="5">
        <f t="shared" si="4"/>
        <v>3.6905677448541052</v>
      </c>
      <c r="J92" s="5">
        <f t="shared" si="7"/>
        <v>-2.5805945291616523</v>
      </c>
      <c r="K92" s="5">
        <f t="shared" si="5"/>
        <v>0.16106193864391583</v>
      </c>
      <c r="L92" s="5">
        <f t="shared" si="6"/>
        <v>0.36221319442741762</v>
      </c>
      <c r="M92" s="5">
        <f t="shared" si="8"/>
        <v>-0.20115125578350179</v>
      </c>
      <c r="N92" s="5"/>
      <c r="O92" s="5"/>
      <c r="P92" s="5"/>
      <c r="Q92" s="5"/>
    </row>
    <row r="93" spans="1:17" x14ac:dyDescent="0.2">
      <c r="A93" s="11">
        <v>39538</v>
      </c>
      <c r="B93" s="3">
        <v>132.63999999999999</v>
      </c>
      <c r="C93" s="3">
        <v>392.79</v>
      </c>
      <c r="D93" s="2"/>
      <c r="E93" s="5">
        <f t="shared" si="9"/>
        <v>-3.2530999270605432E-2</v>
      </c>
      <c r="F93" s="5">
        <f t="shared" si="10"/>
        <v>0.2135133465150767</v>
      </c>
      <c r="G93" s="5">
        <f t="shared" si="11"/>
        <v>-0.24604434578568213</v>
      </c>
      <c r="H93" s="5">
        <f t="shared" si="3"/>
        <v>1.0967435978501423</v>
      </c>
      <c r="I93" s="5">
        <f t="shared" si="4"/>
        <v>3.5731749912679014</v>
      </c>
      <c r="J93" s="5">
        <f t="shared" si="7"/>
        <v>-2.4764313934177591</v>
      </c>
      <c r="K93" s="5">
        <f t="shared" si="5"/>
        <v>0.15960229210998911</v>
      </c>
      <c r="L93" s="5">
        <f t="shared" si="6"/>
        <v>0.35532535788137598</v>
      </c>
      <c r="M93" s="5">
        <f t="shared" si="8"/>
        <v>-0.19572306577138687</v>
      </c>
      <c r="N93" s="5"/>
      <c r="O93" s="5"/>
      <c r="P93" s="5"/>
      <c r="Q93" s="5"/>
    </row>
    <row r="94" spans="1:17" x14ac:dyDescent="0.2">
      <c r="A94" s="11">
        <v>39568</v>
      </c>
      <c r="B94" s="3">
        <v>139.61000000000001</v>
      </c>
      <c r="C94" s="3">
        <v>424.66</v>
      </c>
      <c r="D94" s="2"/>
      <c r="E94" s="5">
        <f t="shared" si="9"/>
        <v>-2.4729304924903883E-2</v>
      </c>
      <c r="F94" s="5">
        <f t="shared" si="10"/>
        <v>0.25253657385559225</v>
      </c>
      <c r="G94" s="5">
        <f t="shared" si="11"/>
        <v>-0.27726587878049613</v>
      </c>
      <c r="H94" s="5">
        <f t="shared" si="3"/>
        <v>1.0271526063598082</v>
      </c>
      <c r="I94" s="5">
        <f t="shared" si="4"/>
        <v>3.5403613813749599</v>
      </c>
      <c r="J94" s="5">
        <f t="shared" si="7"/>
        <v>-2.5132087750151517</v>
      </c>
      <c r="K94" s="5">
        <f t="shared" si="5"/>
        <v>0.15180056921780594</v>
      </c>
      <c r="L94" s="5">
        <f t="shared" si="6"/>
        <v>0.35337479565732433</v>
      </c>
      <c r="M94" s="5">
        <f t="shared" si="8"/>
        <v>-0.20157422643951839</v>
      </c>
      <c r="N94" s="5"/>
      <c r="O94" s="5"/>
      <c r="P94" s="5"/>
      <c r="Q94" s="5"/>
    </row>
    <row r="95" spans="1:17" x14ac:dyDescent="0.2">
      <c r="A95" s="11">
        <v>39598</v>
      </c>
      <c r="B95" s="3">
        <v>141.74</v>
      </c>
      <c r="C95" s="3">
        <v>432.54</v>
      </c>
      <c r="D95" s="2"/>
      <c r="E95" s="5">
        <f t="shared" si="9"/>
        <v>-3.6830660505572044E-2</v>
      </c>
      <c r="F95" s="5">
        <f t="shared" si="10"/>
        <v>0.2167088607594938</v>
      </c>
      <c r="G95" s="5">
        <f t="shared" si="11"/>
        <v>-0.25353952126506585</v>
      </c>
      <c r="H95" s="5">
        <f t="shared" si="3"/>
        <v>0.94724550075559821</v>
      </c>
      <c r="I95" s="5">
        <f t="shared" si="4"/>
        <v>3.315905008980244</v>
      </c>
      <c r="J95" s="5">
        <f t="shared" si="7"/>
        <v>-2.3686595082246455</v>
      </c>
      <c r="K95" s="5">
        <f t="shared" si="5"/>
        <v>0.14257348598002961</v>
      </c>
      <c r="L95" s="5">
        <f t="shared" si="6"/>
        <v>0.33972103254649944</v>
      </c>
      <c r="M95" s="5">
        <f t="shared" si="8"/>
        <v>-0.19714754656646982</v>
      </c>
      <c r="N95" s="5"/>
      <c r="O95" s="5"/>
      <c r="P95" s="5"/>
      <c r="Q95" s="5"/>
    </row>
    <row r="96" spans="1:17" x14ac:dyDescent="0.2">
      <c r="A96" s="11">
        <v>39629</v>
      </c>
      <c r="B96" s="3">
        <v>130.43</v>
      </c>
      <c r="C96" s="3">
        <v>389.4</v>
      </c>
      <c r="D96" s="2"/>
      <c r="E96" s="5">
        <f t="shared" si="9"/>
        <v>-0.10676619641145046</v>
      </c>
      <c r="F96" s="5">
        <f t="shared" si="10"/>
        <v>4.6324161650902695E-2</v>
      </c>
      <c r="G96" s="5">
        <f t="shared" si="11"/>
        <v>-0.15309035806235316</v>
      </c>
      <c r="H96" s="5">
        <f t="shared" si="3"/>
        <v>0.76161534305780654</v>
      </c>
      <c r="I96" s="5">
        <f t="shared" si="4"/>
        <v>2.6770538243626056</v>
      </c>
      <c r="J96" s="5">
        <f t="shared" si="7"/>
        <v>-1.9154384813047991</v>
      </c>
      <c r="K96" s="5">
        <f t="shared" si="5"/>
        <v>0.11990766431818578</v>
      </c>
      <c r="L96" s="5">
        <f t="shared" si="6"/>
        <v>0.29747798421747507</v>
      </c>
      <c r="M96" s="5">
        <f t="shared" si="8"/>
        <v>-0.17757031989928929</v>
      </c>
      <c r="N96" s="5"/>
      <c r="O96" s="5"/>
      <c r="P96" s="5"/>
      <c r="Q96" s="5"/>
    </row>
    <row r="97" spans="1:17" x14ac:dyDescent="0.2">
      <c r="A97" s="11">
        <v>39660</v>
      </c>
      <c r="B97" s="3">
        <v>127.25</v>
      </c>
      <c r="C97" s="3">
        <v>374.71</v>
      </c>
      <c r="D97" s="2"/>
      <c r="E97" s="5">
        <f t="shared" si="9"/>
        <v>-0.10883115064080118</v>
      </c>
      <c r="F97" s="5">
        <f t="shared" si="10"/>
        <v>-4.361919346605414E-2</v>
      </c>
      <c r="G97" s="5">
        <f t="shared" si="11"/>
        <v>-6.5211957174747037E-2</v>
      </c>
      <c r="H97" s="5">
        <f t="shared" si="3"/>
        <v>0.68453799311622965</v>
      </c>
      <c r="I97" s="5">
        <f t="shared" si="4"/>
        <v>2.3313477951635844</v>
      </c>
      <c r="J97" s="5">
        <f t="shared" si="7"/>
        <v>-1.6468098020473547</v>
      </c>
      <c r="K97" s="5">
        <f t="shared" si="5"/>
        <v>0.10993146217462191</v>
      </c>
      <c r="L97" s="5">
        <f t="shared" si="6"/>
        <v>0.27210803320917298</v>
      </c>
      <c r="M97" s="5">
        <f t="shared" si="8"/>
        <v>-0.16217657103455108</v>
      </c>
      <c r="N97" s="5"/>
      <c r="O97" s="5"/>
      <c r="P97" s="5"/>
      <c r="Q97" s="5"/>
    </row>
    <row r="98" spans="1:17" x14ac:dyDescent="0.2">
      <c r="A98" s="11">
        <v>39689</v>
      </c>
      <c r="B98" s="3">
        <v>125.46</v>
      </c>
      <c r="C98" s="3">
        <v>344.78</v>
      </c>
      <c r="D98" s="2"/>
      <c r="E98" s="5">
        <f t="shared" si="9"/>
        <v>-0.12068965517241392</v>
      </c>
      <c r="F98" s="5">
        <f t="shared" si="10"/>
        <v>-0.10089446371293731</v>
      </c>
      <c r="G98" s="5">
        <f t="shared" si="11"/>
        <v>-1.9795191459476613E-2</v>
      </c>
      <c r="H98" s="5">
        <f t="shared" ref="H98:H129" si="12">B98/B38-1</f>
        <v>0.62597200622083982</v>
      </c>
      <c r="I98" s="5">
        <f t="shared" ref="I98:I129" si="13">C98/C38-1</f>
        <v>1.8729272560619945</v>
      </c>
      <c r="J98" s="5">
        <f t="shared" si="7"/>
        <v>-1.2469552498411547</v>
      </c>
      <c r="K98" s="5">
        <f t="shared" ref="K98:K129" si="14">(B98/B38)^(1/5)-1</f>
        <v>0.1021040868267602</v>
      </c>
      <c r="L98" s="5">
        <f t="shared" ref="L98:L129" si="15">(C98/C38)^(1/5)-1</f>
        <v>0.2349942225411874</v>
      </c>
      <c r="M98" s="5">
        <f t="shared" si="8"/>
        <v>-0.1328901357144272</v>
      </c>
      <c r="N98" s="5"/>
      <c r="O98" s="5"/>
      <c r="P98" s="5"/>
      <c r="Q98" s="5"/>
    </row>
    <row r="99" spans="1:17" x14ac:dyDescent="0.2">
      <c r="A99" s="11">
        <v>39721</v>
      </c>
      <c r="B99" s="3">
        <v>110.54</v>
      </c>
      <c r="C99" s="3">
        <v>284.44</v>
      </c>
      <c r="D99" s="2"/>
      <c r="E99" s="5">
        <f t="shared" si="9"/>
        <v>-0.26040412150408132</v>
      </c>
      <c r="F99" s="5">
        <f t="shared" si="10"/>
        <v>-0.33201822366258038</v>
      </c>
      <c r="G99" s="5">
        <f t="shared" si="11"/>
        <v>7.161410215849906E-2</v>
      </c>
      <c r="H99" s="5">
        <f t="shared" si="12"/>
        <v>0.42411749549085287</v>
      </c>
      <c r="I99" s="5">
        <f t="shared" si="13"/>
        <v>1.3530774321641297</v>
      </c>
      <c r="J99" s="5">
        <f t="shared" si="7"/>
        <v>-0.92895993667327681</v>
      </c>
      <c r="K99" s="5">
        <f t="shared" si="14"/>
        <v>7.3270430549622789E-2</v>
      </c>
      <c r="L99" s="5">
        <f t="shared" si="15"/>
        <v>0.18666256936808701</v>
      </c>
      <c r="M99" s="5">
        <f t="shared" si="8"/>
        <v>-0.11339213881846422</v>
      </c>
      <c r="N99" s="5"/>
      <c r="O99" s="5"/>
      <c r="P99" s="5"/>
      <c r="Q99" s="5"/>
    </row>
    <row r="100" spans="1:17" x14ac:dyDescent="0.2">
      <c r="A100" s="11">
        <v>39752</v>
      </c>
      <c r="B100" s="3">
        <v>89.58</v>
      </c>
      <c r="C100" s="3">
        <v>206.6</v>
      </c>
      <c r="D100" s="2"/>
      <c r="E100" s="5">
        <f t="shared" si="9"/>
        <v>-0.41850048685491725</v>
      </c>
      <c r="F100" s="5">
        <f t="shared" si="10"/>
        <v>-0.56349960913566166</v>
      </c>
      <c r="G100" s="5">
        <f t="shared" si="11"/>
        <v>0.14499912228074441</v>
      </c>
      <c r="H100" s="5">
        <f t="shared" si="12"/>
        <v>8.9515932863050374E-2</v>
      </c>
      <c r="I100" s="5">
        <f t="shared" si="13"/>
        <v>0.57505527178470706</v>
      </c>
      <c r="J100" s="5">
        <f t="shared" si="7"/>
        <v>-0.48553933892165668</v>
      </c>
      <c r="K100" s="5">
        <f t="shared" si="14"/>
        <v>1.7294548348993022E-2</v>
      </c>
      <c r="L100" s="5">
        <f t="shared" si="15"/>
        <v>9.5113568013990513E-2</v>
      </c>
      <c r="M100" s="5">
        <f t="shared" si="8"/>
        <v>-7.7819019664997491E-2</v>
      </c>
      <c r="N100" s="5"/>
      <c r="O100" s="5"/>
      <c r="P100" s="5"/>
      <c r="Q100" s="5"/>
    </row>
    <row r="101" spans="1:17" x14ac:dyDescent="0.2">
      <c r="A101" s="11">
        <v>39780</v>
      </c>
      <c r="B101" s="3">
        <v>83.78</v>
      </c>
      <c r="C101" s="3">
        <v>191.04</v>
      </c>
      <c r="D101" s="2"/>
      <c r="E101" s="5">
        <f t="shared" si="9"/>
        <v>-0.43296108291032143</v>
      </c>
      <c r="F101" s="5">
        <f t="shared" si="10"/>
        <v>-0.56557134735645254</v>
      </c>
      <c r="G101" s="5">
        <f t="shared" si="11"/>
        <v>0.13261026444613111</v>
      </c>
      <c r="H101" s="5">
        <f t="shared" si="12"/>
        <v>3.71390918893022E-3</v>
      </c>
      <c r="I101" s="5">
        <f t="shared" si="13"/>
        <v>0.43898764688159098</v>
      </c>
      <c r="J101" s="5">
        <f t="shared" si="7"/>
        <v>-0.43527373769266076</v>
      </c>
      <c r="K101" s="5">
        <f t="shared" si="14"/>
        <v>7.4168084056180916E-4</v>
      </c>
      <c r="L101" s="5">
        <f t="shared" si="15"/>
        <v>7.550247251802289E-2</v>
      </c>
      <c r="M101" s="5">
        <f t="shared" si="8"/>
        <v>-7.476079167746108E-2</v>
      </c>
      <c r="N101" s="5"/>
      <c r="O101" s="5"/>
      <c r="P101" s="5"/>
      <c r="Q101" s="5"/>
    </row>
    <row r="102" spans="1:17" x14ac:dyDescent="0.2">
      <c r="A102" s="11">
        <v>39813</v>
      </c>
      <c r="B102" s="3">
        <v>86.47</v>
      </c>
      <c r="C102" s="3">
        <v>205.94</v>
      </c>
      <c r="D102" s="2"/>
      <c r="E102" s="5">
        <f t="shared" si="9"/>
        <v>-0.40713061364415493</v>
      </c>
      <c r="F102" s="5">
        <f t="shared" si="10"/>
        <v>-0.53333333333333333</v>
      </c>
      <c r="G102" s="5">
        <f t="shared" si="11"/>
        <v>0.1262027196891784</v>
      </c>
      <c r="H102" s="5">
        <f t="shared" si="12"/>
        <v>-2.5140924464487124E-2</v>
      </c>
      <c r="I102" s="5">
        <f t="shared" si="13"/>
        <v>0.44641101278269413</v>
      </c>
      <c r="J102" s="5">
        <f t="shared" si="7"/>
        <v>-0.47155193724718125</v>
      </c>
      <c r="K102" s="5">
        <f t="shared" si="14"/>
        <v>-5.0795266195676758E-3</v>
      </c>
      <c r="L102" s="5">
        <f t="shared" si="15"/>
        <v>7.6609837763667699E-2</v>
      </c>
      <c r="M102" s="5">
        <f t="shared" si="8"/>
        <v>-8.1689364383235374E-2</v>
      </c>
      <c r="N102" s="5"/>
      <c r="O102" s="5"/>
      <c r="P102" s="5"/>
      <c r="Q102" s="5"/>
    </row>
    <row r="103" spans="1:17" x14ac:dyDescent="0.2">
      <c r="A103" s="11">
        <v>39843</v>
      </c>
      <c r="B103" s="3">
        <v>78.89</v>
      </c>
      <c r="C103" s="3">
        <v>192.64</v>
      </c>
      <c r="D103" s="2"/>
      <c r="E103" s="5">
        <f t="shared" si="9"/>
        <v>-0.41432813659985146</v>
      </c>
      <c r="F103" s="5">
        <f t="shared" si="10"/>
        <v>-0.50122983714367098</v>
      </c>
      <c r="G103" s="5">
        <f t="shared" si="11"/>
        <v>8.6901700543819516E-2</v>
      </c>
      <c r="H103" s="5">
        <f t="shared" si="12"/>
        <v>-0.1246116289391922</v>
      </c>
      <c r="I103" s="5">
        <f t="shared" si="13"/>
        <v>0.30736342042755349</v>
      </c>
      <c r="J103" s="5">
        <f t="shared" si="7"/>
        <v>-0.43197504936674569</v>
      </c>
      <c r="K103" s="5">
        <f t="shared" si="14"/>
        <v>-2.6266403551339912E-2</v>
      </c>
      <c r="L103" s="5">
        <f t="shared" si="15"/>
        <v>5.5065120470299433E-2</v>
      </c>
      <c r="M103" s="5">
        <f t="shared" si="8"/>
        <v>-8.1331524021639345E-2</v>
      </c>
      <c r="N103" s="5"/>
      <c r="O103" s="5"/>
      <c r="P103" s="5"/>
      <c r="Q103" s="5"/>
    </row>
    <row r="104" spans="1:17" x14ac:dyDescent="0.2">
      <c r="A104" s="11">
        <v>39871</v>
      </c>
      <c r="B104" s="3">
        <v>70.819999999999993</v>
      </c>
      <c r="C104" s="3">
        <v>181.78</v>
      </c>
      <c r="D104" s="2"/>
      <c r="E104" s="5">
        <f t="shared" si="9"/>
        <v>-0.4711768219832736</v>
      </c>
      <c r="F104" s="5">
        <f t="shared" si="10"/>
        <v>-0.56170130684284136</v>
      </c>
      <c r="G104" s="5">
        <f t="shared" si="11"/>
        <v>9.0524484859567766E-2</v>
      </c>
      <c r="H104" s="5">
        <f t="shared" si="12"/>
        <v>-0.22710902542835321</v>
      </c>
      <c r="I104" s="5">
        <f t="shared" si="13"/>
        <v>0.17954707676335069</v>
      </c>
      <c r="J104" s="5">
        <f t="shared" si="7"/>
        <v>-0.40665610219170389</v>
      </c>
      <c r="K104" s="5">
        <f t="shared" si="14"/>
        <v>-5.0218628806571575E-2</v>
      </c>
      <c r="L104" s="5">
        <f t="shared" si="15"/>
        <v>3.3577521782912179E-2</v>
      </c>
      <c r="M104" s="5">
        <f t="shared" si="8"/>
        <v>-8.3796150589483753E-2</v>
      </c>
      <c r="N104" s="5"/>
      <c r="O104" s="5"/>
      <c r="P104" s="5"/>
      <c r="Q104" s="5"/>
    </row>
    <row r="105" spans="1:17" x14ac:dyDescent="0.2">
      <c r="A105" s="11">
        <v>39903</v>
      </c>
      <c r="B105" s="3">
        <v>76.16</v>
      </c>
      <c r="C105" s="3">
        <v>207.9</v>
      </c>
      <c r="D105" s="2"/>
      <c r="E105" s="5">
        <f t="shared" si="9"/>
        <v>-0.42581423401688778</v>
      </c>
      <c r="F105" s="5">
        <f t="shared" si="10"/>
        <v>-0.47070953944856031</v>
      </c>
      <c r="G105" s="5">
        <f t="shared" si="11"/>
        <v>4.4895305431672528E-2</v>
      </c>
      <c r="H105" s="5">
        <f t="shared" si="12"/>
        <v>-0.1632608217974072</v>
      </c>
      <c r="I105" s="5">
        <f t="shared" si="13"/>
        <v>0.33243606998654118</v>
      </c>
      <c r="J105" s="5">
        <f t="shared" si="7"/>
        <v>-0.49569689178394838</v>
      </c>
      <c r="K105" s="5">
        <f t="shared" si="14"/>
        <v>-3.5020647669801064E-2</v>
      </c>
      <c r="L105" s="5">
        <f t="shared" si="15"/>
        <v>5.9081242249748422E-2</v>
      </c>
      <c r="M105" s="5">
        <f t="shared" si="8"/>
        <v>-9.4101889919549486E-2</v>
      </c>
      <c r="N105" s="5"/>
      <c r="O105" s="5"/>
      <c r="P105" s="5"/>
      <c r="Q105" s="5"/>
    </row>
    <row r="106" spans="1:17" x14ac:dyDescent="0.2">
      <c r="A106" s="11">
        <v>39933</v>
      </c>
      <c r="B106" s="3">
        <v>84.7</v>
      </c>
      <c r="C106" s="3">
        <v>242.5</v>
      </c>
      <c r="D106" s="2"/>
      <c r="E106" s="5">
        <f t="shared" si="9"/>
        <v>-0.3933099348184228</v>
      </c>
      <c r="F106" s="5">
        <f t="shared" si="10"/>
        <v>-0.42895492864880147</v>
      </c>
      <c r="G106" s="5">
        <f t="shared" si="11"/>
        <v>3.5644993830378668E-2</v>
      </c>
      <c r="H106" s="5">
        <f t="shared" si="12"/>
        <v>-5.0022431583669702E-2</v>
      </c>
      <c r="I106" s="5">
        <f t="shared" si="13"/>
        <v>0.69272651123830808</v>
      </c>
      <c r="J106" s="5">
        <f t="shared" si="7"/>
        <v>-0.74274894282197779</v>
      </c>
      <c r="K106" s="5">
        <f t="shared" si="14"/>
        <v>-1.0210892597587007E-2</v>
      </c>
      <c r="L106" s="5">
        <f t="shared" si="15"/>
        <v>0.11100844272189603</v>
      </c>
      <c r="M106" s="5">
        <f t="shared" si="8"/>
        <v>-0.12121933531948303</v>
      </c>
      <c r="N106" s="5"/>
      <c r="O106" s="5"/>
      <c r="P106" s="5"/>
      <c r="Q106" s="5"/>
    </row>
    <row r="107" spans="1:17" x14ac:dyDescent="0.2">
      <c r="A107" s="11">
        <v>39962</v>
      </c>
      <c r="B107" s="3">
        <v>92.38</v>
      </c>
      <c r="C107" s="3">
        <v>283.93</v>
      </c>
      <c r="D107" s="2"/>
      <c r="E107" s="5">
        <f t="shared" si="9"/>
        <v>-0.34824326231127423</v>
      </c>
      <c r="F107" s="5">
        <f t="shared" si="10"/>
        <v>-0.34357516067878113</v>
      </c>
      <c r="G107" s="5">
        <f t="shared" si="11"/>
        <v>-4.6681016324930935E-3</v>
      </c>
      <c r="H107" s="5">
        <f t="shared" si="12"/>
        <v>2.6786706680004491E-2</v>
      </c>
      <c r="I107" s="5">
        <f t="shared" si="13"/>
        <v>1.0222934472934471</v>
      </c>
      <c r="J107" s="5">
        <f t="shared" si="7"/>
        <v>-0.99550674061344258</v>
      </c>
      <c r="K107" s="5">
        <f t="shared" si="14"/>
        <v>5.3008447393168012E-3</v>
      </c>
      <c r="L107" s="5">
        <f t="shared" si="15"/>
        <v>0.15124785738263147</v>
      </c>
      <c r="M107" s="5">
        <f t="shared" si="8"/>
        <v>-0.14594701264331467</v>
      </c>
      <c r="N107" s="5"/>
      <c r="O107" s="5"/>
      <c r="P107" s="5"/>
      <c r="Q107" s="5"/>
    </row>
    <row r="108" spans="1:17" x14ac:dyDescent="0.2">
      <c r="A108" s="11">
        <v>39994</v>
      </c>
      <c r="B108" s="3">
        <v>91.96</v>
      </c>
      <c r="C108" s="3">
        <v>280.11</v>
      </c>
      <c r="D108" s="2"/>
      <c r="E108" s="5">
        <f t="shared" si="9"/>
        <v>-0.2949474814076517</v>
      </c>
      <c r="F108" s="5">
        <f t="shared" si="10"/>
        <v>-0.28066255778120175</v>
      </c>
      <c r="G108" s="5">
        <f t="shared" si="11"/>
        <v>-1.4284923626449952E-2</v>
      </c>
      <c r="H108" s="5">
        <f t="shared" si="12"/>
        <v>1.5247222827270424E-3</v>
      </c>
      <c r="I108" s="5">
        <f t="shared" si="13"/>
        <v>0.98659574468085109</v>
      </c>
      <c r="J108" s="5">
        <f t="shared" si="7"/>
        <v>-0.98507102239812405</v>
      </c>
      <c r="K108" s="5">
        <f t="shared" si="14"/>
        <v>3.0475864426371402E-4</v>
      </c>
      <c r="L108" s="5">
        <f t="shared" si="15"/>
        <v>0.14715446589016667</v>
      </c>
      <c r="M108" s="5">
        <f t="shared" si="8"/>
        <v>-0.14684970724590296</v>
      </c>
      <c r="N108" s="5"/>
      <c r="O108" s="5"/>
      <c r="P108" s="5"/>
      <c r="Q108" s="5"/>
    </row>
    <row r="109" spans="1:17" x14ac:dyDescent="0.2">
      <c r="A109" s="11">
        <v>40025</v>
      </c>
      <c r="B109" s="3">
        <v>99.75</v>
      </c>
      <c r="C109" s="3">
        <v>311.60000000000002</v>
      </c>
      <c r="D109" s="2"/>
      <c r="E109" s="5">
        <f t="shared" si="9"/>
        <v>-0.21611001964636545</v>
      </c>
      <c r="F109" s="5">
        <f t="shared" si="10"/>
        <v>-0.1684235809025646</v>
      </c>
      <c r="G109" s="5">
        <f t="shared" si="11"/>
        <v>-4.7686438743800852E-2</v>
      </c>
      <c r="H109" s="5">
        <f t="shared" si="12"/>
        <v>0.12305786984913314</v>
      </c>
      <c r="I109" s="5">
        <f t="shared" si="13"/>
        <v>1.2512824217903331</v>
      </c>
      <c r="J109" s="5">
        <f t="shared" si="7"/>
        <v>-1.1282245519412</v>
      </c>
      <c r="K109" s="5">
        <f t="shared" si="14"/>
        <v>2.3482513715329612E-2</v>
      </c>
      <c r="L109" s="5">
        <f t="shared" si="15"/>
        <v>0.17621305680270538</v>
      </c>
      <c r="M109" s="5">
        <f t="shared" si="8"/>
        <v>-0.15273054308737577</v>
      </c>
      <c r="N109" s="5"/>
      <c r="O109" s="5"/>
      <c r="P109" s="5"/>
      <c r="Q109" s="5"/>
    </row>
    <row r="110" spans="1:17" x14ac:dyDescent="0.2">
      <c r="A110" s="11">
        <v>40056</v>
      </c>
      <c r="B110" s="3">
        <v>103.86</v>
      </c>
      <c r="C110" s="3">
        <v>310.49</v>
      </c>
      <c r="D110" s="2"/>
      <c r="E110" s="5">
        <f t="shared" si="9"/>
        <v>-0.17216642754662836</v>
      </c>
      <c r="F110" s="5">
        <f t="shared" si="10"/>
        <v>-9.9454724752015666E-2</v>
      </c>
      <c r="G110" s="5">
        <f t="shared" si="11"/>
        <v>-7.2711702794612698E-2</v>
      </c>
      <c r="H110" s="5">
        <f t="shared" si="12"/>
        <v>0.16421925793072534</v>
      </c>
      <c r="I110" s="5">
        <f t="shared" si="13"/>
        <v>1.1537874583795782</v>
      </c>
      <c r="J110" s="5">
        <f t="shared" si="7"/>
        <v>-0.98956820044885285</v>
      </c>
      <c r="K110" s="5">
        <f t="shared" si="14"/>
        <v>3.0877250739383078E-2</v>
      </c>
      <c r="L110" s="5">
        <f t="shared" si="15"/>
        <v>0.16584434035093443</v>
      </c>
      <c r="M110" s="5">
        <f t="shared" si="8"/>
        <v>-0.13496708961155135</v>
      </c>
      <c r="N110" s="5"/>
      <c r="O110" s="5"/>
      <c r="P110" s="5"/>
      <c r="Q110" s="5"/>
    </row>
    <row r="111" spans="1:17" x14ac:dyDescent="0.2">
      <c r="A111" s="11">
        <v>40086</v>
      </c>
      <c r="B111" s="3">
        <v>108</v>
      </c>
      <c r="C111" s="3">
        <v>338.67</v>
      </c>
      <c r="D111" s="2"/>
      <c r="E111" s="5">
        <f t="shared" si="9"/>
        <v>-2.2978107472408249E-2</v>
      </c>
      <c r="F111" s="5">
        <f t="shared" si="10"/>
        <v>0.19065532273941788</v>
      </c>
      <c r="G111" s="5">
        <f t="shared" si="11"/>
        <v>-0.21363343021182613</v>
      </c>
      <c r="H111" s="5">
        <f t="shared" si="12"/>
        <v>0.18811881188118806</v>
      </c>
      <c r="I111" s="5">
        <f t="shared" si="13"/>
        <v>1.2212238473142261</v>
      </c>
      <c r="J111" s="5">
        <f t="shared" si="7"/>
        <v>-1.033105035433038</v>
      </c>
      <c r="K111" s="5">
        <f t="shared" si="14"/>
        <v>3.5075369861429451E-2</v>
      </c>
      <c r="L111" s="5">
        <f t="shared" si="15"/>
        <v>0.17305524448684517</v>
      </c>
      <c r="M111" s="5">
        <f t="shared" si="8"/>
        <v>-0.13797987462541572</v>
      </c>
      <c r="N111" s="5"/>
      <c r="O111" s="5"/>
      <c r="P111" s="5"/>
      <c r="Q111" s="5"/>
    </row>
    <row r="112" spans="1:17" x14ac:dyDescent="0.2">
      <c r="A112" s="11">
        <v>40116</v>
      </c>
      <c r="B112" s="3">
        <v>106.08</v>
      </c>
      <c r="C112" s="3">
        <v>339.09</v>
      </c>
      <c r="D112" s="2"/>
      <c r="E112" s="5">
        <f t="shared" si="9"/>
        <v>0.1841929002009377</v>
      </c>
      <c r="F112" s="5">
        <f t="shared" si="10"/>
        <v>0.64128751210067758</v>
      </c>
      <c r="G112" s="5">
        <f t="shared" si="11"/>
        <v>-0.45709461189973988</v>
      </c>
      <c r="H112" s="5">
        <f t="shared" si="12"/>
        <v>0.13917525773195871</v>
      </c>
      <c r="I112" s="5">
        <f t="shared" si="13"/>
        <v>1.1719830899308223</v>
      </c>
      <c r="J112" s="5">
        <f t="shared" si="7"/>
        <v>-1.0328078321988636</v>
      </c>
      <c r="K112" s="5">
        <f t="shared" si="14"/>
        <v>2.6403463255568305E-2</v>
      </c>
      <c r="L112" s="5">
        <f t="shared" si="15"/>
        <v>0.16780757489429865</v>
      </c>
      <c r="M112" s="5">
        <f t="shared" si="8"/>
        <v>-0.14140411163873035</v>
      </c>
      <c r="N112" s="5"/>
      <c r="O112" s="5"/>
      <c r="P112" s="5"/>
      <c r="Q112" s="5"/>
    </row>
    <row r="113" spans="1:19" x14ac:dyDescent="0.2">
      <c r="A113" s="11">
        <v>40147</v>
      </c>
      <c r="B113" s="3">
        <v>110.42</v>
      </c>
      <c r="C113" s="3">
        <v>353.65</v>
      </c>
      <c r="D113" s="2"/>
      <c r="E113" s="5">
        <f t="shared" si="9"/>
        <v>0.31797565051324894</v>
      </c>
      <c r="F113" s="5">
        <f t="shared" si="10"/>
        <v>0.85118299832495814</v>
      </c>
      <c r="G113" s="5">
        <f t="shared" si="11"/>
        <v>-0.5332073478117092</v>
      </c>
      <c r="H113" s="5">
        <f t="shared" si="12"/>
        <v>0.12661973268033866</v>
      </c>
      <c r="I113" s="5">
        <f t="shared" si="13"/>
        <v>1.0733423228000234</v>
      </c>
      <c r="J113" s="5">
        <f t="shared" si="7"/>
        <v>-0.94672259011968474</v>
      </c>
      <c r="K113" s="5">
        <f t="shared" si="14"/>
        <v>2.4130902085349515E-2</v>
      </c>
      <c r="L113" s="5">
        <f t="shared" si="15"/>
        <v>0.15700224753751257</v>
      </c>
      <c r="M113" s="5">
        <f t="shared" si="8"/>
        <v>-0.13287134545216306</v>
      </c>
      <c r="N113" s="5"/>
      <c r="O113" s="5"/>
      <c r="P113" s="5"/>
      <c r="Q113" s="5"/>
    </row>
    <row r="114" spans="1:19" x14ac:dyDescent="0.2">
      <c r="A114" s="11">
        <v>40178</v>
      </c>
      <c r="B114" s="3">
        <v>112.4</v>
      </c>
      <c r="C114" s="3">
        <v>367.62</v>
      </c>
      <c r="D114" s="2"/>
      <c r="E114" s="5">
        <f t="shared" si="9"/>
        <v>0.29987278825026031</v>
      </c>
      <c r="F114" s="5">
        <f t="shared" si="10"/>
        <v>0.78508303389336698</v>
      </c>
      <c r="G114" s="5">
        <f t="shared" si="11"/>
        <v>-0.48521024564310666</v>
      </c>
      <c r="H114" s="5">
        <f t="shared" si="12"/>
        <v>0.10466830466830479</v>
      </c>
      <c r="I114" s="5">
        <f t="shared" si="13"/>
        <v>1.0565003356455582</v>
      </c>
      <c r="J114" s="5">
        <f t="shared" si="7"/>
        <v>-0.95183203097725344</v>
      </c>
      <c r="K114" s="5">
        <f t="shared" si="14"/>
        <v>2.0108529011209297E-2</v>
      </c>
      <c r="L114" s="5">
        <f t="shared" si="15"/>
        <v>0.15511641878614557</v>
      </c>
      <c r="M114" s="5">
        <f t="shared" si="8"/>
        <v>-0.13500788977493627</v>
      </c>
      <c r="N114" s="5"/>
      <c r="O114" s="5"/>
      <c r="P114" s="5"/>
      <c r="Q114" s="5"/>
    </row>
    <row r="115" spans="1:19" x14ac:dyDescent="0.2">
      <c r="A115" s="11">
        <v>40207</v>
      </c>
      <c r="B115" s="3">
        <v>107.75</v>
      </c>
      <c r="C115" s="3">
        <v>347.12</v>
      </c>
      <c r="D115" s="2"/>
      <c r="E115" s="5">
        <f t="shared" si="9"/>
        <v>0.36582583343896569</v>
      </c>
      <c r="F115" s="5">
        <f t="shared" si="10"/>
        <v>0.80191029900332245</v>
      </c>
      <c r="G115" s="5">
        <f t="shared" si="11"/>
        <v>-0.43608446556435676</v>
      </c>
      <c r="H115" s="5">
        <f t="shared" si="12"/>
        <v>8.3350090488638617E-2</v>
      </c>
      <c r="I115" s="5">
        <f t="shared" si="13"/>
        <v>0.93694548295296021</v>
      </c>
      <c r="J115" s="5">
        <f t="shared" si="7"/>
        <v>-0.85359539246432159</v>
      </c>
      <c r="K115" s="5">
        <f t="shared" si="14"/>
        <v>1.6140508273831955E-2</v>
      </c>
      <c r="L115" s="5">
        <f t="shared" si="15"/>
        <v>0.14136218452237248</v>
      </c>
      <c r="M115" s="5">
        <f t="shared" si="8"/>
        <v>-0.12522167624854053</v>
      </c>
      <c r="N115" s="5"/>
      <c r="O115" s="5"/>
      <c r="P115" s="5"/>
      <c r="Q115" s="5"/>
    </row>
    <row r="116" spans="1:19" x14ac:dyDescent="0.2">
      <c r="A116" s="11">
        <v>40235</v>
      </c>
      <c r="B116" s="3">
        <v>109.27</v>
      </c>
      <c r="C116" s="3">
        <v>348.34</v>
      </c>
      <c r="D116" s="2"/>
      <c r="E116" s="5">
        <f t="shared" si="9"/>
        <v>0.54292572719570753</v>
      </c>
      <c r="F116" s="5">
        <f t="shared" si="10"/>
        <v>0.91627241720761354</v>
      </c>
      <c r="G116" s="5">
        <f t="shared" si="11"/>
        <v>-0.37334669001190601</v>
      </c>
      <c r="H116" s="5">
        <f t="shared" si="12"/>
        <v>6.4905954585323E-2</v>
      </c>
      <c r="I116" s="5">
        <f t="shared" si="13"/>
        <v>0.78773415447780337</v>
      </c>
      <c r="J116" s="5">
        <f t="shared" si="7"/>
        <v>-0.72282819989248037</v>
      </c>
      <c r="K116" s="5">
        <f t="shared" si="14"/>
        <v>1.2656724795897301E-2</v>
      </c>
      <c r="L116" s="5">
        <f t="shared" si="15"/>
        <v>0.12320903305150832</v>
      </c>
      <c r="M116" s="5">
        <f t="shared" si="8"/>
        <v>-0.11055230825561102</v>
      </c>
      <c r="N116" s="5"/>
      <c r="O116" s="5"/>
      <c r="P116" s="5"/>
      <c r="Q116" s="5"/>
    </row>
    <row r="117" spans="1:19" x14ac:dyDescent="0.2">
      <c r="A117" s="11">
        <v>40268</v>
      </c>
      <c r="B117" s="3">
        <v>116.04</v>
      </c>
      <c r="C117" s="3">
        <v>376.46</v>
      </c>
      <c r="D117" s="2"/>
      <c r="E117" s="5">
        <f t="shared" si="9"/>
        <v>0.52363445378151274</v>
      </c>
      <c r="F117" s="5">
        <f t="shared" si="10"/>
        <v>0.81077441077441059</v>
      </c>
      <c r="G117" s="5">
        <f t="shared" si="11"/>
        <v>-0.28713995699289785</v>
      </c>
      <c r="H117" s="5">
        <f t="shared" si="12"/>
        <v>0.15324985092426946</v>
      </c>
      <c r="I117" s="5">
        <f t="shared" si="13"/>
        <v>1.0688025498708575</v>
      </c>
      <c r="J117" s="5">
        <f t="shared" si="7"/>
        <v>-0.91555269894658808</v>
      </c>
      <c r="K117" s="5">
        <f t="shared" si="14"/>
        <v>2.8927279009462792E-2</v>
      </c>
      <c r="L117" s="5">
        <f t="shared" si="15"/>
        <v>0.15649513071135424</v>
      </c>
      <c r="M117" s="5">
        <f t="shared" si="8"/>
        <v>-0.12756785170189144</v>
      </c>
      <c r="N117" s="5"/>
      <c r="O117" s="5"/>
      <c r="P117" s="5"/>
      <c r="Q117" s="5"/>
    </row>
    <row r="118" spans="1:19" x14ac:dyDescent="0.2">
      <c r="A118" s="11">
        <v>40298</v>
      </c>
      <c r="B118" s="3">
        <v>116.06</v>
      </c>
      <c r="C118" s="3">
        <v>381.02</v>
      </c>
      <c r="D118" s="2"/>
      <c r="E118" s="5">
        <f t="shared" si="9"/>
        <v>0.37024793388429744</v>
      </c>
      <c r="F118" s="5">
        <f t="shared" si="10"/>
        <v>0.57121649484536086</v>
      </c>
      <c r="G118" s="5">
        <f t="shared" si="11"/>
        <v>-0.20096856096106341</v>
      </c>
      <c r="H118" s="5">
        <f t="shared" si="12"/>
        <v>0.17911205933150454</v>
      </c>
      <c r="I118" s="5">
        <f t="shared" si="13"/>
        <v>1.1515613529843582</v>
      </c>
      <c r="J118" s="5">
        <f t="shared" si="7"/>
        <v>-0.97244929365285371</v>
      </c>
      <c r="K118" s="5">
        <f t="shared" si="14"/>
        <v>3.3501273773600904E-2</v>
      </c>
      <c r="L118" s="5">
        <f t="shared" si="15"/>
        <v>0.16560324265062687</v>
      </c>
      <c r="M118" s="5">
        <f t="shared" si="8"/>
        <v>-0.13210196887702597</v>
      </c>
      <c r="N118" s="5"/>
      <c r="O118" s="5"/>
      <c r="P118" s="5"/>
      <c r="Q118" s="5"/>
    </row>
    <row r="119" spans="1:19" x14ac:dyDescent="0.2">
      <c r="A119" s="11">
        <v>40329</v>
      </c>
      <c r="B119" s="3">
        <v>104.94</v>
      </c>
      <c r="C119" s="3">
        <v>347.51</v>
      </c>
      <c r="D119" s="2"/>
      <c r="E119" s="5">
        <f t="shared" si="9"/>
        <v>0.13596016453777882</v>
      </c>
      <c r="F119" s="5">
        <f t="shared" si="10"/>
        <v>0.22392843306448773</v>
      </c>
      <c r="G119" s="5">
        <f t="shared" si="11"/>
        <v>-8.7968268526708915E-2</v>
      </c>
      <c r="H119" s="5">
        <f t="shared" si="12"/>
        <v>4.7514473946895563E-2</v>
      </c>
      <c r="I119" s="5">
        <f t="shared" si="13"/>
        <v>0.89637107776261926</v>
      </c>
      <c r="J119" s="5">
        <f t="shared" si="7"/>
        <v>-0.8488566038157237</v>
      </c>
      <c r="K119" s="5">
        <f t="shared" si="14"/>
        <v>9.3272684277627693E-3</v>
      </c>
      <c r="L119" s="5">
        <f t="shared" si="15"/>
        <v>0.13653984167189681</v>
      </c>
      <c r="M119" s="5">
        <f t="shared" si="8"/>
        <v>-0.12721257324413404</v>
      </c>
      <c r="N119" s="5"/>
      <c r="O119" s="5"/>
      <c r="P119" s="5"/>
      <c r="Q119" s="5"/>
    </row>
    <row r="120" spans="1:19" x14ac:dyDescent="0.2">
      <c r="A120" s="11">
        <v>40359</v>
      </c>
      <c r="B120" s="3">
        <v>101.34</v>
      </c>
      <c r="C120" s="3">
        <v>344.96</v>
      </c>
      <c r="D120" s="2"/>
      <c r="E120" s="5">
        <f t="shared" si="9"/>
        <v>0.10200086994345381</v>
      </c>
      <c r="F120" s="5">
        <f t="shared" si="10"/>
        <v>0.23151619006818747</v>
      </c>
      <c r="G120" s="5">
        <f t="shared" si="11"/>
        <v>-0.12951532012473366</v>
      </c>
      <c r="H120" s="5">
        <f t="shared" si="12"/>
        <v>2.9691211401425832E-3</v>
      </c>
      <c r="I120" s="5">
        <f t="shared" si="13"/>
        <v>0.82056153683766087</v>
      </c>
      <c r="J120" s="5">
        <f t="shared" si="7"/>
        <v>-0.81759241569751828</v>
      </c>
      <c r="K120" s="5">
        <f t="shared" si="14"/>
        <v>5.9312022738700065E-4</v>
      </c>
      <c r="L120" s="5">
        <f t="shared" si="15"/>
        <v>0.12730406389751026</v>
      </c>
      <c r="M120" s="5">
        <f t="shared" si="8"/>
        <v>-0.12671094367012325</v>
      </c>
      <c r="N120" s="5"/>
      <c r="O120" s="5"/>
      <c r="P120" s="5"/>
      <c r="Q120" s="5"/>
    </row>
    <row r="121" spans="1:19" x14ac:dyDescent="0.2">
      <c r="A121" s="11">
        <v>40389</v>
      </c>
      <c r="B121" s="3">
        <v>109.56</v>
      </c>
      <c r="C121" s="3">
        <v>373.68</v>
      </c>
      <c r="D121" s="2"/>
      <c r="E121" s="5">
        <f t="shared" si="9"/>
        <v>9.8345864661654181E-2</v>
      </c>
      <c r="F121" s="5">
        <f t="shared" si="10"/>
        <v>0.19922978177150186</v>
      </c>
      <c r="G121" s="5">
        <f t="shared" si="11"/>
        <v>-0.10088391710984768</v>
      </c>
      <c r="H121" s="5">
        <f t="shared" si="12"/>
        <v>4.7719231137037577E-2</v>
      </c>
      <c r="I121" s="5">
        <f t="shared" si="13"/>
        <v>0.8433307024467247</v>
      </c>
      <c r="J121" s="5">
        <f t="shared" si="7"/>
        <v>-0.79561147130968712</v>
      </c>
      <c r="K121" s="5">
        <f t="shared" si="14"/>
        <v>9.3667238937458208E-3</v>
      </c>
      <c r="L121" s="5">
        <f t="shared" si="15"/>
        <v>0.13010982687274653</v>
      </c>
      <c r="M121" s="5">
        <f t="shared" si="8"/>
        <v>-0.1207431029790007</v>
      </c>
      <c r="N121" s="5"/>
      <c r="O121" s="5"/>
      <c r="P121" s="5"/>
      <c r="Q121" s="5"/>
    </row>
    <row r="122" spans="1:19" x14ac:dyDescent="0.2">
      <c r="A122" s="11">
        <v>40421</v>
      </c>
      <c r="B122" s="3">
        <v>105.47</v>
      </c>
      <c r="C122" s="3">
        <v>366.43</v>
      </c>
      <c r="D122" s="2"/>
      <c r="E122" s="5">
        <f t="shared" si="9"/>
        <v>1.5501636818794573E-2</v>
      </c>
      <c r="F122" s="5">
        <f t="shared" si="10"/>
        <v>0.18016683307030812</v>
      </c>
      <c r="G122" s="5">
        <f t="shared" si="11"/>
        <v>-0.16466519625151355</v>
      </c>
      <c r="H122" s="5">
        <f t="shared" si="12"/>
        <v>1.0440394836750411E-3</v>
      </c>
      <c r="I122" s="5">
        <f t="shared" si="13"/>
        <v>0.79218429032573612</v>
      </c>
      <c r="J122" s="5">
        <f t="shared" si="7"/>
        <v>-0.79114025084206108</v>
      </c>
      <c r="K122" s="5">
        <f t="shared" si="14"/>
        <v>2.0872074984468192E-4</v>
      </c>
      <c r="L122" s="5">
        <f t="shared" si="15"/>
        <v>0.12376766904672176</v>
      </c>
      <c r="M122" s="5">
        <f t="shared" si="8"/>
        <v>-0.12355894829687708</v>
      </c>
      <c r="N122" s="5"/>
      <c r="O122" s="5"/>
      <c r="P122" s="5"/>
      <c r="Q122" s="5"/>
    </row>
    <row r="123" spans="1:19" x14ac:dyDescent="0.2">
      <c r="A123" s="11">
        <v>40451</v>
      </c>
      <c r="B123" s="3">
        <v>115.3</v>
      </c>
      <c r="C123" s="3">
        <v>407.14</v>
      </c>
      <c r="D123" s="2"/>
      <c r="E123" s="5">
        <f t="shared" si="9"/>
        <v>6.7592592592592649E-2</v>
      </c>
      <c r="F123" s="5">
        <f t="shared" si="10"/>
        <v>0.20217320695662444</v>
      </c>
      <c r="G123" s="5">
        <f t="shared" si="11"/>
        <v>-0.13458061436403179</v>
      </c>
      <c r="H123" s="5">
        <f t="shared" si="12"/>
        <v>6.6604995374653031E-2</v>
      </c>
      <c r="I123" s="5">
        <f t="shared" si="13"/>
        <v>0.82165548098433994</v>
      </c>
      <c r="J123" s="5">
        <f t="shared" si="7"/>
        <v>-0.75505048560968691</v>
      </c>
      <c r="K123" s="5">
        <f t="shared" si="14"/>
        <v>1.2979654362115456E-2</v>
      </c>
      <c r="L123" s="5">
        <f t="shared" si="15"/>
        <v>0.12743950687581962</v>
      </c>
      <c r="M123" s="5">
        <f t="shared" si="8"/>
        <v>-0.11445985251370416</v>
      </c>
      <c r="N123" s="5"/>
      <c r="O123" s="5"/>
      <c r="P123" s="5"/>
      <c r="Q123" s="5"/>
    </row>
    <row r="124" spans="1:19" x14ac:dyDescent="0.2">
      <c r="A124" s="11">
        <v>40480</v>
      </c>
      <c r="B124" s="3">
        <v>119.6</v>
      </c>
      <c r="C124" s="3">
        <v>418.97</v>
      </c>
      <c r="D124" s="2"/>
      <c r="E124" s="5">
        <f t="shared" si="9"/>
        <v>0.12745098039215685</v>
      </c>
      <c r="F124" s="5">
        <f t="shared" si="10"/>
        <v>0.2355716771358638</v>
      </c>
      <c r="G124" s="5">
        <f t="shared" si="11"/>
        <v>-0.10812069674370695</v>
      </c>
      <c r="H124" s="5">
        <f t="shared" si="12"/>
        <v>0.13386423966628724</v>
      </c>
      <c r="I124" s="5">
        <f t="shared" si="13"/>
        <v>1.0056967782086268</v>
      </c>
      <c r="J124" s="5">
        <f t="shared" si="7"/>
        <v>-0.87183253854233955</v>
      </c>
      <c r="K124" s="5">
        <f t="shared" si="14"/>
        <v>2.5444621906920428E-2</v>
      </c>
      <c r="L124" s="5">
        <f t="shared" si="15"/>
        <v>0.14935199866379345</v>
      </c>
      <c r="M124" s="5">
        <f t="shared" si="8"/>
        <v>-0.12390737675687302</v>
      </c>
      <c r="N124" s="5"/>
      <c r="O124" s="5"/>
      <c r="P124" s="5"/>
      <c r="Q124" s="5"/>
      <c r="S124" s="6"/>
    </row>
    <row r="125" spans="1:19" x14ac:dyDescent="0.2">
      <c r="A125" s="11">
        <v>40512</v>
      </c>
      <c r="B125" s="3">
        <v>117.02</v>
      </c>
      <c r="C125" s="3">
        <v>407.91</v>
      </c>
      <c r="D125" s="2"/>
      <c r="E125" s="5">
        <f t="shared" si="9"/>
        <v>5.9771780474551672E-2</v>
      </c>
      <c r="F125" s="5">
        <f t="shared" si="10"/>
        <v>0.15342853103350795</v>
      </c>
      <c r="G125" s="5">
        <f t="shared" si="11"/>
        <v>-9.3656750558956281E-2</v>
      </c>
      <c r="H125" s="5">
        <f t="shared" si="12"/>
        <v>7.3676484081108384E-2</v>
      </c>
      <c r="I125" s="5">
        <f t="shared" si="13"/>
        <v>0.80355484812309341</v>
      </c>
      <c r="J125" s="5">
        <f t="shared" si="7"/>
        <v>-0.72987836404198503</v>
      </c>
      <c r="K125" s="5">
        <f t="shared" si="14"/>
        <v>1.4319297942933851E-2</v>
      </c>
      <c r="L125" s="5">
        <f t="shared" si="15"/>
        <v>0.125190018344701</v>
      </c>
      <c r="M125" s="5">
        <f t="shared" si="8"/>
        <v>-0.11087072040176715</v>
      </c>
      <c r="N125" s="5"/>
      <c r="O125" s="5"/>
      <c r="P125" s="5"/>
      <c r="Q125" s="5"/>
    </row>
    <row r="126" spans="1:19" x14ac:dyDescent="0.2">
      <c r="A126" s="11">
        <v>40543</v>
      </c>
      <c r="B126" s="3">
        <v>125.62</v>
      </c>
      <c r="C126" s="3">
        <v>437.01</v>
      </c>
      <c r="D126" s="2"/>
      <c r="E126" s="5">
        <f t="shared" si="9"/>
        <v>0.11761565836298926</v>
      </c>
      <c r="F126" s="5">
        <f t="shared" si="10"/>
        <v>0.18875469234535669</v>
      </c>
      <c r="G126" s="5">
        <f t="shared" si="11"/>
        <v>-7.1139033982367428E-2</v>
      </c>
      <c r="H126" s="5">
        <f t="shared" si="12"/>
        <v>0.1275468988421149</v>
      </c>
      <c r="I126" s="5">
        <f t="shared" si="13"/>
        <v>0.82444787709263978</v>
      </c>
      <c r="J126" s="5">
        <f t="shared" si="7"/>
        <v>-0.69690097825052488</v>
      </c>
      <c r="K126" s="5">
        <f t="shared" si="14"/>
        <v>2.4299410956634349E-2</v>
      </c>
      <c r="L126" s="5">
        <f t="shared" si="15"/>
        <v>0.12778494311506039</v>
      </c>
      <c r="M126" s="5">
        <f t="shared" si="8"/>
        <v>-0.10348553215842604</v>
      </c>
      <c r="N126" s="5">
        <f t="shared" ref="N126:N157" si="16">B126/B6-1</f>
        <v>0.25619999999999998</v>
      </c>
      <c r="O126" s="5">
        <f t="shared" ref="O126:O157" si="17">C126/C6-1</f>
        <v>3.3700999999999999</v>
      </c>
      <c r="P126" s="5">
        <f t="shared" ref="P126:P157" si="18">N126-O126</f>
        <v>-3.1139000000000001</v>
      </c>
      <c r="Q126" s="5">
        <f t="shared" ref="Q126:Q157" si="19">(B126/B6)^(1/10)-1</f>
        <v>2.3071246384260613E-2</v>
      </c>
      <c r="R126" s="5">
        <f t="shared" ref="R126:R157" si="20">(C126/C6)^(1/10)-1</f>
        <v>0.15890847142294073</v>
      </c>
      <c r="S126" s="6">
        <f>Q126-R126</f>
        <v>-0.13583722503868012</v>
      </c>
    </row>
    <row r="127" spans="1:19" x14ac:dyDescent="0.2">
      <c r="A127" s="11">
        <v>40574</v>
      </c>
      <c r="B127" s="3">
        <v>128.46</v>
      </c>
      <c r="C127" s="3">
        <v>425.16</v>
      </c>
      <c r="D127" s="2"/>
      <c r="E127" s="5">
        <f t="shared" si="9"/>
        <v>0.19220417633410691</v>
      </c>
      <c r="F127" s="5">
        <f t="shared" si="10"/>
        <v>0.22482138741645552</v>
      </c>
      <c r="G127" s="5">
        <f t="shared" si="11"/>
        <v>-3.2617211082348607E-2</v>
      </c>
      <c r="H127" s="5">
        <f t="shared" si="12"/>
        <v>0.10379790341983175</v>
      </c>
      <c r="I127" s="5">
        <f t="shared" si="13"/>
        <v>0.59660520485185331</v>
      </c>
      <c r="J127" s="5">
        <f t="shared" si="7"/>
        <v>-0.49280730143202156</v>
      </c>
      <c r="K127" s="5">
        <f t="shared" si="14"/>
        <v>1.9947723508194848E-2</v>
      </c>
      <c r="L127" s="5">
        <f t="shared" si="15"/>
        <v>9.8093973660519307E-2</v>
      </c>
      <c r="M127" s="5">
        <f t="shared" si="8"/>
        <v>-7.8146250152324459E-2</v>
      </c>
      <c r="N127" s="5">
        <f t="shared" si="16"/>
        <v>0.26027666045325226</v>
      </c>
      <c r="O127" s="5">
        <f t="shared" si="17"/>
        <v>2.7373417721518987</v>
      </c>
      <c r="P127" s="5">
        <f t="shared" si="18"/>
        <v>-2.4770651116986464</v>
      </c>
      <c r="Q127" s="5">
        <f t="shared" si="19"/>
        <v>2.3402772881574885E-2</v>
      </c>
      <c r="R127" s="5">
        <f t="shared" si="20"/>
        <v>0.1409228588916509</v>
      </c>
      <c r="S127" s="6">
        <f t="shared" ref="S127:S190" si="21">Q127-R127</f>
        <v>-0.11752008601007602</v>
      </c>
    </row>
    <row r="128" spans="1:19" x14ac:dyDescent="0.2">
      <c r="A128" s="11">
        <v>40602</v>
      </c>
      <c r="B128" s="3">
        <v>132.96</v>
      </c>
      <c r="C128" s="3">
        <v>421.19</v>
      </c>
      <c r="D128" s="2"/>
      <c r="E128" s="5">
        <f t="shared" si="9"/>
        <v>0.21680241603367811</v>
      </c>
      <c r="F128" s="5">
        <f t="shared" si="10"/>
        <v>0.20913475340184884</v>
      </c>
      <c r="G128" s="5">
        <f t="shared" si="11"/>
        <v>7.6676626318292751E-3</v>
      </c>
      <c r="H128" s="5">
        <f t="shared" si="12"/>
        <v>0.14413561655623464</v>
      </c>
      <c r="I128" s="5">
        <f t="shared" si="13"/>
        <v>0.58359965409632641</v>
      </c>
      <c r="J128" s="5">
        <f t="shared" si="7"/>
        <v>-0.43946403754009178</v>
      </c>
      <c r="K128" s="5">
        <f t="shared" si="14"/>
        <v>2.7295772807256258E-2</v>
      </c>
      <c r="L128" s="5">
        <f t="shared" si="15"/>
        <v>9.6299155702275874E-2</v>
      </c>
      <c r="M128" s="5">
        <f t="shared" si="8"/>
        <v>-6.9003382895019616E-2</v>
      </c>
      <c r="N128" s="5">
        <f t="shared" si="16"/>
        <v>0.42508038585209018</v>
      </c>
      <c r="O128" s="5">
        <f t="shared" si="17"/>
        <v>3.0174551697825258</v>
      </c>
      <c r="P128" s="5">
        <f t="shared" si="18"/>
        <v>-2.5923747839304356</v>
      </c>
      <c r="Q128" s="5">
        <f t="shared" si="19"/>
        <v>3.605768451954261E-2</v>
      </c>
      <c r="R128" s="5">
        <f t="shared" si="20"/>
        <v>0.14919864148578998</v>
      </c>
      <c r="S128" s="6">
        <f t="shared" si="21"/>
        <v>-0.11314095696624737</v>
      </c>
    </row>
    <row r="129" spans="1:19" x14ac:dyDescent="0.2">
      <c r="A129" s="11">
        <v>40633</v>
      </c>
      <c r="B129" s="3">
        <v>131.63999999999999</v>
      </c>
      <c r="C129" s="3">
        <v>445.96</v>
      </c>
      <c r="D129" s="2"/>
      <c r="E129" s="5">
        <f t="shared" si="9"/>
        <v>0.13443640124095113</v>
      </c>
      <c r="F129" s="5">
        <f t="shared" si="10"/>
        <v>0.18461456728470482</v>
      </c>
      <c r="G129" s="5">
        <f t="shared" si="11"/>
        <v>-5.0178166043753691E-2</v>
      </c>
      <c r="H129" s="5">
        <f t="shared" si="12"/>
        <v>0.10845402492421674</v>
      </c>
      <c r="I129" s="5">
        <f t="shared" si="13"/>
        <v>0.66204531902206321</v>
      </c>
      <c r="J129" s="5">
        <f t="shared" si="7"/>
        <v>-0.55359129409784646</v>
      </c>
      <c r="K129" s="5">
        <f t="shared" si="14"/>
        <v>2.0806758971436468E-2</v>
      </c>
      <c r="L129" s="5">
        <f t="shared" si="15"/>
        <v>0.10695144698030168</v>
      </c>
      <c r="M129" s="5">
        <f t="shared" si="8"/>
        <v>-8.6144688008865211E-2</v>
      </c>
      <c r="N129" s="5">
        <f t="shared" si="16"/>
        <v>0.51032583754015604</v>
      </c>
      <c r="O129" s="5">
        <f t="shared" si="17"/>
        <v>3.7191534391534393</v>
      </c>
      <c r="P129" s="5">
        <f t="shared" si="18"/>
        <v>-3.2088276016132831</v>
      </c>
      <c r="Q129" s="5">
        <f t="shared" si="19"/>
        <v>4.2094407464084549E-2</v>
      </c>
      <c r="R129" s="5">
        <f t="shared" si="20"/>
        <v>0.16784823799435022</v>
      </c>
      <c r="S129" s="6">
        <f t="shared" si="21"/>
        <v>-0.12575383053026568</v>
      </c>
    </row>
    <row r="130" spans="1:19" x14ac:dyDescent="0.2">
      <c r="A130" s="11">
        <v>40662</v>
      </c>
      <c r="B130" s="3">
        <v>137.24</v>
      </c>
      <c r="C130" s="3">
        <v>459.79</v>
      </c>
      <c r="D130" s="2"/>
      <c r="E130" s="5">
        <f t="shared" si="9"/>
        <v>0.18249181457866626</v>
      </c>
      <c r="F130" s="5">
        <f t="shared" si="10"/>
        <v>0.20673455461655577</v>
      </c>
      <c r="G130" s="5">
        <f t="shared" si="11"/>
        <v>-2.424274003788951E-2</v>
      </c>
      <c r="H130" s="5">
        <f t="shared" ref="H130:H161" si="22">B130/B70-1</f>
        <v>0.12151671161232325</v>
      </c>
      <c r="I130" s="5">
        <f t="shared" ref="I130:I161" si="23">C130/C70-1</f>
        <v>0.59965904742024145</v>
      </c>
      <c r="J130" s="5">
        <f t="shared" si="7"/>
        <v>-0.47814233580791821</v>
      </c>
      <c r="K130" s="5">
        <f t="shared" ref="K130:K161" si="24">(B130/B70)^(1/5)-1</f>
        <v>2.3201456951927879E-2</v>
      </c>
      <c r="L130" s="5">
        <f t="shared" ref="L130:L161" si="25">(C130/C70)^(1/5)-1</f>
        <v>9.8513719683381185E-2</v>
      </c>
      <c r="M130" s="5">
        <f t="shared" si="8"/>
        <v>-7.5312262731453306E-2</v>
      </c>
      <c r="N130" s="5">
        <f t="shared" si="16"/>
        <v>0.46655268219705071</v>
      </c>
      <c r="O130" s="5">
        <f t="shared" si="17"/>
        <v>3.6368495361032682</v>
      </c>
      <c r="P130" s="5">
        <f t="shared" si="18"/>
        <v>-3.1702968539062173</v>
      </c>
      <c r="Q130" s="5">
        <f t="shared" si="19"/>
        <v>3.9034018599415354E-2</v>
      </c>
      <c r="R130" s="5">
        <f t="shared" si="20"/>
        <v>0.16579530067504855</v>
      </c>
      <c r="S130" s="6">
        <f t="shared" si="21"/>
        <v>-0.1267612820756332</v>
      </c>
    </row>
    <row r="131" spans="1:19" x14ac:dyDescent="0.2">
      <c r="A131" s="11">
        <v>40694</v>
      </c>
      <c r="B131" s="3">
        <v>134.38999999999999</v>
      </c>
      <c r="C131" s="3">
        <v>447.73</v>
      </c>
      <c r="D131" s="2"/>
      <c r="E131" s="5">
        <f t="shared" si="9"/>
        <v>0.28063655422145972</v>
      </c>
      <c r="F131" s="5">
        <f t="shared" si="10"/>
        <v>0.28839457857327866</v>
      </c>
      <c r="G131" s="5">
        <f t="shared" si="11"/>
        <v>-7.7580243518189373E-3</v>
      </c>
      <c r="H131" s="5">
        <f t="shared" si="22"/>
        <v>0.13706743379304509</v>
      </c>
      <c r="I131" s="5">
        <f t="shared" si="23"/>
        <v>0.74004119544518288</v>
      </c>
      <c r="J131" s="5">
        <f t="shared" ref="J131:J194" si="26">H131-I131</f>
        <v>-0.60297376165213779</v>
      </c>
      <c r="K131" s="5">
        <f t="shared" si="24"/>
        <v>2.6023349520593042E-2</v>
      </c>
      <c r="L131" s="5">
        <f t="shared" si="25"/>
        <v>0.11715107062626351</v>
      </c>
      <c r="M131" s="5">
        <f t="shared" ref="M131:M194" si="27">K131-L131</f>
        <v>-9.1127721105670467E-2</v>
      </c>
      <c r="N131" s="5">
        <f t="shared" si="16"/>
        <v>0.45506712862711107</v>
      </c>
      <c r="O131" s="5">
        <f t="shared" si="17"/>
        <v>3.463908275174477</v>
      </c>
      <c r="P131" s="5">
        <f t="shared" si="18"/>
        <v>-3.0088411465473657</v>
      </c>
      <c r="Q131" s="5">
        <f t="shared" si="19"/>
        <v>3.8217399543374775E-2</v>
      </c>
      <c r="R131" s="5">
        <f t="shared" si="20"/>
        <v>0.1613724679031332</v>
      </c>
      <c r="S131" s="6">
        <f t="shared" si="21"/>
        <v>-0.12315506835975842</v>
      </c>
    </row>
    <row r="132" spans="1:19" x14ac:dyDescent="0.2">
      <c r="A132" s="11">
        <v>40724</v>
      </c>
      <c r="B132" s="3">
        <v>132.26</v>
      </c>
      <c r="C132" s="3">
        <v>440.84</v>
      </c>
      <c r="D132" s="2"/>
      <c r="E132" s="5">
        <f t="shared" si="9"/>
        <v>0.30511150582198532</v>
      </c>
      <c r="F132" s="5">
        <f t="shared" si="10"/>
        <v>0.27794526901669769</v>
      </c>
      <c r="G132" s="5">
        <f t="shared" si="11"/>
        <v>2.7166236805287625E-2</v>
      </c>
      <c r="H132" s="5">
        <f t="shared" si="22"/>
        <v>0.11942446043165456</v>
      </c>
      <c r="I132" s="5">
        <f t="shared" si="23"/>
        <v>0.7174692223780581</v>
      </c>
      <c r="J132" s="5">
        <f t="shared" si="26"/>
        <v>-0.59804476194640355</v>
      </c>
      <c r="K132" s="5">
        <f t="shared" si="24"/>
        <v>2.2819404017246914E-2</v>
      </c>
      <c r="L132" s="5">
        <f t="shared" si="25"/>
        <v>0.1142375562855773</v>
      </c>
      <c r="M132" s="5">
        <f t="shared" si="27"/>
        <v>-9.1418152268330388E-2</v>
      </c>
      <c r="N132" s="5">
        <f t="shared" si="16"/>
        <v>0.47859139183901611</v>
      </c>
      <c r="O132" s="5">
        <f t="shared" si="17"/>
        <v>3.4887485999389067</v>
      </c>
      <c r="P132" s="5">
        <f t="shared" si="18"/>
        <v>-3.0101572080998906</v>
      </c>
      <c r="Q132" s="5">
        <f t="shared" si="19"/>
        <v>3.9883811529686453E-2</v>
      </c>
      <c r="R132" s="5">
        <f t="shared" si="20"/>
        <v>0.16201712456160333</v>
      </c>
      <c r="S132" s="6">
        <f t="shared" si="21"/>
        <v>-0.12213331303191688</v>
      </c>
    </row>
    <row r="133" spans="1:19" x14ac:dyDescent="0.2">
      <c r="A133" s="11">
        <v>40753</v>
      </c>
      <c r="B133" s="3">
        <v>129.87</v>
      </c>
      <c r="C133" s="3">
        <v>438.89</v>
      </c>
      <c r="D133" s="2"/>
      <c r="E133" s="5">
        <f t="shared" si="9"/>
        <v>0.18537787513691129</v>
      </c>
      <c r="F133" s="5">
        <f t="shared" si="10"/>
        <v>0.17450760008563471</v>
      </c>
      <c r="G133" s="5">
        <f t="shared" si="11"/>
        <v>1.0870275051276579E-2</v>
      </c>
      <c r="H133" s="5">
        <f t="shared" si="22"/>
        <v>9.2354277062831169E-2</v>
      </c>
      <c r="I133" s="5">
        <f t="shared" si="23"/>
        <v>0.68609296965040323</v>
      </c>
      <c r="J133" s="5">
        <f t="shared" si="26"/>
        <v>-0.59373869258757206</v>
      </c>
      <c r="K133" s="5">
        <f t="shared" si="24"/>
        <v>1.782403632059304E-2</v>
      </c>
      <c r="L133" s="5">
        <f t="shared" si="25"/>
        <v>0.11013629940223724</v>
      </c>
      <c r="M133" s="5">
        <f t="shared" si="27"/>
        <v>-9.2312263081644197E-2</v>
      </c>
      <c r="N133" s="5">
        <f t="shared" si="16"/>
        <v>0.47144799456152264</v>
      </c>
      <c r="O133" s="5">
        <f t="shared" si="17"/>
        <v>3.7726185297955634</v>
      </c>
      <c r="P133" s="5">
        <f t="shared" si="18"/>
        <v>-3.301170535234041</v>
      </c>
      <c r="Q133" s="5">
        <f t="shared" si="19"/>
        <v>3.9380325420878215E-2</v>
      </c>
      <c r="R133" s="5">
        <f t="shared" si="20"/>
        <v>0.16916464039065793</v>
      </c>
      <c r="S133" s="6">
        <f t="shared" si="21"/>
        <v>-0.12978431496977971</v>
      </c>
    </row>
    <row r="134" spans="1:19" x14ac:dyDescent="0.2">
      <c r="A134" s="11">
        <v>40786</v>
      </c>
      <c r="B134" s="3">
        <v>120.72</v>
      </c>
      <c r="C134" s="3">
        <v>399.67</v>
      </c>
      <c r="D134" s="2"/>
      <c r="E134" s="5">
        <f t="shared" si="9"/>
        <v>0.14459087892291644</v>
      </c>
      <c r="F134" s="5">
        <f t="shared" si="10"/>
        <v>9.0713096635100854E-2</v>
      </c>
      <c r="G134" s="5">
        <f t="shared" si="11"/>
        <v>5.387778228781559E-2</v>
      </c>
      <c r="H134" s="5">
        <f t="shared" si="22"/>
        <v>-1.0329562223315381E-2</v>
      </c>
      <c r="I134" s="5">
        <f t="shared" si="23"/>
        <v>0.49728393211703437</v>
      </c>
      <c r="J134" s="5">
        <f t="shared" si="26"/>
        <v>-0.50761349434034975</v>
      </c>
      <c r="K134" s="5">
        <f t="shared" si="24"/>
        <v>-2.0745017224947926E-3</v>
      </c>
      <c r="L134" s="5">
        <f t="shared" si="25"/>
        <v>8.4078753244570592E-2</v>
      </c>
      <c r="M134" s="5">
        <f t="shared" si="27"/>
        <v>-8.6153254967065385E-2</v>
      </c>
      <c r="N134" s="5">
        <f t="shared" si="16"/>
        <v>0.43697178907272938</v>
      </c>
      <c r="O134" s="5">
        <f t="shared" si="17"/>
        <v>3.3900483304042179</v>
      </c>
      <c r="P134" s="5">
        <f t="shared" si="18"/>
        <v>-2.9530765413314883</v>
      </c>
      <c r="Q134" s="5">
        <f t="shared" si="19"/>
        <v>3.6918980551682967E-2</v>
      </c>
      <c r="R134" s="5">
        <f t="shared" si="20"/>
        <v>0.15943639842656343</v>
      </c>
      <c r="S134" s="6">
        <f t="shared" si="21"/>
        <v>-0.12251741787488046</v>
      </c>
    </row>
    <row r="135" spans="1:19" x14ac:dyDescent="0.2">
      <c r="A135" s="11">
        <v>40816</v>
      </c>
      <c r="B135" s="3">
        <v>110.29</v>
      </c>
      <c r="C135" s="3">
        <v>341.4</v>
      </c>
      <c r="D135" s="2"/>
      <c r="E135" s="5">
        <f t="shared" si="9"/>
        <v>-4.345186470078044E-2</v>
      </c>
      <c r="F135" s="5">
        <f t="shared" si="10"/>
        <v>-0.16146779977403358</v>
      </c>
      <c r="G135" s="5">
        <f t="shared" si="11"/>
        <v>0.11801593507325314</v>
      </c>
      <c r="H135" s="5">
        <f t="shared" si="22"/>
        <v>-0.10645710119095841</v>
      </c>
      <c r="I135" s="5">
        <f t="shared" si="23"/>
        <v>0.26843767415939079</v>
      </c>
      <c r="J135" s="5">
        <f t="shared" si="26"/>
        <v>-0.37489477535034921</v>
      </c>
      <c r="K135" s="5">
        <f t="shared" si="24"/>
        <v>-2.2260678282893909E-2</v>
      </c>
      <c r="L135" s="5">
        <f t="shared" si="25"/>
        <v>4.8706178132697175E-2</v>
      </c>
      <c r="M135" s="5">
        <f t="shared" si="27"/>
        <v>-7.0966856415591084E-2</v>
      </c>
      <c r="N135" s="5">
        <f t="shared" si="16"/>
        <v>0.43981723237597925</v>
      </c>
      <c r="O135" s="5">
        <f t="shared" si="17"/>
        <v>3.4378005979461843</v>
      </c>
      <c r="P135" s="5">
        <f t="shared" si="18"/>
        <v>-2.9979833655702048</v>
      </c>
      <c r="Q135" s="5">
        <f t="shared" si="19"/>
        <v>3.712412503488105E-2</v>
      </c>
      <c r="R135" s="5">
        <f t="shared" si="20"/>
        <v>0.16069143162410526</v>
      </c>
      <c r="S135" s="6">
        <f t="shared" si="21"/>
        <v>-0.12356730658922421</v>
      </c>
    </row>
    <row r="136" spans="1:19" x14ac:dyDescent="0.2">
      <c r="A136" s="11">
        <v>40847</v>
      </c>
      <c r="B136" s="3">
        <v>121.7</v>
      </c>
      <c r="C136" s="3">
        <v>386.62</v>
      </c>
      <c r="D136" s="2"/>
      <c r="E136" s="5">
        <f t="shared" si="9"/>
        <v>1.7558528428093689E-2</v>
      </c>
      <c r="F136" s="5">
        <f t="shared" si="10"/>
        <v>-7.7213165620450219E-2</v>
      </c>
      <c r="G136" s="5">
        <f t="shared" si="11"/>
        <v>9.4771694048543909E-2</v>
      </c>
      <c r="H136" s="5">
        <f t="shared" si="22"/>
        <v>-4.8921537980618823E-2</v>
      </c>
      <c r="I136" s="5">
        <f t="shared" si="23"/>
        <v>0.37128467049726899</v>
      </c>
      <c r="J136" s="5">
        <f t="shared" si="26"/>
        <v>-0.42020620847788781</v>
      </c>
      <c r="K136" s="5">
        <f t="shared" si="24"/>
        <v>-9.9815929213056265E-3</v>
      </c>
      <c r="L136" s="5">
        <f t="shared" si="25"/>
        <v>6.518618260549891E-2</v>
      </c>
      <c r="M136" s="5">
        <f t="shared" si="27"/>
        <v>-7.5167775526804537E-2</v>
      </c>
      <c r="N136" s="5">
        <f t="shared" si="16"/>
        <v>0.55905713553676661</v>
      </c>
      <c r="O136" s="5">
        <f t="shared" si="17"/>
        <v>3.7321909424724602</v>
      </c>
      <c r="P136" s="5">
        <f t="shared" si="18"/>
        <v>-3.1731338069356934</v>
      </c>
      <c r="Q136" s="5">
        <f t="shared" si="19"/>
        <v>4.5408924123852001E-2</v>
      </c>
      <c r="R136" s="5">
        <f t="shared" si="20"/>
        <v>0.16817047649966876</v>
      </c>
      <c r="S136" s="6">
        <f t="shared" si="21"/>
        <v>-0.12276155237581676</v>
      </c>
    </row>
    <row r="137" spans="1:19" x14ac:dyDescent="0.2">
      <c r="A137" s="11">
        <v>40877</v>
      </c>
      <c r="B137" s="3">
        <v>118.73</v>
      </c>
      <c r="C137" s="3">
        <v>360.85</v>
      </c>
      <c r="D137" s="2"/>
      <c r="E137" s="5">
        <f t="shared" si="9"/>
        <v>1.4612886686036664E-2</v>
      </c>
      <c r="F137" s="5">
        <f t="shared" si="10"/>
        <v>-0.11536858620774193</v>
      </c>
      <c r="G137" s="5">
        <f t="shared" si="11"/>
        <v>0.12998147289377859</v>
      </c>
      <c r="H137" s="5">
        <f t="shared" si="22"/>
        <v>-9.4286368144023136E-2</v>
      </c>
      <c r="I137" s="5">
        <f t="shared" si="23"/>
        <v>0.19135659810492278</v>
      </c>
      <c r="J137" s="5">
        <f t="shared" si="26"/>
        <v>-0.28564296624894592</v>
      </c>
      <c r="K137" s="5">
        <f t="shared" si="24"/>
        <v>-1.9611561963754354E-2</v>
      </c>
      <c r="L137" s="5">
        <f t="shared" si="25"/>
        <v>3.5638900300237975E-2</v>
      </c>
      <c r="M137" s="5">
        <f t="shared" si="27"/>
        <v>-5.5250462263992328E-2</v>
      </c>
      <c r="N137" s="5">
        <f t="shared" si="16"/>
        <v>0.43636583595451262</v>
      </c>
      <c r="O137" s="5">
        <f t="shared" si="17"/>
        <v>2.9992242048099302</v>
      </c>
      <c r="P137" s="5">
        <f t="shared" si="18"/>
        <v>-2.5628583688554176</v>
      </c>
      <c r="Q137" s="5">
        <f t="shared" si="19"/>
        <v>3.6875246669314965E-2</v>
      </c>
      <c r="R137" s="5">
        <f t="shared" si="20"/>
        <v>0.14867607418589812</v>
      </c>
      <c r="S137" s="6">
        <f t="shared" si="21"/>
        <v>-0.11180082751658316</v>
      </c>
    </row>
    <row r="138" spans="1:19" x14ac:dyDescent="0.2">
      <c r="A138" s="11">
        <v>40907</v>
      </c>
      <c r="B138" s="3">
        <v>118.66</v>
      </c>
      <c r="C138" s="3">
        <v>356.5</v>
      </c>
      <c r="D138" s="2"/>
      <c r="E138" s="5">
        <f t="shared" si="9"/>
        <v>-5.5405190256328618E-2</v>
      </c>
      <c r="F138" s="5">
        <f t="shared" si="10"/>
        <v>-0.18422919383995784</v>
      </c>
      <c r="G138" s="5">
        <f t="shared" si="11"/>
        <v>0.12882400358362922</v>
      </c>
      <c r="H138" s="5">
        <f t="shared" si="22"/>
        <v>-0.11288875598086123</v>
      </c>
      <c r="I138" s="5">
        <f t="shared" si="23"/>
        <v>0.12627555050074246</v>
      </c>
      <c r="J138" s="5">
        <f t="shared" si="26"/>
        <v>-0.23916430648160369</v>
      </c>
      <c r="K138" s="5">
        <f t="shared" si="24"/>
        <v>-2.3672287283025173E-2</v>
      </c>
      <c r="L138" s="5">
        <f t="shared" si="25"/>
        <v>2.4068320066286786E-2</v>
      </c>
      <c r="M138" s="5">
        <f t="shared" si="27"/>
        <v>-4.7740607349311959E-2</v>
      </c>
      <c r="N138" s="5">
        <f t="shared" si="16"/>
        <v>0.42654484251021874</v>
      </c>
      <c r="O138" s="5">
        <f t="shared" si="17"/>
        <v>2.6605400965191497</v>
      </c>
      <c r="P138" s="5">
        <f t="shared" si="18"/>
        <v>-2.233995254008931</v>
      </c>
      <c r="Q138" s="5">
        <f t="shared" si="19"/>
        <v>3.6164103807356573E-2</v>
      </c>
      <c r="R138" s="5">
        <f t="shared" si="20"/>
        <v>0.13855631600476492</v>
      </c>
      <c r="S138" s="6">
        <f t="shared" si="21"/>
        <v>-0.10239221219740835</v>
      </c>
    </row>
    <row r="139" spans="1:19" x14ac:dyDescent="0.2">
      <c r="A139" s="11">
        <v>40939</v>
      </c>
      <c r="B139" s="3">
        <v>124.62</v>
      </c>
      <c r="C139" s="3">
        <v>396.94</v>
      </c>
      <c r="D139" s="2"/>
      <c r="E139" s="5">
        <f t="shared" si="9"/>
        <v>-2.9892573563755298E-2</v>
      </c>
      <c r="F139" s="5">
        <f t="shared" si="10"/>
        <v>-6.6375011760278491E-2</v>
      </c>
      <c r="G139" s="5">
        <f t="shared" si="11"/>
        <v>3.6482438196523193E-2</v>
      </c>
      <c r="H139" s="5">
        <f t="shared" si="22"/>
        <v>-7.9207920792079167E-2</v>
      </c>
      <c r="I139" s="5">
        <f t="shared" si="23"/>
        <v>0.26740955969219971</v>
      </c>
      <c r="J139" s="5">
        <f t="shared" si="26"/>
        <v>-0.34661748048427887</v>
      </c>
      <c r="K139" s="5">
        <f t="shared" si="24"/>
        <v>-1.6368756529297479E-2</v>
      </c>
      <c r="L139" s="5">
        <f t="shared" si="25"/>
        <v>4.8536120155015627E-2</v>
      </c>
      <c r="M139" s="5">
        <f t="shared" si="27"/>
        <v>-6.4904876684313106E-2</v>
      </c>
      <c r="N139" s="5">
        <f t="shared" si="16"/>
        <v>0.54519528828270292</v>
      </c>
      <c r="O139" s="5">
        <f t="shared" si="17"/>
        <v>2.9429820204628987</v>
      </c>
      <c r="P139" s="5">
        <f t="shared" si="18"/>
        <v>-2.3977867321801956</v>
      </c>
      <c r="Q139" s="5">
        <f t="shared" si="19"/>
        <v>4.4475692929517807E-2</v>
      </c>
      <c r="R139" s="5">
        <f t="shared" si="20"/>
        <v>0.14705034448907184</v>
      </c>
      <c r="S139" s="6">
        <f t="shared" si="21"/>
        <v>-0.10257465155955403</v>
      </c>
    </row>
    <row r="140" spans="1:19" x14ac:dyDescent="0.2">
      <c r="A140" s="11">
        <v>40968</v>
      </c>
      <c r="B140" s="3">
        <v>130.69999999999999</v>
      </c>
      <c r="C140" s="3">
        <v>420.71</v>
      </c>
      <c r="D140" s="2"/>
      <c r="E140" s="5">
        <f t="shared" si="9"/>
        <v>-1.6997593261131261E-2</v>
      </c>
      <c r="F140" s="5">
        <f t="shared" si="10"/>
        <v>-1.1396281963009791E-3</v>
      </c>
      <c r="G140" s="5">
        <f t="shared" si="11"/>
        <v>-1.5857965064830282E-2</v>
      </c>
      <c r="H140" s="5">
        <f t="shared" si="22"/>
        <v>-2.9191116393077365E-2</v>
      </c>
      <c r="I140" s="5">
        <f t="shared" si="23"/>
        <v>0.35133138470433312</v>
      </c>
      <c r="J140" s="5">
        <f t="shared" si="26"/>
        <v>-0.38052250109741048</v>
      </c>
      <c r="K140" s="5">
        <f t="shared" si="24"/>
        <v>-5.9076119020751161E-3</v>
      </c>
      <c r="L140" s="5">
        <f t="shared" si="25"/>
        <v>6.2068119556430101E-2</v>
      </c>
      <c r="M140" s="5">
        <f t="shared" si="27"/>
        <v>-6.7975731458505217E-2</v>
      </c>
      <c r="N140" s="5">
        <f t="shared" si="16"/>
        <v>0.63497623217413057</v>
      </c>
      <c r="O140" s="5">
        <f t="shared" si="17"/>
        <v>3.1125122189638317</v>
      </c>
      <c r="P140" s="5">
        <f t="shared" si="18"/>
        <v>-2.4775359867897011</v>
      </c>
      <c r="Q140" s="5">
        <f t="shared" si="19"/>
        <v>5.039136861321758E-2</v>
      </c>
      <c r="R140" s="5">
        <f t="shared" si="20"/>
        <v>0.15188923643871544</v>
      </c>
      <c r="S140" s="6">
        <f t="shared" si="21"/>
        <v>-0.10149786782549786</v>
      </c>
    </row>
    <row r="141" spans="1:19" x14ac:dyDescent="0.2">
      <c r="A141" s="11">
        <v>40998</v>
      </c>
      <c r="B141" s="3">
        <v>132.38</v>
      </c>
      <c r="C141" s="3">
        <v>406.67</v>
      </c>
      <c r="D141" s="2"/>
      <c r="E141" s="5">
        <f t="shared" si="9"/>
        <v>5.6213916742631209E-3</v>
      </c>
      <c r="F141" s="5">
        <f t="shared" si="10"/>
        <v>-8.8102071934702542E-2</v>
      </c>
      <c r="G141" s="5">
        <f t="shared" si="11"/>
        <v>9.3723463608965663E-2</v>
      </c>
      <c r="H141" s="5">
        <f t="shared" si="22"/>
        <v>-3.4427425237053222E-2</v>
      </c>
      <c r="I141" s="5">
        <f t="shared" si="23"/>
        <v>0.25639520514087999</v>
      </c>
      <c r="J141" s="5">
        <f t="shared" si="26"/>
        <v>-0.29082263037793321</v>
      </c>
      <c r="K141" s="5">
        <f t="shared" si="24"/>
        <v>-6.9823119689300661E-3</v>
      </c>
      <c r="L141" s="5">
        <f t="shared" si="25"/>
        <v>4.6707302418870222E-2</v>
      </c>
      <c r="M141" s="5">
        <f t="shared" si="27"/>
        <v>-5.3689614387800288E-2</v>
      </c>
      <c r="N141" s="5">
        <f t="shared" si="16"/>
        <v>0.58614905343877322</v>
      </c>
      <c r="O141" s="5">
        <f t="shared" si="17"/>
        <v>2.7508762220992438</v>
      </c>
      <c r="P141" s="5">
        <f t="shared" si="18"/>
        <v>-2.1647271686604705</v>
      </c>
      <c r="Q141" s="5">
        <f t="shared" si="19"/>
        <v>4.7211492391054044E-2</v>
      </c>
      <c r="R141" s="5">
        <f t="shared" si="20"/>
        <v>0.14133536214654119</v>
      </c>
      <c r="S141" s="6">
        <f t="shared" si="21"/>
        <v>-9.4123869755487144E-2</v>
      </c>
    </row>
    <row r="142" spans="1:19" x14ac:dyDescent="0.2">
      <c r="A142" s="11">
        <v>41029</v>
      </c>
      <c r="B142" s="3">
        <v>130.88</v>
      </c>
      <c r="C142" s="3">
        <v>401.81</v>
      </c>
      <c r="D142" s="2"/>
      <c r="E142" s="5">
        <f t="shared" si="9"/>
        <v>-4.6342174293209082E-2</v>
      </c>
      <c r="F142" s="5">
        <f t="shared" si="10"/>
        <v>-0.12610104612975492</v>
      </c>
      <c r="G142" s="5">
        <f t="shared" si="11"/>
        <v>7.9758871836545842E-2</v>
      </c>
      <c r="H142" s="5">
        <f t="shared" si="22"/>
        <v>-8.5714285714285743E-2</v>
      </c>
      <c r="I142" s="5">
        <f t="shared" si="23"/>
        <v>0.18514039641340241</v>
      </c>
      <c r="J142" s="5">
        <f t="shared" si="26"/>
        <v>-0.27085468212768815</v>
      </c>
      <c r="K142" s="5">
        <f t="shared" si="24"/>
        <v>-1.7762780162526748E-2</v>
      </c>
      <c r="L142" s="5">
        <f t="shared" si="25"/>
        <v>3.4555896483930759E-2</v>
      </c>
      <c r="M142" s="5">
        <f t="shared" si="27"/>
        <v>-5.2318676646457507E-2</v>
      </c>
      <c r="N142" s="5">
        <f t="shared" si="16"/>
        <v>0.62341850657405096</v>
      </c>
      <c r="O142" s="5">
        <f t="shared" si="17"/>
        <v>2.6822763929618767</v>
      </c>
      <c r="P142" s="5">
        <f t="shared" si="18"/>
        <v>-2.058857886387826</v>
      </c>
      <c r="Q142" s="5">
        <f t="shared" si="19"/>
        <v>4.9646469244016167E-2</v>
      </c>
      <c r="R142" s="5">
        <f t="shared" si="20"/>
        <v>0.13923059125995363</v>
      </c>
      <c r="S142" s="6">
        <f t="shared" si="21"/>
        <v>-8.9584122015937462E-2</v>
      </c>
    </row>
    <row r="143" spans="1:19" x14ac:dyDescent="0.2">
      <c r="A143" s="11">
        <v>41060</v>
      </c>
      <c r="B143" s="3">
        <v>119.58</v>
      </c>
      <c r="C143" s="3">
        <v>356.75</v>
      </c>
      <c r="D143" s="2"/>
      <c r="E143" s="5">
        <f t="shared" si="9"/>
        <v>-0.11020165190862408</v>
      </c>
      <c r="F143" s="5">
        <f t="shared" si="10"/>
        <v>-0.20320282313001148</v>
      </c>
      <c r="G143" s="5">
        <f t="shared" si="11"/>
        <v>9.3001171221387402E-2</v>
      </c>
      <c r="H143" s="5">
        <f t="shared" si="22"/>
        <v>-0.18741505843979345</v>
      </c>
      <c r="I143" s="5">
        <f t="shared" si="23"/>
        <v>3.5161744022502717E-3</v>
      </c>
      <c r="J143" s="5">
        <f t="shared" si="26"/>
        <v>-0.19093123284204372</v>
      </c>
      <c r="K143" s="5">
        <f t="shared" si="24"/>
        <v>-4.0657346845636821E-2</v>
      </c>
      <c r="L143" s="5">
        <f t="shared" si="25"/>
        <v>7.0224788339734445E-4</v>
      </c>
      <c r="M143" s="5">
        <f t="shared" si="27"/>
        <v>-4.1359594729034166E-2</v>
      </c>
      <c r="N143" s="5">
        <f t="shared" si="16"/>
        <v>0.4806835066864783</v>
      </c>
      <c r="O143" s="5">
        <f t="shared" si="17"/>
        <v>2.3229321907600595</v>
      </c>
      <c r="P143" s="5">
        <f t="shared" si="18"/>
        <v>-1.8422486840735812</v>
      </c>
      <c r="Q143" s="5">
        <f t="shared" si="19"/>
        <v>4.003085501913084E-2</v>
      </c>
      <c r="R143" s="5">
        <f t="shared" si="20"/>
        <v>0.12759242036089846</v>
      </c>
      <c r="S143" s="6">
        <f t="shared" si="21"/>
        <v>-8.7561565341767622E-2</v>
      </c>
    </row>
    <row r="144" spans="1:19" x14ac:dyDescent="0.2">
      <c r="A144" s="11">
        <v>41089</v>
      </c>
      <c r="B144" s="3">
        <v>125.67</v>
      </c>
      <c r="C144" s="3">
        <v>370.52</v>
      </c>
      <c r="D144" s="2"/>
      <c r="E144" s="5">
        <f t="shared" si="9"/>
        <v>-4.9826100105851978E-2</v>
      </c>
      <c r="F144" s="5">
        <f t="shared" si="10"/>
        <v>-0.15951365574811727</v>
      </c>
      <c r="G144" s="5">
        <f t="shared" si="11"/>
        <v>0.10968755564226529</v>
      </c>
      <c r="H144" s="5">
        <f t="shared" si="22"/>
        <v>-0.13936447062046298</v>
      </c>
      <c r="I144" s="5">
        <f t="shared" si="23"/>
        <v>-4.4067067927774373E-3</v>
      </c>
      <c r="J144" s="5">
        <f t="shared" si="26"/>
        <v>-0.13495776382768554</v>
      </c>
      <c r="K144" s="5">
        <f t="shared" si="24"/>
        <v>-2.9570803764701448E-2</v>
      </c>
      <c r="L144" s="5">
        <f t="shared" si="25"/>
        <v>-8.8289900400717602E-4</v>
      </c>
      <c r="M144" s="5">
        <f t="shared" si="27"/>
        <v>-2.8687904760694272E-2</v>
      </c>
      <c r="N144" s="5">
        <f t="shared" si="16"/>
        <v>0.65704113924050622</v>
      </c>
      <c r="O144" s="5">
        <f t="shared" si="17"/>
        <v>2.7324468620932811</v>
      </c>
      <c r="P144" s="5">
        <f t="shared" si="18"/>
        <v>-2.0754057228527749</v>
      </c>
      <c r="Q144" s="5">
        <f t="shared" si="19"/>
        <v>5.1800393788652643E-2</v>
      </c>
      <c r="R144" s="5">
        <f t="shared" si="20"/>
        <v>0.14077334061466584</v>
      </c>
      <c r="S144" s="6">
        <f t="shared" si="21"/>
        <v>-8.8972946826013199E-2</v>
      </c>
    </row>
    <row r="145" spans="1:19" x14ac:dyDescent="0.2">
      <c r="A145" s="11">
        <v>41121</v>
      </c>
      <c r="B145" s="3">
        <v>127.29</v>
      </c>
      <c r="C145" s="3">
        <v>377.75</v>
      </c>
      <c r="D145" s="2"/>
      <c r="E145" s="5">
        <f t="shared" si="9"/>
        <v>-1.9866019866019879E-2</v>
      </c>
      <c r="F145" s="5">
        <f t="shared" si="10"/>
        <v>-0.13930597644056597</v>
      </c>
      <c r="G145" s="5">
        <f t="shared" si="11"/>
        <v>0.11943995657454609</v>
      </c>
      <c r="H145" s="5">
        <f t="shared" si="22"/>
        <v>-0.10855101897891994</v>
      </c>
      <c r="I145" s="5">
        <f t="shared" si="23"/>
        <v>-3.5860132720775928E-2</v>
      </c>
      <c r="J145" s="5">
        <f t="shared" si="26"/>
        <v>-7.2690886258144016E-2</v>
      </c>
      <c r="K145" s="5">
        <f t="shared" si="24"/>
        <v>-2.2719352962290329E-2</v>
      </c>
      <c r="L145" s="5">
        <f t="shared" si="25"/>
        <v>-7.2771730825705871E-3</v>
      </c>
      <c r="M145" s="5">
        <f t="shared" si="27"/>
        <v>-1.5442179879719742E-2</v>
      </c>
      <c r="N145" s="5">
        <f t="shared" si="16"/>
        <v>0.83309331797235031</v>
      </c>
      <c r="O145" s="5">
        <f t="shared" si="17"/>
        <v>3.1203097731239087</v>
      </c>
      <c r="P145" s="5">
        <f t="shared" si="18"/>
        <v>-2.2872164551515581</v>
      </c>
      <c r="Q145" s="5">
        <f t="shared" si="19"/>
        <v>6.2474357867052577E-2</v>
      </c>
      <c r="R145" s="5">
        <f t="shared" si="20"/>
        <v>0.15210745498299572</v>
      </c>
      <c r="S145" s="6">
        <f t="shared" si="21"/>
        <v>-8.9633097115943139E-2</v>
      </c>
    </row>
    <row r="146" spans="1:19" x14ac:dyDescent="0.2">
      <c r="A146" s="11">
        <v>41152</v>
      </c>
      <c r="B146" s="3">
        <v>130.52000000000001</v>
      </c>
      <c r="C146" s="3">
        <v>376.49</v>
      </c>
      <c r="D146" s="2"/>
      <c r="E146" s="5">
        <f t="shared" ref="E146:E209" si="28">B146/B134-1</f>
        <v>8.1179589131875618E-2</v>
      </c>
      <c r="F146" s="5">
        <f t="shared" ref="F146:F209" si="29">C146/C134-1</f>
        <v>-5.7997848224785487E-2</v>
      </c>
      <c r="G146" s="5">
        <f t="shared" si="11"/>
        <v>0.1391774373566611</v>
      </c>
      <c r="H146" s="5">
        <f t="shared" si="22"/>
        <v>-8.5225679843005331E-2</v>
      </c>
      <c r="I146" s="5">
        <f t="shared" si="23"/>
        <v>-1.8202206169974255E-2</v>
      </c>
      <c r="J146" s="5">
        <f t="shared" si="26"/>
        <v>-6.7023473673031075E-2</v>
      </c>
      <c r="K146" s="5">
        <f t="shared" si="24"/>
        <v>-1.7657818593864283E-2</v>
      </c>
      <c r="L146" s="5">
        <f t="shared" si="25"/>
        <v>-3.6672400754150791E-3</v>
      </c>
      <c r="M146" s="5">
        <f t="shared" si="27"/>
        <v>-1.3990578518449204E-2</v>
      </c>
      <c r="N146" s="5">
        <f t="shared" si="16"/>
        <v>0.87636572742955732</v>
      </c>
      <c r="O146" s="5">
        <f t="shared" si="17"/>
        <v>3.0448001718951438</v>
      </c>
      <c r="P146" s="5">
        <f t="shared" si="18"/>
        <v>-2.1684344444655865</v>
      </c>
      <c r="Q146" s="5">
        <f t="shared" si="19"/>
        <v>6.4956207101987573E-2</v>
      </c>
      <c r="R146" s="5">
        <f t="shared" si="20"/>
        <v>0.14997846349346933</v>
      </c>
      <c r="S146" s="6">
        <f t="shared" si="21"/>
        <v>-8.5022256391481754E-2</v>
      </c>
    </row>
    <row r="147" spans="1:19" x14ac:dyDescent="0.2">
      <c r="A147" s="11">
        <v>41180</v>
      </c>
      <c r="B147" s="3">
        <v>134.1</v>
      </c>
      <c r="C147" s="3">
        <v>399.21</v>
      </c>
      <c r="D147" s="2"/>
      <c r="E147" s="5">
        <f t="shared" si="28"/>
        <v>0.21588539305467402</v>
      </c>
      <c r="F147" s="5">
        <f t="shared" si="29"/>
        <v>0.16933216168717058</v>
      </c>
      <c r="G147" s="5">
        <f t="shared" ref="G147:G210" si="30">E147-F147</f>
        <v>4.6553231367503445E-2</v>
      </c>
      <c r="H147" s="5">
        <f t="shared" si="22"/>
        <v>-0.10276997189883585</v>
      </c>
      <c r="I147" s="5">
        <f t="shared" si="23"/>
        <v>-6.2491193462026251E-2</v>
      </c>
      <c r="J147" s="5">
        <f t="shared" si="26"/>
        <v>-4.0278778436809604E-2</v>
      </c>
      <c r="K147" s="5">
        <f t="shared" si="24"/>
        <v>-2.1455095112366762E-2</v>
      </c>
      <c r="L147" s="5">
        <f t="shared" si="25"/>
        <v>-1.2822902455689178E-2</v>
      </c>
      <c r="M147" s="5">
        <f t="shared" si="27"/>
        <v>-8.6321926566775842E-3</v>
      </c>
      <c r="N147" s="5">
        <f t="shared" si="16"/>
        <v>1.1663974151857834</v>
      </c>
      <c r="O147" s="5">
        <f t="shared" si="17"/>
        <v>3.8074421965317917</v>
      </c>
      <c r="P147" s="5">
        <f t="shared" si="18"/>
        <v>-2.6410447813460083</v>
      </c>
      <c r="Q147" s="5">
        <f t="shared" si="19"/>
        <v>8.0373225992261377E-2</v>
      </c>
      <c r="R147" s="5">
        <f t="shared" si="20"/>
        <v>0.17001493944039381</v>
      </c>
      <c r="S147" s="6">
        <f t="shared" si="21"/>
        <v>-8.9641713448132432E-2</v>
      </c>
    </row>
    <row r="148" spans="1:19" x14ac:dyDescent="0.2">
      <c r="A148" s="11">
        <v>41213</v>
      </c>
      <c r="B148" s="3">
        <v>133.19999999999999</v>
      </c>
      <c r="C148" s="3">
        <v>396.78</v>
      </c>
      <c r="D148" s="2"/>
      <c r="E148" s="5">
        <f t="shared" si="28"/>
        <v>9.4494658997534842E-2</v>
      </c>
      <c r="F148" s="5">
        <f t="shared" si="29"/>
        <v>2.6279033676478214E-2</v>
      </c>
      <c r="G148" s="5">
        <f t="shared" si="30"/>
        <v>6.8215625321056628E-2</v>
      </c>
      <c r="H148" s="5">
        <f t="shared" si="22"/>
        <v>-0.13534566699123673</v>
      </c>
      <c r="I148" s="5">
        <f t="shared" si="23"/>
        <v>-0.16169106927806309</v>
      </c>
      <c r="J148" s="5">
        <f t="shared" si="26"/>
        <v>2.6345402286826358E-2</v>
      </c>
      <c r="K148" s="5">
        <f t="shared" si="24"/>
        <v>-2.8666193133956464E-2</v>
      </c>
      <c r="L148" s="5">
        <f t="shared" si="25"/>
        <v>-3.4658851933420554E-2</v>
      </c>
      <c r="M148" s="5">
        <f t="shared" si="27"/>
        <v>5.9926587994640901E-3</v>
      </c>
      <c r="N148" s="5">
        <f t="shared" si="16"/>
        <v>1.0039115390401685</v>
      </c>
      <c r="O148" s="5">
        <f t="shared" si="17"/>
        <v>3.4869388216668549</v>
      </c>
      <c r="P148" s="5">
        <f t="shared" si="18"/>
        <v>-2.4830272826266864</v>
      </c>
      <c r="Q148" s="5">
        <f t="shared" si="19"/>
        <v>7.1982892470856541E-2</v>
      </c>
      <c r="R148" s="5">
        <f t="shared" si="20"/>
        <v>0.16197026573350093</v>
      </c>
      <c r="S148" s="6">
        <f t="shared" si="21"/>
        <v>-8.9987373262644388E-2</v>
      </c>
    </row>
    <row r="149" spans="1:19" x14ac:dyDescent="0.2">
      <c r="A149" s="11">
        <v>41243</v>
      </c>
      <c r="B149" s="3">
        <v>134.9</v>
      </c>
      <c r="C149" s="3">
        <v>401.82</v>
      </c>
      <c r="D149" s="2"/>
      <c r="E149" s="5">
        <f t="shared" si="28"/>
        <v>0.13619135854459707</v>
      </c>
      <c r="F149" s="5">
        <f t="shared" si="29"/>
        <v>0.11353748094776206</v>
      </c>
      <c r="G149" s="5">
        <f t="shared" si="30"/>
        <v>2.2653877596835015E-2</v>
      </c>
      <c r="H149" s="5">
        <f t="shared" si="22"/>
        <v>-8.6971235194585383E-2</v>
      </c>
      <c r="I149" s="5">
        <f t="shared" si="23"/>
        <v>-8.625355315520189E-2</v>
      </c>
      <c r="J149" s="5">
        <f t="shared" si="26"/>
        <v>-7.1768203938349373E-4</v>
      </c>
      <c r="K149" s="5">
        <f t="shared" si="24"/>
        <v>-1.8033002488488714E-2</v>
      </c>
      <c r="L149" s="5">
        <f t="shared" si="25"/>
        <v>-1.7878676879939714E-2</v>
      </c>
      <c r="M149" s="5">
        <f t="shared" si="27"/>
        <v>-1.5432560854899968E-4</v>
      </c>
      <c r="N149" s="5">
        <f t="shared" si="16"/>
        <v>0.92604226156482006</v>
      </c>
      <c r="O149" s="5">
        <f t="shared" si="17"/>
        <v>3.2511637748624631</v>
      </c>
      <c r="P149" s="5">
        <f t="shared" si="18"/>
        <v>-2.3251215132976428</v>
      </c>
      <c r="Q149" s="5">
        <f t="shared" si="19"/>
        <v>6.7742627041044168E-2</v>
      </c>
      <c r="R149" s="5">
        <f t="shared" si="20"/>
        <v>0.15571508947691859</v>
      </c>
      <c r="S149" s="6">
        <f t="shared" si="21"/>
        <v>-8.7972462435874421E-2</v>
      </c>
    </row>
    <row r="150" spans="1:19" x14ac:dyDescent="0.2">
      <c r="A150" s="11">
        <v>41274</v>
      </c>
      <c r="B150" s="3">
        <v>137.44</v>
      </c>
      <c r="C150" s="3">
        <v>421.47</v>
      </c>
      <c r="D150" s="2"/>
      <c r="E150" s="5">
        <f t="shared" si="28"/>
        <v>0.15826731838867358</v>
      </c>
      <c r="F150" s="5">
        <f t="shared" si="29"/>
        <v>0.18224403927068722</v>
      </c>
      <c r="G150" s="5">
        <f t="shared" si="30"/>
        <v>-2.3976720882013636E-2</v>
      </c>
      <c r="H150" s="5">
        <f t="shared" si="22"/>
        <v>-5.7661981487829972E-2</v>
      </c>
      <c r="I150" s="5">
        <f t="shared" si="23"/>
        <v>-4.4935418082936773E-2</v>
      </c>
      <c r="J150" s="5">
        <f t="shared" si="26"/>
        <v>-1.2726563404893199E-2</v>
      </c>
      <c r="K150" s="5">
        <f t="shared" si="24"/>
        <v>-1.1807979727319395E-2</v>
      </c>
      <c r="L150" s="5">
        <f t="shared" si="25"/>
        <v>-9.1531160002159551E-3</v>
      </c>
      <c r="M150" s="5">
        <f t="shared" si="27"/>
        <v>-2.6548637271034403E-3</v>
      </c>
      <c r="N150" s="5">
        <f t="shared" si="16"/>
        <v>1.0624249699879953</v>
      </c>
      <c r="O150" s="5">
        <f t="shared" si="17"/>
        <v>3.6122783978988844</v>
      </c>
      <c r="P150" s="5">
        <f t="shared" si="18"/>
        <v>-2.5498534279108891</v>
      </c>
      <c r="Q150" s="5">
        <f t="shared" si="19"/>
        <v>7.5072655747639994E-2</v>
      </c>
      <c r="R150" s="5">
        <f t="shared" si="20"/>
        <v>0.16517605577812744</v>
      </c>
      <c r="S150" s="6">
        <f t="shared" si="21"/>
        <v>-9.0103400030487446E-2</v>
      </c>
    </row>
    <row r="151" spans="1:19" x14ac:dyDescent="0.2">
      <c r="A151" s="11">
        <v>41305</v>
      </c>
      <c r="B151" s="3">
        <v>144.44</v>
      </c>
      <c r="C151" s="3">
        <v>427.28</v>
      </c>
      <c r="D151" s="2"/>
      <c r="E151" s="5">
        <f t="shared" si="28"/>
        <v>0.15904349221633751</v>
      </c>
      <c r="F151" s="5">
        <f t="shared" si="29"/>
        <v>7.6434725651231883E-2</v>
      </c>
      <c r="G151" s="5">
        <f t="shared" si="30"/>
        <v>8.2608766565105629E-2</v>
      </c>
      <c r="H151" s="5">
        <f t="shared" si="22"/>
        <v>7.2308834446919157E-2</v>
      </c>
      <c r="I151" s="5">
        <f t="shared" si="23"/>
        <v>0.10628382052145091</v>
      </c>
      <c r="J151" s="5">
        <f t="shared" si="26"/>
        <v>-3.3974986074531754E-2</v>
      </c>
      <c r="K151" s="5">
        <f t="shared" si="24"/>
        <v>1.4060758093827008E-2</v>
      </c>
      <c r="L151" s="5">
        <f t="shared" si="25"/>
        <v>2.0406725002618531E-2</v>
      </c>
      <c r="M151" s="5">
        <f t="shared" si="27"/>
        <v>-6.3459669087915227E-3</v>
      </c>
      <c r="N151" s="5">
        <f t="shared" si="16"/>
        <v>1.2359133126934987</v>
      </c>
      <c r="O151" s="5">
        <f t="shared" si="17"/>
        <v>3.6969330548532477</v>
      </c>
      <c r="P151" s="5">
        <f t="shared" si="18"/>
        <v>-2.4610197421597491</v>
      </c>
      <c r="Q151" s="5">
        <f t="shared" si="19"/>
        <v>8.3790890062222401E-2</v>
      </c>
      <c r="R151" s="5">
        <f t="shared" si="20"/>
        <v>0.16729718184152542</v>
      </c>
      <c r="S151" s="6">
        <f t="shared" si="21"/>
        <v>-8.3506291779303021E-2</v>
      </c>
    </row>
    <row r="152" spans="1:19" x14ac:dyDescent="0.2">
      <c r="A152" s="11">
        <v>41333</v>
      </c>
      <c r="B152" s="3">
        <v>144.68</v>
      </c>
      <c r="C152" s="3">
        <v>421.91</v>
      </c>
      <c r="D152" s="2"/>
      <c r="E152" s="5">
        <f t="shared" si="28"/>
        <v>0.10696250956388687</v>
      </c>
      <c r="F152" s="5">
        <f t="shared" si="29"/>
        <v>2.8523210762758655E-3</v>
      </c>
      <c r="G152" s="5">
        <f t="shared" si="30"/>
        <v>0.104110188487611</v>
      </c>
      <c r="H152" s="5">
        <f t="shared" si="22"/>
        <v>8.034647550776608E-2</v>
      </c>
      <c r="I152" s="5">
        <f t="shared" si="23"/>
        <v>1.7287939431933408E-2</v>
      </c>
      <c r="J152" s="5">
        <f t="shared" si="26"/>
        <v>6.3058536075832672E-2</v>
      </c>
      <c r="K152" s="5">
        <f t="shared" si="24"/>
        <v>1.5576427405564752E-2</v>
      </c>
      <c r="L152" s="5">
        <f t="shared" si="25"/>
        <v>3.4339231069742127E-3</v>
      </c>
      <c r="M152" s="5">
        <f t="shared" si="27"/>
        <v>1.214250429859054E-2</v>
      </c>
      <c r="N152" s="5">
        <f t="shared" si="16"/>
        <v>1.2795021269891289</v>
      </c>
      <c r="O152" s="5">
        <f t="shared" si="17"/>
        <v>3.771657995928523</v>
      </c>
      <c r="P152" s="5">
        <f t="shared" si="18"/>
        <v>-2.4921558689393941</v>
      </c>
      <c r="Q152" s="5">
        <f t="shared" si="19"/>
        <v>8.5885415522543473E-2</v>
      </c>
      <c r="R152" s="5">
        <f t="shared" si="20"/>
        <v>0.16914110773353053</v>
      </c>
      <c r="S152" s="6">
        <f t="shared" si="21"/>
        <v>-8.3255692210987053E-2</v>
      </c>
    </row>
    <row r="153" spans="1:19" x14ac:dyDescent="0.2">
      <c r="A153" s="11">
        <v>41362</v>
      </c>
      <c r="B153" s="3">
        <v>148.07</v>
      </c>
      <c r="C153" s="3">
        <v>414.64</v>
      </c>
      <c r="D153" s="2"/>
      <c r="E153" s="5">
        <f t="shared" si="28"/>
        <v>0.1185224354132044</v>
      </c>
      <c r="F153" s="5">
        <f t="shared" si="29"/>
        <v>1.9598200014753875E-2</v>
      </c>
      <c r="G153" s="5">
        <f t="shared" si="30"/>
        <v>9.8924235398450522E-2</v>
      </c>
      <c r="H153" s="5">
        <f t="shared" si="22"/>
        <v>0.11632991556091676</v>
      </c>
      <c r="I153" s="5">
        <f t="shared" si="23"/>
        <v>5.5627689095954391E-2</v>
      </c>
      <c r="J153" s="5">
        <f t="shared" si="26"/>
        <v>6.0702226464962372E-2</v>
      </c>
      <c r="K153" s="5">
        <f t="shared" si="24"/>
        <v>2.2253279837257001E-2</v>
      </c>
      <c r="L153" s="5">
        <f t="shared" si="25"/>
        <v>1.0885936474070768E-2</v>
      </c>
      <c r="M153" s="5">
        <f t="shared" si="27"/>
        <v>1.1367343363186233E-2</v>
      </c>
      <c r="N153" s="5">
        <f t="shared" si="16"/>
        <v>1.3406576035409423</v>
      </c>
      <c r="O153" s="5">
        <f t="shared" si="17"/>
        <v>3.827570147863546</v>
      </c>
      <c r="P153" s="5">
        <f t="shared" si="18"/>
        <v>-2.4869125443226037</v>
      </c>
      <c r="Q153" s="5">
        <f t="shared" si="19"/>
        <v>8.8764091259551758E-2</v>
      </c>
      <c r="R153" s="5">
        <f t="shared" si="20"/>
        <v>0.1705038844997353</v>
      </c>
      <c r="S153" s="6">
        <f t="shared" si="21"/>
        <v>-8.1739793240183545E-2</v>
      </c>
    </row>
    <row r="154" spans="1:19" x14ac:dyDescent="0.2">
      <c r="A154" s="11">
        <v>41394</v>
      </c>
      <c r="B154" s="3">
        <v>152.72999999999999</v>
      </c>
      <c r="C154" s="3">
        <v>417.77</v>
      </c>
      <c r="D154" s="2"/>
      <c r="E154" s="5">
        <f t="shared" si="28"/>
        <v>0.16694682151589246</v>
      </c>
      <c r="F154" s="5">
        <f t="shared" si="29"/>
        <v>3.9720265797267285E-2</v>
      </c>
      <c r="G154" s="5">
        <f t="shared" si="30"/>
        <v>0.12722655571862518</v>
      </c>
      <c r="H154" s="5">
        <f t="shared" si="22"/>
        <v>9.3976076212305637E-2</v>
      </c>
      <c r="I154" s="5">
        <f t="shared" si="23"/>
        <v>-1.622474450148359E-2</v>
      </c>
      <c r="J154" s="5">
        <f t="shared" si="26"/>
        <v>0.11020082071378923</v>
      </c>
      <c r="K154" s="5">
        <f t="shared" si="24"/>
        <v>1.8126086077468351E-2</v>
      </c>
      <c r="L154" s="5">
        <f t="shared" si="25"/>
        <v>-3.2662156543808996E-3</v>
      </c>
      <c r="M154" s="5">
        <f t="shared" si="27"/>
        <v>2.139230173184925E-2</v>
      </c>
      <c r="N154" s="5">
        <f t="shared" si="16"/>
        <v>1.2176564541890516</v>
      </c>
      <c r="O154" s="5">
        <f t="shared" si="17"/>
        <v>3.4666951780177477</v>
      </c>
      <c r="P154" s="5">
        <f t="shared" si="18"/>
        <v>-2.2490387238286962</v>
      </c>
      <c r="Q154" s="5">
        <f t="shared" si="19"/>
        <v>8.2902675903760548E-2</v>
      </c>
      <c r="R154" s="5">
        <f t="shared" si="20"/>
        <v>0.1614449542330898</v>
      </c>
      <c r="S154" s="6">
        <f t="shared" si="21"/>
        <v>-7.8542278329329251E-2</v>
      </c>
    </row>
    <row r="155" spans="1:19" x14ac:dyDescent="0.2">
      <c r="A155" s="11">
        <v>41425</v>
      </c>
      <c r="B155" s="3">
        <v>152.79</v>
      </c>
      <c r="C155" s="3">
        <v>407.05</v>
      </c>
      <c r="D155" s="2"/>
      <c r="E155" s="5">
        <f t="shared" si="28"/>
        <v>0.27772202709483196</v>
      </c>
      <c r="F155" s="5">
        <f t="shared" si="29"/>
        <v>0.14099509460406456</v>
      </c>
      <c r="G155" s="5">
        <f t="shared" si="30"/>
        <v>0.13672693249076739</v>
      </c>
      <c r="H155" s="5">
        <f t="shared" si="22"/>
        <v>7.795964441935932E-2</v>
      </c>
      <c r="I155" s="5">
        <f t="shared" si="23"/>
        <v>-5.8930965922226908E-2</v>
      </c>
      <c r="J155" s="5">
        <f t="shared" si="26"/>
        <v>0.13689061034158623</v>
      </c>
      <c r="K155" s="5">
        <f t="shared" si="24"/>
        <v>1.5127283644076339E-2</v>
      </c>
      <c r="L155" s="5">
        <f t="shared" si="25"/>
        <v>-1.2074269802714532E-2</v>
      </c>
      <c r="M155" s="5">
        <f t="shared" si="27"/>
        <v>2.7201553446790872E-2</v>
      </c>
      <c r="N155" s="5">
        <f t="shared" si="16"/>
        <v>1.0990520675917019</v>
      </c>
      <c r="O155" s="5">
        <f t="shared" si="17"/>
        <v>3.0615645579724609</v>
      </c>
      <c r="P155" s="5">
        <f t="shared" si="18"/>
        <v>-1.9625124903807589</v>
      </c>
      <c r="Q155" s="5">
        <f t="shared" si="19"/>
        <v>7.6966814338608414E-2</v>
      </c>
      <c r="R155" s="5">
        <f t="shared" si="20"/>
        <v>0.15045420566798828</v>
      </c>
      <c r="S155" s="6">
        <f t="shared" si="21"/>
        <v>-7.348739132937987E-2</v>
      </c>
    </row>
    <row r="156" spans="1:19" x14ac:dyDescent="0.2">
      <c r="A156" s="11">
        <v>41453</v>
      </c>
      <c r="B156" s="3">
        <v>149.02000000000001</v>
      </c>
      <c r="C156" s="3">
        <v>381.14</v>
      </c>
      <c r="D156" s="2"/>
      <c r="E156" s="5">
        <f t="shared" si="28"/>
        <v>0.18580409007718646</v>
      </c>
      <c r="F156" s="5">
        <f t="shared" si="29"/>
        <v>2.866242038216571E-2</v>
      </c>
      <c r="G156" s="5">
        <f t="shared" si="30"/>
        <v>0.15714166969502075</v>
      </c>
      <c r="H156" s="5">
        <f t="shared" si="22"/>
        <v>0.14252855938051057</v>
      </c>
      <c r="I156" s="5">
        <f t="shared" si="23"/>
        <v>-2.1212121212121238E-2</v>
      </c>
      <c r="J156" s="5">
        <f t="shared" si="26"/>
        <v>0.1637406805926318</v>
      </c>
      <c r="K156" s="5">
        <f t="shared" si="24"/>
        <v>2.7007021830722566E-2</v>
      </c>
      <c r="L156" s="5">
        <f t="shared" si="25"/>
        <v>-4.2788856185717039E-3</v>
      </c>
      <c r="M156" s="5">
        <f t="shared" si="27"/>
        <v>3.128590744929427E-2</v>
      </c>
      <c r="N156" s="5">
        <f t="shared" si="16"/>
        <v>1.0126958400864399</v>
      </c>
      <c r="O156" s="5">
        <f t="shared" si="17"/>
        <v>2.5990557129367327</v>
      </c>
      <c r="P156" s="5">
        <f t="shared" si="18"/>
        <v>-1.5863598728502928</v>
      </c>
      <c r="Q156" s="5">
        <f t="shared" si="19"/>
        <v>7.2451880065870666E-2</v>
      </c>
      <c r="R156" s="5">
        <f t="shared" si="20"/>
        <v>0.13662932582719933</v>
      </c>
      <c r="S156" s="6">
        <f t="shared" si="21"/>
        <v>-6.4177445761328666E-2</v>
      </c>
    </row>
    <row r="157" spans="1:19" x14ac:dyDescent="0.2">
      <c r="A157" s="11">
        <v>41486</v>
      </c>
      <c r="B157" s="3">
        <v>156.87</v>
      </c>
      <c r="C157" s="3">
        <v>385.12</v>
      </c>
      <c r="D157" s="2"/>
      <c r="E157" s="5">
        <f t="shared" si="28"/>
        <v>0.23238274805562109</v>
      </c>
      <c r="F157" s="5">
        <f t="shared" si="29"/>
        <v>1.951025810721374E-2</v>
      </c>
      <c r="G157" s="5">
        <f t="shared" si="30"/>
        <v>0.21287248994840735</v>
      </c>
      <c r="H157" s="5">
        <f t="shared" si="22"/>
        <v>0.23277013752455789</v>
      </c>
      <c r="I157" s="5">
        <f t="shared" si="23"/>
        <v>2.7781484347895846E-2</v>
      </c>
      <c r="J157" s="5">
        <f t="shared" si="26"/>
        <v>0.20498865317666204</v>
      </c>
      <c r="K157" s="5">
        <f t="shared" si="24"/>
        <v>4.2740930400761767E-2</v>
      </c>
      <c r="L157" s="5">
        <f t="shared" si="25"/>
        <v>5.495561616421174E-3</v>
      </c>
      <c r="M157" s="5">
        <f t="shared" si="27"/>
        <v>3.7245368784340593E-2</v>
      </c>
      <c r="N157" s="5">
        <f t="shared" si="16"/>
        <v>1.0766481334392375</v>
      </c>
      <c r="O157" s="5">
        <f t="shared" si="17"/>
        <v>2.4238975817923185</v>
      </c>
      <c r="P157" s="5">
        <f t="shared" si="18"/>
        <v>-1.347249448353081</v>
      </c>
      <c r="Q157" s="5">
        <f t="shared" si="19"/>
        <v>7.5811770501254205E-2</v>
      </c>
      <c r="R157" s="5">
        <f t="shared" si="20"/>
        <v>0.1309725820232861</v>
      </c>
      <c r="S157" s="6">
        <f t="shared" si="21"/>
        <v>-5.5160811522031894E-2</v>
      </c>
    </row>
    <row r="158" spans="1:19" x14ac:dyDescent="0.2">
      <c r="A158" s="11">
        <v>41516</v>
      </c>
      <c r="B158" s="3">
        <v>153.53</v>
      </c>
      <c r="C158" s="3">
        <v>378.5</v>
      </c>
      <c r="D158" s="2"/>
      <c r="E158" s="5">
        <f t="shared" si="28"/>
        <v>0.17629482071713132</v>
      </c>
      <c r="F158" s="5">
        <f t="shared" si="29"/>
        <v>5.3387872187840024E-3</v>
      </c>
      <c r="G158" s="5">
        <f t="shared" si="30"/>
        <v>0.17095603349834732</v>
      </c>
      <c r="H158" s="5">
        <f t="shared" si="22"/>
        <v>0.22373664913119717</v>
      </c>
      <c r="I158" s="5">
        <f t="shared" si="23"/>
        <v>9.7801496606531702E-2</v>
      </c>
      <c r="J158" s="5">
        <f t="shared" si="26"/>
        <v>0.12593515252466547</v>
      </c>
      <c r="K158" s="5">
        <f t="shared" si="24"/>
        <v>4.1208232657437449E-2</v>
      </c>
      <c r="L158" s="5">
        <f t="shared" si="25"/>
        <v>1.8837129781971829E-2</v>
      </c>
      <c r="M158" s="5">
        <f t="shared" si="27"/>
        <v>2.237110287546562E-2</v>
      </c>
      <c r="N158" s="5">
        <f t="shared" ref="N158:N189" si="31">B158/B38-1</f>
        <v>0.98976153447382065</v>
      </c>
      <c r="O158" s="5">
        <f t="shared" ref="O158:O189" si="32">C158/C38-1</f>
        <v>2.1539038413465543</v>
      </c>
      <c r="P158" s="5">
        <f t="shared" ref="P158:P189" si="33">N158-O158</f>
        <v>-1.1641423068727337</v>
      </c>
      <c r="Q158" s="5">
        <f t="shared" ref="Q158:Q189" si="34">(B158/B38)^(1/10)-1</f>
        <v>7.1223528704177586E-2</v>
      </c>
      <c r="R158" s="5">
        <f t="shared" ref="R158:R189" si="35">(C158/C38)^(1/10)-1</f>
        <v>0.12172098535740217</v>
      </c>
      <c r="S158" s="6">
        <f t="shared" si="21"/>
        <v>-5.0497456653224582E-2</v>
      </c>
    </row>
    <row r="159" spans="1:19" x14ac:dyDescent="0.2">
      <c r="A159" s="11">
        <v>41547</v>
      </c>
      <c r="B159" s="3">
        <v>161.21</v>
      </c>
      <c r="C159" s="3">
        <v>403.12</v>
      </c>
      <c r="D159" s="2"/>
      <c r="E159" s="5">
        <f t="shared" si="28"/>
        <v>0.20216256524981358</v>
      </c>
      <c r="F159" s="5">
        <f t="shared" si="29"/>
        <v>9.794343829062413E-3</v>
      </c>
      <c r="G159" s="5">
        <f t="shared" si="30"/>
        <v>0.19236822142075116</v>
      </c>
      <c r="H159" s="5">
        <f t="shared" si="22"/>
        <v>0.45838610457752837</v>
      </c>
      <c r="I159" s="5">
        <f t="shared" si="23"/>
        <v>0.41724089438897494</v>
      </c>
      <c r="J159" s="5">
        <f t="shared" si="26"/>
        <v>4.1145210188553438E-2</v>
      </c>
      <c r="K159" s="5">
        <f t="shared" si="24"/>
        <v>7.8386651777523131E-2</v>
      </c>
      <c r="L159" s="5">
        <f t="shared" si="25"/>
        <v>7.2231927868087409E-2</v>
      </c>
      <c r="M159" s="5">
        <f t="shared" si="27"/>
        <v>6.154723909435722E-3</v>
      </c>
      <c r="N159" s="5">
        <f t="shared" si="31"/>
        <v>1.0769131667096108</v>
      </c>
      <c r="O159" s="5">
        <f t="shared" si="32"/>
        <v>2.3348775645268036</v>
      </c>
      <c r="P159" s="5">
        <f t="shared" si="33"/>
        <v>-1.2579643978171928</v>
      </c>
      <c r="Q159" s="5">
        <f t="shared" si="34"/>
        <v>7.5825499815015629E-2</v>
      </c>
      <c r="R159" s="5">
        <f t="shared" si="35"/>
        <v>0.12799711634491429</v>
      </c>
      <c r="S159" s="6">
        <f t="shared" si="21"/>
        <v>-5.2171616529898657E-2</v>
      </c>
    </row>
    <row r="160" spans="1:19" x14ac:dyDescent="0.2">
      <c r="A160" s="11">
        <v>41578</v>
      </c>
      <c r="B160" s="3">
        <v>167.52</v>
      </c>
      <c r="C160" s="3">
        <v>422.7</v>
      </c>
      <c r="D160" s="2"/>
      <c r="E160" s="5">
        <f t="shared" si="28"/>
        <v>0.25765765765765791</v>
      </c>
      <c r="F160" s="5">
        <f t="shared" si="29"/>
        <v>6.5325873279903357E-2</v>
      </c>
      <c r="G160" s="5">
        <f t="shared" si="30"/>
        <v>0.19233178437775456</v>
      </c>
      <c r="H160" s="5">
        <f t="shared" si="22"/>
        <v>0.87006028131279312</v>
      </c>
      <c r="I160" s="5">
        <f t="shared" si="23"/>
        <v>1.0459825750242016</v>
      </c>
      <c r="J160" s="5">
        <f t="shared" si="26"/>
        <v>-0.17592229371140844</v>
      </c>
      <c r="K160" s="5">
        <f t="shared" si="24"/>
        <v>0.13336845623412175</v>
      </c>
      <c r="L160" s="5">
        <f t="shared" si="25"/>
        <v>0.15393244923078919</v>
      </c>
      <c r="M160" s="5">
        <f t="shared" si="27"/>
        <v>-2.0563992996667446E-2</v>
      </c>
      <c r="N160" s="5">
        <f t="shared" si="31"/>
        <v>1.0374604719046463</v>
      </c>
      <c r="O160" s="5">
        <f t="shared" si="32"/>
        <v>2.2225356407715182</v>
      </c>
      <c r="P160" s="5">
        <f t="shared" si="33"/>
        <v>-1.1850751688668719</v>
      </c>
      <c r="Q160" s="5">
        <f t="shared" si="34"/>
        <v>7.3764197483640492E-2</v>
      </c>
      <c r="R160" s="5">
        <f t="shared" si="35"/>
        <v>0.12413837303254294</v>
      </c>
      <c r="S160" s="6">
        <f t="shared" si="21"/>
        <v>-5.0374175548902445E-2</v>
      </c>
    </row>
    <row r="161" spans="1:19" x14ac:dyDescent="0.2">
      <c r="A161" s="11">
        <v>41607</v>
      </c>
      <c r="B161" s="3">
        <v>170.5</v>
      </c>
      <c r="C161" s="3">
        <v>416.52</v>
      </c>
      <c r="D161" s="2"/>
      <c r="E161" s="5">
        <f t="shared" si="28"/>
        <v>0.26389918458117112</v>
      </c>
      <c r="F161" s="5">
        <f t="shared" si="29"/>
        <v>3.6583544870837592E-2</v>
      </c>
      <c r="G161" s="5">
        <f t="shared" si="30"/>
        <v>0.22731563971033353</v>
      </c>
      <c r="H161" s="5">
        <f t="shared" si="22"/>
        <v>1.035091907376462</v>
      </c>
      <c r="I161" s="5">
        <f t="shared" si="23"/>
        <v>1.1802763819095476</v>
      </c>
      <c r="J161" s="5">
        <f t="shared" si="26"/>
        <v>-0.14518447453308569</v>
      </c>
      <c r="K161" s="5">
        <f t="shared" si="24"/>
        <v>0.15270135974428811</v>
      </c>
      <c r="L161" s="5">
        <f t="shared" si="25"/>
        <v>0.16869802482213947</v>
      </c>
      <c r="M161" s="5">
        <f t="shared" si="27"/>
        <v>-1.5996665077851357E-2</v>
      </c>
      <c r="N161" s="5">
        <f t="shared" si="31"/>
        <v>1.0426500539115851</v>
      </c>
      <c r="O161" s="5">
        <f t="shared" si="32"/>
        <v>2.137390780355529</v>
      </c>
      <c r="P161" s="5">
        <f t="shared" si="33"/>
        <v>-1.0947407264439439</v>
      </c>
      <c r="Q161" s="5">
        <f t="shared" si="34"/>
        <v>7.4037381219899556E-2</v>
      </c>
      <c r="R161" s="5">
        <f t="shared" si="35"/>
        <v>0.12113229162447237</v>
      </c>
      <c r="S161" s="6">
        <f t="shared" si="21"/>
        <v>-4.709491040457281E-2</v>
      </c>
    </row>
    <row r="162" spans="1:19" x14ac:dyDescent="0.2">
      <c r="A162" s="11">
        <v>41639</v>
      </c>
      <c r="B162" s="3">
        <v>174.1</v>
      </c>
      <c r="C162" s="3">
        <v>410.5</v>
      </c>
      <c r="D162" s="2"/>
      <c r="E162" s="5">
        <f t="shared" si="28"/>
        <v>0.26673457508731091</v>
      </c>
      <c r="F162" s="5">
        <f t="shared" si="29"/>
        <v>-2.602794979476597E-2</v>
      </c>
      <c r="G162" s="5">
        <f t="shared" si="30"/>
        <v>0.29276252488207688</v>
      </c>
      <c r="H162" s="5">
        <f t="shared" ref="H162:H193" si="36">B162/B102-1</f>
        <v>1.0134150572452874</v>
      </c>
      <c r="I162" s="5">
        <f t="shared" ref="I162:I193" si="37">C162/C102-1</f>
        <v>0.99329901913178609</v>
      </c>
      <c r="J162" s="5">
        <f t="shared" si="26"/>
        <v>2.0116038113501267E-2</v>
      </c>
      <c r="K162" s="5">
        <f t="shared" ref="K162:K193" si="38">(B162/B102)^(1/5)-1</f>
        <v>0.15023522249606036</v>
      </c>
      <c r="L162" s="5">
        <f t="shared" ref="L162:L193" si="39">(C162/C102)^(1/5)-1</f>
        <v>0.14792758074494738</v>
      </c>
      <c r="M162" s="5">
        <f t="shared" si="27"/>
        <v>2.3076417511129765E-3</v>
      </c>
      <c r="N162" s="5">
        <f t="shared" si="31"/>
        <v>0.96279594137542257</v>
      </c>
      <c r="O162" s="5">
        <f t="shared" si="32"/>
        <v>1.8831296530411574</v>
      </c>
      <c r="P162" s="5">
        <f t="shared" si="33"/>
        <v>-0.92033371166573485</v>
      </c>
      <c r="Q162" s="5">
        <f t="shared" si="34"/>
        <v>6.9762857863661099E-2</v>
      </c>
      <c r="R162" s="5">
        <f t="shared" si="35"/>
        <v>0.11169695801970114</v>
      </c>
      <c r="S162" s="6">
        <f t="shared" si="21"/>
        <v>-4.1934100156040044E-2</v>
      </c>
    </row>
    <row r="163" spans="1:19" x14ac:dyDescent="0.2">
      <c r="A163" s="11">
        <v>41670</v>
      </c>
      <c r="B163" s="3">
        <v>167.66</v>
      </c>
      <c r="C163" s="3">
        <v>383.85</v>
      </c>
      <c r="D163" s="2"/>
      <c r="E163" s="5">
        <f t="shared" si="28"/>
        <v>0.16075879257823322</v>
      </c>
      <c r="F163" s="5">
        <f t="shared" si="29"/>
        <v>-0.10164295075828489</v>
      </c>
      <c r="G163" s="5">
        <f t="shared" si="30"/>
        <v>0.26240174333651811</v>
      </c>
      <c r="H163" s="5">
        <f t="shared" si="36"/>
        <v>1.1252376727088351</v>
      </c>
      <c r="I163" s="5">
        <f t="shared" si="37"/>
        <v>0.99257682724252527</v>
      </c>
      <c r="J163" s="5">
        <f t="shared" si="26"/>
        <v>0.13266084546630985</v>
      </c>
      <c r="K163" s="5">
        <f t="shared" si="38"/>
        <v>0.16273702296671644</v>
      </c>
      <c r="L163" s="5">
        <f t="shared" si="39"/>
        <v>0.14784438759109886</v>
      </c>
      <c r="M163" s="5">
        <f t="shared" si="27"/>
        <v>1.489263537561758E-2</v>
      </c>
      <c r="N163" s="5">
        <f t="shared" si="31"/>
        <v>0.86040834442964931</v>
      </c>
      <c r="O163" s="5">
        <f t="shared" si="32"/>
        <v>1.6050220563284698</v>
      </c>
      <c r="P163" s="5">
        <f t="shared" si="33"/>
        <v>-0.74461371189882053</v>
      </c>
      <c r="Q163" s="5">
        <f t="shared" si="34"/>
        <v>6.4047039889397528E-2</v>
      </c>
      <c r="R163" s="5">
        <f t="shared" si="35"/>
        <v>0.10047743142463395</v>
      </c>
      <c r="S163" s="6">
        <f t="shared" si="21"/>
        <v>-3.6430391535236417E-2</v>
      </c>
    </row>
    <row r="164" spans="1:19" x14ac:dyDescent="0.2">
      <c r="A164" s="11">
        <v>41698</v>
      </c>
      <c r="B164" s="3">
        <v>176.05</v>
      </c>
      <c r="C164" s="3">
        <v>396.56</v>
      </c>
      <c r="D164" s="2"/>
      <c r="E164" s="5">
        <f t="shared" si="28"/>
        <v>0.2168233342549073</v>
      </c>
      <c r="F164" s="5">
        <f t="shared" si="29"/>
        <v>-6.0083904150174283E-2</v>
      </c>
      <c r="G164" s="5">
        <f t="shared" si="30"/>
        <v>0.27690723840508158</v>
      </c>
      <c r="H164" s="5">
        <f t="shared" si="36"/>
        <v>1.4858796950014126</v>
      </c>
      <c r="I164" s="5">
        <f t="shared" si="37"/>
        <v>1.1815381230058311</v>
      </c>
      <c r="J164" s="5">
        <f t="shared" si="26"/>
        <v>0.30434157199558154</v>
      </c>
      <c r="K164" s="5">
        <f t="shared" si="38"/>
        <v>0.19976453869127475</v>
      </c>
      <c r="L164" s="5">
        <f t="shared" si="39"/>
        <v>0.16883326025509438</v>
      </c>
      <c r="M164" s="5">
        <f t="shared" si="27"/>
        <v>3.0931278436180376E-2</v>
      </c>
      <c r="N164" s="5">
        <f t="shared" si="31"/>
        <v>0.92131398013750987</v>
      </c>
      <c r="O164" s="5">
        <f t="shared" si="32"/>
        <v>1.5732269158393355</v>
      </c>
      <c r="P164" s="5">
        <f t="shared" si="33"/>
        <v>-0.65191293570182562</v>
      </c>
      <c r="Q164" s="5">
        <f t="shared" si="34"/>
        <v>6.7480214649175529E-2</v>
      </c>
      <c r="R164" s="5">
        <f t="shared" si="35"/>
        <v>9.9126828219519902E-2</v>
      </c>
      <c r="S164" s="6">
        <f t="shared" si="21"/>
        <v>-3.1646613570344373E-2</v>
      </c>
    </row>
    <row r="165" spans="1:19" x14ac:dyDescent="0.2">
      <c r="A165" s="11">
        <v>41729</v>
      </c>
      <c r="B165" s="3">
        <v>176.3</v>
      </c>
      <c r="C165" s="3">
        <v>408.73</v>
      </c>
      <c r="D165" s="2"/>
      <c r="E165" s="5">
        <f t="shared" si="28"/>
        <v>0.19065306949415839</v>
      </c>
      <c r="F165" s="5">
        <f t="shared" si="29"/>
        <v>-1.4253328188307823E-2</v>
      </c>
      <c r="G165" s="5">
        <f t="shared" si="30"/>
        <v>0.20490639768246621</v>
      </c>
      <c r="H165" s="5">
        <f t="shared" si="36"/>
        <v>1.3148634453781516</v>
      </c>
      <c r="I165" s="5">
        <f t="shared" si="37"/>
        <v>0.96599326599326596</v>
      </c>
      <c r="J165" s="5">
        <f t="shared" si="26"/>
        <v>0.34887017938488563</v>
      </c>
      <c r="K165" s="5">
        <f t="shared" si="38"/>
        <v>0.18278300421810489</v>
      </c>
      <c r="L165" s="5">
        <f t="shared" si="39"/>
        <v>0.14476516430867581</v>
      </c>
      <c r="M165" s="5">
        <f t="shared" si="27"/>
        <v>3.8017839909429085E-2</v>
      </c>
      <c r="N165" s="5">
        <f t="shared" si="31"/>
        <v>0.93693693693693714</v>
      </c>
      <c r="O165" s="5">
        <f t="shared" si="32"/>
        <v>1.6195603409600721</v>
      </c>
      <c r="P165" s="5">
        <f t="shared" si="33"/>
        <v>-0.68262340402313493</v>
      </c>
      <c r="Q165" s="5">
        <f t="shared" si="34"/>
        <v>6.8345064741515804E-2</v>
      </c>
      <c r="R165" s="5">
        <f t="shared" si="35"/>
        <v>0.10109005639878066</v>
      </c>
      <c r="S165" s="6">
        <f t="shared" si="21"/>
        <v>-3.2744991657264855E-2</v>
      </c>
    </row>
    <row r="166" spans="1:19" x14ac:dyDescent="0.2">
      <c r="A166" s="11">
        <v>41759</v>
      </c>
      <c r="B166" s="3">
        <v>178.11</v>
      </c>
      <c r="C166" s="3">
        <v>410.1</v>
      </c>
      <c r="D166" s="2"/>
      <c r="E166" s="5">
        <f t="shared" si="28"/>
        <v>0.16617560400707143</v>
      </c>
      <c r="F166" s="5">
        <f t="shared" si="29"/>
        <v>-1.8359384350240426E-2</v>
      </c>
      <c r="G166" s="5">
        <f t="shared" si="30"/>
        <v>0.18453498835731186</v>
      </c>
      <c r="H166" s="5">
        <f t="shared" si="36"/>
        <v>1.1028335301062575</v>
      </c>
      <c r="I166" s="5">
        <f t="shared" si="37"/>
        <v>0.69113402061855678</v>
      </c>
      <c r="J166" s="5">
        <f t="shared" si="26"/>
        <v>0.41169950948770073</v>
      </c>
      <c r="K166" s="5">
        <f t="shared" si="38"/>
        <v>0.16027511727033827</v>
      </c>
      <c r="L166" s="5">
        <f t="shared" si="39"/>
        <v>0.11079932013905336</v>
      </c>
      <c r="M166" s="5">
        <f t="shared" si="27"/>
        <v>4.9475797131284915E-2</v>
      </c>
      <c r="N166" s="5">
        <f t="shared" si="31"/>
        <v>0.99764468371467041</v>
      </c>
      <c r="O166" s="5">
        <f t="shared" si="32"/>
        <v>1.8626273907580626</v>
      </c>
      <c r="P166" s="5">
        <f t="shared" si="33"/>
        <v>-0.8649827070433922</v>
      </c>
      <c r="Q166" s="5">
        <f t="shared" si="34"/>
        <v>7.1647177322946121E-2</v>
      </c>
      <c r="R166" s="5">
        <f t="shared" si="35"/>
        <v>0.11090387650967837</v>
      </c>
      <c r="S166" s="6">
        <f t="shared" si="21"/>
        <v>-3.9256699186732247E-2</v>
      </c>
    </row>
    <row r="167" spans="1:19" x14ac:dyDescent="0.2">
      <c r="A167" s="11">
        <v>41789</v>
      </c>
      <c r="B167" s="3">
        <v>181.61</v>
      </c>
      <c r="C167" s="3">
        <v>424.41</v>
      </c>
      <c r="D167" s="2"/>
      <c r="E167" s="5">
        <f t="shared" si="28"/>
        <v>0.1886249100071995</v>
      </c>
      <c r="F167" s="5">
        <f t="shared" si="29"/>
        <v>4.2648323301805791E-2</v>
      </c>
      <c r="G167" s="5">
        <f t="shared" si="30"/>
        <v>0.14597658670539371</v>
      </c>
      <c r="H167" s="5">
        <f t="shared" si="36"/>
        <v>0.96590171032691075</v>
      </c>
      <c r="I167" s="5">
        <f t="shared" si="37"/>
        <v>0.49476983763603721</v>
      </c>
      <c r="J167" s="5">
        <f t="shared" si="26"/>
        <v>0.47113187269087353</v>
      </c>
      <c r="K167" s="5">
        <f t="shared" si="38"/>
        <v>0.1447545018418519</v>
      </c>
      <c r="L167" s="5">
        <f t="shared" si="39"/>
        <v>8.3714452427469777E-2</v>
      </c>
      <c r="M167" s="5">
        <f t="shared" si="27"/>
        <v>6.1040049414382125E-2</v>
      </c>
      <c r="N167" s="5">
        <f t="shared" si="31"/>
        <v>1.0185617428031568</v>
      </c>
      <c r="O167" s="5">
        <f t="shared" si="32"/>
        <v>2.0228632478632478</v>
      </c>
      <c r="P167" s="5">
        <f t="shared" si="33"/>
        <v>-1.004301505060091</v>
      </c>
      <c r="Q167" s="5">
        <f t="shared" si="34"/>
        <v>7.2764031705365051E-2</v>
      </c>
      <c r="R167" s="5">
        <f t="shared" si="35"/>
        <v>0.11697087758442315</v>
      </c>
      <c r="S167" s="6">
        <f t="shared" si="21"/>
        <v>-4.4206845879058099E-2</v>
      </c>
    </row>
    <row r="168" spans="1:19" x14ac:dyDescent="0.2">
      <c r="A168" s="11">
        <v>41820</v>
      </c>
      <c r="B168" s="3">
        <v>184.86</v>
      </c>
      <c r="C168" s="3">
        <v>435.69</v>
      </c>
      <c r="D168" s="2"/>
      <c r="E168" s="5">
        <f t="shared" si="28"/>
        <v>0.24050463025097302</v>
      </c>
      <c r="F168" s="5">
        <f t="shared" si="29"/>
        <v>0.14312326179356671</v>
      </c>
      <c r="G168" s="5">
        <f t="shared" si="30"/>
        <v>9.7381368457406303E-2</v>
      </c>
      <c r="H168" s="5">
        <f t="shared" si="36"/>
        <v>1.0102218355806873</v>
      </c>
      <c r="I168" s="5">
        <f t="shared" si="37"/>
        <v>0.55542465459997858</v>
      </c>
      <c r="J168" s="5">
        <f t="shared" si="26"/>
        <v>0.45479718098070876</v>
      </c>
      <c r="K168" s="5">
        <f t="shared" si="38"/>
        <v>0.14987014244743135</v>
      </c>
      <c r="L168" s="5">
        <f t="shared" si="39"/>
        <v>9.2370078489434793E-2</v>
      </c>
      <c r="M168" s="5">
        <f t="shared" si="27"/>
        <v>5.7500063957996561E-2</v>
      </c>
      <c r="N168" s="5">
        <f t="shared" si="31"/>
        <v>1.0132868656066218</v>
      </c>
      <c r="O168" s="5">
        <f t="shared" si="32"/>
        <v>2.09</v>
      </c>
      <c r="P168" s="5">
        <f t="shared" si="33"/>
        <v>-1.076713134393378</v>
      </c>
      <c r="Q168" s="5">
        <f t="shared" si="34"/>
        <v>7.2483368315389152E-2</v>
      </c>
      <c r="R168" s="5">
        <f t="shared" si="35"/>
        <v>0.119427181170775</v>
      </c>
      <c r="S168" s="6">
        <f t="shared" si="21"/>
        <v>-4.6943812855385847E-2</v>
      </c>
    </row>
    <row r="169" spans="1:19" x14ac:dyDescent="0.2">
      <c r="A169" s="11">
        <v>41851</v>
      </c>
      <c r="B169" s="3">
        <v>181.91</v>
      </c>
      <c r="C169" s="3">
        <v>444.11</v>
      </c>
      <c r="D169" s="2"/>
      <c r="E169" s="5">
        <f t="shared" si="28"/>
        <v>0.15962261745394279</v>
      </c>
      <c r="F169" s="5">
        <f t="shared" si="29"/>
        <v>0.15317303697548823</v>
      </c>
      <c r="G169" s="5">
        <f t="shared" si="30"/>
        <v>6.4495804784545641E-3</v>
      </c>
      <c r="H169" s="5">
        <f t="shared" si="36"/>
        <v>0.8236591478696742</v>
      </c>
      <c r="I169" s="5">
        <f t="shared" si="37"/>
        <v>0.42525673940949926</v>
      </c>
      <c r="J169" s="5">
        <f t="shared" si="26"/>
        <v>0.39840240846017494</v>
      </c>
      <c r="K169" s="5">
        <f t="shared" si="38"/>
        <v>0.12768741543973605</v>
      </c>
      <c r="L169" s="5">
        <f t="shared" si="39"/>
        <v>7.3442091350145677E-2</v>
      </c>
      <c r="M169" s="5">
        <f t="shared" si="27"/>
        <v>5.4245324089590374E-2</v>
      </c>
      <c r="N169" s="5">
        <f t="shared" si="31"/>
        <v>1.0480747579374015</v>
      </c>
      <c r="O169" s="5">
        <f t="shared" si="32"/>
        <v>2.2086554439708115</v>
      </c>
      <c r="P169" s="5">
        <f t="shared" si="33"/>
        <v>-1.16058068603341</v>
      </c>
      <c r="Q169" s="5">
        <f t="shared" si="34"/>
        <v>7.4322275036408314E-2</v>
      </c>
      <c r="R169" s="5">
        <f t="shared" si="35"/>
        <v>0.12365323991329458</v>
      </c>
      <c r="S169" s="6">
        <f t="shared" si="21"/>
        <v>-4.9330964876886263E-2</v>
      </c>
    </row>
    <row r="170" spans="1:19" x14ac:dyDescent="0.2">
      <c r="A170" s="11">
        <v>41880</v>
      </c>
      <c r="B170" s="3">
        <v>185.92</v>
      </c>
      <c r="C170" s="3">
        <v>454.12</v>
      </c>
      <c r="D170" s="2"/>
      <c r="E170" s="5">
        <f t="shared" si="28"/>
        <v>0.21096854035042001</v>
      </c>
      <c r="F170" s="5">
        <f t="shared" si="29"/>
        <v>0.19978863936591806</v>
      </c>
      <c r="G170" s="5">
        <f t="shared" si="30"/>
        <v>1.1179900984501945E-2</v>
      </c>
      <c r="H170" s="5">
        <f t="shared" si="36"/>
        <v>0.79010206046601184</v>
      </c>
      <c r="I170" s="5">
        <f t="shared" si="37"/>
        <v>0.46259138780637055</v>
      </c>
      <c r="J170" s="5">
        <f t="shared" si="26"/>
        <v>0.32751067265964129</v>
      </c>
      <c r="K170" s="5">
        <f t="shared" si="38"/>
        <v>0.1235064201537408</v>
      </c>
      <c r="L170" s="5">
        <f t="shared" si="39"/>
        <v>7.900784526069482E-2</v>
      </c>
      <c r="M170" s="5">
        <f t="shared" si="27"/>
        <v>4.4498574893045983E-2</v>
      </c>
      <c r="N170" s="5">
        <f t="shared" si="31"/>
        <v>1.0840712924560028</v>
      </c>
      <c r="O170" s="5">
        <f t="shared" si="32"/>
        <v>2.1501109877913431</v>
      </c>
      <c r="P170" s="5">
        <f t="shared" si="33"/>
        <v>-1.0660396953353404</v>
      </c>
      <c r="Q170" s="5">
        <f t="shared" si="34"/>
        <v>7.6195711567433433E-2</v>
      </c>
      <c r="R170" s="5">
        <f t="shared" si="35"/>
        <v>0.1215860152442334</v>
      </c>
      <c r="S170" s="6">
        <f t="shared" si="21"/>
        <v>-4.539030367679997E-2</v>
      </c>
    </row>
    <row r="171" spans="1:19" x14ac:dyDescent="0.2">
      <c r="A171" s="11">
        <v>41912</v>
      </c>
      <c r="B171" s="3">
        <v>180.87</v>
      </c>
      <c r="C171" s="3">
        <v>420.46</v>
      </c>
      <c r="D171" s="2"/>
      <c r="E171" s="5">
        <f t="shared" si="28"/>
        <v>0.12195273246076543</v>
      </c>
      <c r="F171" s="5">
        <f t="shared" si="29"/>
        <v>4.3014487001389101E-2</v>
      </c>
      <c r="G171" s="5">
        <f t="shared" si="30"/>
        <v>7.8938245459376333E-2</v>
      </c>
      <c r="H171" s="5">
        <f t="shared" si="36"/>
        <v>0.67472222222222222</v>
      </c>
      <c r="I171" s="5">
        <f t="shared" si="37"/>
        <v>0.24150352850857759</v>
      </c>
      <c r="J171" s="5">
        <f t="shared" si="26"/>
        <v>0.43321869371364463</v>
      </c>
      <c r="K171" s="5">
        <f t="shared" si="38"/>
        <v>0.10863492677752573</v>
      </c>
      <c r="L171" s="5">
        <f t="shared" si="39"/>
        <v>4.4214192471031755E-2</v>
      </c>
      <c r="M171" s="5">
        <f t="shared" si="27"/>
        <v>6.4420734306493976E-2</v>
      </c>
      <c r="N171" s="5">
        <f t="shared" si="31"/>
        <v>0.98976897689768961</v>
      </c>
      <c r="O171" s="5">
        <f t="shared" si="32"/>
        <v>1.7576572440480094</v>
      </c>
      <c r="P171" s="5">
        <f t="shared" si="33"/>
        <v>-0.76788826715031977</v>
      </c>
      <c r="Q171" s="5">
        <f t="shared" si="34"/>
        <v>7.1223929379635509E-2</v>
      </c>
      <c r="R171" s="5">
        <f t="shared" si="35"/>
        <v>0.10676146248671836</v>
      </c>
      <c r="S171" s="6">
        <f t="shared" si="21"/>
        <v>-3.5537533107082853E-2</v>
      </c>
    </row>
    <row r="172" spans="1:19" x14ac:dyDescent="0.2">
      <c r="A172" s="11">
        <v>41943</v>
      </c>
      <c r="B172" s="3">
        <v>182.04</v>
      </c>
      <c r="C172" s="3">
        <v>425.42</v>
      </c>
      <c r="D172" s="2"/>
      <c r="E172" s="5">
        <f t="shared" si="28"/>
        <v>8.6676217765042862E-2</v>
      </c>
      <c r="F172" s="5">
        <f t="shared" si="29"/>
        <v>6.4348237520701623E-3</v>
      </c>
      <c r="G172" s="5">
        <f t="shared" si="30"/>
        <v>8.02413940129727E-2</v>
      </c>
      <c r="H172" s="5">
        <f t="shared" si="36"/>
        <v>0.71606334841628949</v>
      </c>
      <c r="I172" s="5">
        <f t="shared" si="37"/>
        <v>0.25459317585301844</v>
      </c>
      <c r="J172" s="5">
        <f t="shared" si="26"/>
        <v>0.46147017256327105</v>
      </c>
      <c r="K172" s="5">
        <f t="shared" si="38"/>
        <v>0.11405507956811944</v>
      </c>
      <c r="L172" s="5">
        <f t="shared" si="39"/>
        <v>4.6406874611236049E-2</v>
      </c>
      <c r="M172" s="5">
        <f t="shared" si="27"/>
        <v>6.7648204956883395E-2</v>
      </c>
      <c r="N172" s="5">
        <f t="shared" si="31"/>
        <v>0.95489690721649456</v>
      </c>
      <c r="O172" s="5">
        <f t="shared" si="32"/>
        <v>1.7249551626953625</v>
      </c>
      <c r="P172" s="5">
        <f t="shared" si="33"/>
        <v>-0.77005825547886797</v>
      </c>
      <c r="Q172" s="5">
        <f t="shared" si="34"/>
        <v>6.933156313941069E-2</v>
      </c>
      <c r="R172" s="5">
        <f t="shared" si="35"/>
        <v>0.10544193632794197</v>
      </c>
      <c r="S172" s="6">
        <f t="shared" si="21"/>
        <v>-3.6110373188531275E-2</v>
      </c>
    </row>
    <row r="173" spans="1:19" x14ac:dyDescent="0.2">
      <c r="A173" s="11">
        <v>41971</v>
      </c>
      <c r="B173" s="3">
        <v>185.69</v>
      </c>
      <c r="C173" s="3">
        <v>420.92</v>
      </c>
      <c r="D173" s="2"/>
      <c r="E173" s="5">
        <f t="shared" si="28"/>
        <v>8.9090909090909109E-2</v>
      </c>
      <c r="F173" s="5">
        <f t="shared" si="29"/>
        <v>1.0563718428887148E-2</v>
      </c>
      <c r="G173" s="5">
        <f t="shared" si="30"/>
        <v>7.8527190662021962E-2</v>
      </c>
      <c r="H173" s="5">
        <f t="shared" si="36"/>
        <v>0.68166998732113737</v>
      </c>
      <c r="I173" s="5">
        <f t="shared" si="37"/>
        <v>0.19021631556623797</v>
      </c>
      <c r="J173" s="5">
        <f t="shared" si="26"/>
        <v>0.4914536717548994</v>
      </c>
      <c r="K173" s="5">
        <f t="shared" si="38"/>
        <v>0.1095532623386255</v>
      </c>
      <c r="L173" s="5">
        <f t="shared" si="39"/>
        <v>3.5440576249521349E-2</v>
      </c>
      <c r="M173" s="5">
        <f t="shared" si="27"/>
        <v>7.4112686089104152E-2</v>
      </c>
      <c r="N173" s="5">
        <f t="shared" si="31"/>
        <v>0.89460259157228839</v>
      </c>
      <c r="O173" s="5">
        <f t="shared" si="32"/>
        <v>1.4677258603505896</v>
      </c>
      <c r="P173" s="5">
        <f t="shared" si="33"/>
        <v>-0.57312326877830122</v>
      </c>
      <c r="Q173" s="5">
        <f t="shared" si="34"/>
        <v>6.5986765147953985E-2</v>
      </c>
      <c r="R173" s="5">
        <f t="shared" si="35"/>
        <v>9.4535094874638403E-2</v>
      </c>
      <c r="S173" s="6">
        <f t="shared" si="21"/>
        <v>-2.8548329726684418E-2</v>
      </c>
    </row>
    <row r="174" spans="1:19" x14ac:dyDescent="0.2">
      <c r="A174" s="11">
        <v>42004</v>
      </c>
      <c r="B174" s="3">
        <v>182.7</v>
      </c>
      <c r="C174" s="3">
        <v>401.52</v>
      </c>
      <c r="D174" s="2"/>
      <c r="E174" s="5">
        <f t="shared" si="28"/>
        <v>4.9396898334290507E-2</v>
      </c>
      <c r="F174" s="5">
        <f t="shared" si="29"/>
        <v>-2.1875761266747951E-2</v>
      </c>
      <c r="G174" s="5">
        <f t="shared" si="30"/>
        <v>7.1272659601038457E-2</v>
      </c>
      <c r="H174" s="5">
        <f t="shared" si="36"/>
        <v>0.62544483985765109</v>
      </c>
      <c r="I174" s="5">
        <f t="shared" si="37"/>
        <v>9.221478700832364E-2</v>
      </c>
      <c r="J174" s="5">
        <f t="shared" si="26"/>
        <v>0.53323005284932745</v>
      </c>
      <c r="K174" s="5">
        <f t="shared" si="38"/>
        <v>0.10203261357106275</v>
      </c>
      <c r="L174" s="5">
        <f t="shared" si="39"/>
        <v>1.7798040435227369E-2</v>
      </c>
      <c r="M174" s="5">
        <f t="shared" si="27"/>
        <v>8.4234573135835378E-2</v>
      </c>
      <c r="N174" s="5">
        <f t="shared" si="31"/>
        <v>0.79557739557739549</v>
      </c>
      <c r="O174" s="5">
        <f t="shared" si="32"/>
        <v>1.2461400760796599</v>
      </c>
      <c r="P174" s="5">
        <f t="shared" si="33"/>
        <v>-0.45056268050226445</v>
      </c>
      <c r="Q174" s="5">
        <f t="shared" si="34"/>
        <v>6.0279618002890389E-2</v>
      </c>
      <c r="R174" s="5">
        <f t="shared" si="35"/>
        <v>8.4285583928466856E-2</v>
      </c>
      <c r="S174" s="6">
        <f t="shared" si="21"/>
        <v>-2.4005965925576467E-2</v>
      </c>
    </row>
    <row r="175" spans="1:19" x14ac:dyDescent="0.2">
      <c r="A175" s="11">
        <v>42034</v>
      </c>
      <c r="B175" s="3">
        <v>179.39</v>
      </c>
      <c r="C175" s="3">
        <v>403.93</v>
      </c>
      <c r="D175" s="2"/>
      <c r="E175" s="5">
        <f t="shared" si="28"/>
        <v>6.9963020398425391E-2</v>
      </c>
      <c r="F175" s="5">
        <f t="shared" si="29"/>
        <v>5.2312101081151363E-2</v>
      </c>
      <c r="G175" s="5">
        <f t="shared" si="30"/>
        <v>1.7650919317274028E-2</v>
      </c>
      <c r="H175" s="5">
        <f t="shared" si="36"/>
        <v>0.66487238979118324</v>
      </c>
      <c r="I175" s="5">
        <f t="shared" si="37"/>
        <v>0.16366098179303989</v>
      </c>
      <c r="J175" s="5">
        <f t="shared" si="26"/>
        <v>0.50121140799814334</v>
      </c>
      <c r="K175" s="5">
        <f t="shared" si="38"/>
        <v>0.107327766807501</v>
      </c>
      <c r="L175" s="5">
        <f t="shared" si="39"/>
        <v>3.0778364797072078E-2</v>
      </c>
      <c r="M175" s="5">
        <f t="shared" si="27"/>
        <v>7.6549402010428924E-2</v>
      </c>
      <c r="N175" s="5">
        <f t="shared" si="31"/>
        <v>0.80363965413231453</v>
      </c>
      <c r="O175" s="5">
        <f t="shared" si="32"/>
        <v>1.2539478823726355</v>
      </c>
      <c r="P175" s="5">
        <f t="shared" si="33"/>
        <v>-0.45030822824032102</v>
      </c>
      <c r="Q175" s="5">
        <f t="shared" si="34"/>
        <v>6.0754731212404822E-2</v>
      </c>
      <c r="R175" s="5">
        <f t="shared" si="35"/>
        <v>8.4661904098777274E-2</v>
      </c>
      <c r="S175" s="6">
        <f t="shared" si="21"/>
        <v>-2.3907172886372452E-2</v>
      </c>
    </row>
    <row r="176" spans="1:19" x14ac:dyDescent="0.2">
      <c r="A176" s="11">
        <v>42062</v>
      </c>
      <c r="B176" s="3">
        <v>189.9</v>
      </c>
      <c r="C176" s="3">
        <v>416.44</v>
      </c>
      <c r="D176" s="2"/>
      <c r="E176" s="5">
        <f t="shared" si="28"/>
        <v>7.8670832149957404E-2</v>
      </c>
      <c r="F176" s="5">
        <f t="shared" si="29"/>
        <v>5.0131127698204603E-2</v>
      </c>
      <c r="G176" s="5">
        <f t="shared" si="30"/>
        <v>2.8539704451752801E-2</v>
      </c>
      <c r="H176" s="5">
        <f t="shared" si="36"/>
        <v>0.73789695250297438</v>
      </c>
      <c r="I176" s="5">
        <f t="shared" si="37"/>
        <v>0.19549865074352657</v>
      </c>
      <c r="J176" s="5">
        <f t="shared" si="26"/>
        <v>0.54239830175944781</v>
      </c>
      <c r="K176" s="5">
        <f t="shared" si="38"/>
        <v>0.11687560301835598</v>
      </c>
      <c r="L176" s="5">
        <f t="shared" si="39"/>
        <v>3.6358033028506043E-2</v>
      </c>
      <c r="M176" s="5">
        <f t="shared" si="27"/>
        <v>8.0517569989849935E-2</v>
      </c>
      <c r="N176" s="5">
        <f t="shared" si="31"/>
        <v>0.85069681317610368</v>
      </c>
      <c r="O176" s="5">
        <f t="shared" si="32"/>
        <v>1.137233769566333</v>
      </c>
      <c r="P176" s="5">
        <f t="shared" si="33"/>
        <v>-0.28653695639022936</v>
      </c>
      <c r="Q176" s="5">
        <f t="shared" si="34"/>
        <v>6.3490286818366437E-2</v>
      </c>
      <c r="R176" s="5">
        <f t="shared" si="35"/>
        <v>7.8909961105703808E-2</v>
      </c>
      <c r="S176" s="6">
        <f t="shared" si="21"/>
        <v>-1.541967428733737E-2</v>
      </c>
    </row>
    <row r="177" spans="1:25" x14ac:dyDescent="0.2">
      <c r="A177" s="11">
        <v>42094</v>
      </c>
      <c r="B177" s="3">
        <v>186.93</v>
      </c>
      <c r="C177" s="3">
        <v>410.51</v>
      </c>
      <c r="D177" s="2"/>
      <c r="E177" s="5">
        <f t="shared" si="28"/>
        <v>6.0294951786727058E-2</v>
      </c>
      <c r="F177" s="5">
        <f t="shared" si="29"/>
        <v>4.3549531475546299E-3</v>
      </c>
      <c r="G177" s="5">
        <f t="shared" si="30"/>
        <v>5.5939998639172428E-2</v>
      </c>
      <c r="H177" s="5">
        <f t="shared" si="36"/>
        <v>0.61091003102378494</v>
      </c>
      <c r="I177" s="5">
        <f t="shared" si="37"/>
        <v>9.0447856345959865E-2</v>
      </c>
      <c r="J177" s="5">
        <f t="shared" si="26"/>
        <v>0.52046217467782507</v>
      </c>
      <c r="K177" s="5">
        <f t="shared" si="38"/>
        <v>0.10005463988587904</v>
      </c>
      <c r="L177" s="5">
        <f t="shared" si="39"/>
        <v>1.7468518541018385E-2</v>
      </c>
      <c r="M177" s="5">
        <f t="shared" si="27"/>
        <v>8.2586121344860652E-2</v>
      </c>
      <c r="N177" s="5">
        <f t="shared" si="31"/>
        <v>0.85778175313059024</v>
      </c>
      <c r="O177" s="5">
        <f t="shared" si="32"/>
        <v>1.2559213057097325</v>
      </c>
      <c r="P177" s="5">
        <f t="shared" si="33"/>
        <v>-0.39813955257914224</v>
      </c>
      <c r="Q177" s="5">
        <f t="shared" si="34"/>
        <v>6.3896718379896189E-2</v>
      </c>
      <c r="R177" s="5">
        <f t="shared" si="35"/>
        <v>8.475683327867678E-2</v>
      </c>
      <c r="S177" s="6">
        <f t="shared" si="21"/>
        <v>-2.0860114898780591E-2</v>
      </c>
    </row>
    <row r="178" spans="1:25" x14ac:dyDescent="0.2">
      <c r="A178" s="11">
        <v>42124</v>
      </c>
      <c r="B178" s="3">
        <v>191.31</v>
      </c>
      <c r="C178" s="3">
        <v>442.09</v>
      </c>
      <c r="D178" s="2"/>
      <c r="E178" s="5">
        <f t="shared" si="28"/>
        <v>7.4111504126663119E-2</v>
      </c>
      <c r="F178" s="5">
        <f t="shared" si="29"/>
        <v>7.8005364545232769E-2</v>
      </c>
      <c r="G178" s="5">
        <f t="shared" si="30"/>
        <v>-3.8938604185696502E-3</v>
      </c>
      <c r="H178" s="5">
        <f t="shared" si="36"/>
        <v>0.64837153196622443</v>
      </c>
      <c r="I178" s="5">
        <f t="shared" si="37"/>
        <v>0.16028030024670614</v>
      </c>
      <c r="J178" s="5">
        <f t="shared" si="26"/>
        <v>0.48809123171951829</v>
      </c>
      <c r="K178" s="5">
        <f t="shared" si="38"/>
        <v>0.10512402671986254</v>
      </c>
      <c r="L178" s="5">
        <f t="shared" si="39"/>
        <v>3.0178741697313161E-2</v>
      </c>
      <c r="M178" s="5">
        <f t="shared" si="27"/>
        <v>7.4945285022549379E-2</v>
      </c>
      <c r="N178" s="5">
        <f t="shared" si="31"/>
        <v>0.94361475160012187</v>
      </c>
      <c r="O178" s="5">
        <f t="shared" si="32"/>
        <v>1.4964142526399002</v>
      </c>
      <c r="P178" s="5">
        <f t="shared" si="33"/>
        <v>-0.55279950103977837</v>
      </c>
      <c r="Q178" s="5">
        <f t="shared" si="34"/>
        <v>6.8712818905429351E-2</v>
      </c>
      <c r="R178" s="5">
        <f t="shared" si="35"/>
        <v>9.5800931662375799E-2</v>
      </c>
      <c r="S178" s="6">
        <f t="shared" si="21"/>
        <v>-2.7088112756946447E-2</v>
      </c>
    </row>
    <row r="179" spans="1:25" x14ac:dyDescent="0.2">
      <c r="A179" s="11">
        <v>42153</v>
      </c>
      <c r="B179" s="3">
        <v>191.97</v>
      </c>
      <c r="C179" s="3">
        <v>424.38</v>
      </c>
      <c r="D179" s="2"/>
      <c r="E179" s="5">
        <f t="shared" si="28"/>
        <v>5.7045316887836428E-2</v>
      </c>
      <c r="F179" s="5">
        <f t="shared" si="29"/>
        <v>-7.0686364600391904E-5</v>
      </c>
      <c r="G179" s="5">
        <f t="shared" si="30"/>
        <v>5.711600325243682E-2</v>
      </c>
      <c r="H179" s="5">
        <f t="shared" si="36"/>
        <v>0.82933104631217835</v>
      </c>
      <c r="I179" s="5">
        <f t="shared" si="37"/>
        <v>0.22120226756064576</v>
      </c>
      <c r="J179" s="5">
        <f t="shared" si="26"/>
        <v>0.60812877875153259</v>
      </c>
      <c r="K179" s="5">
        <f t="shared" si="38"/>
        <v>0.12838800535960493</v>
      </c>
      <c r="L179" s="5">
        <f t="shared" si="39"/>
        <v>4.0776602584810417E-2</v>
      </c>
      <c r="M179" s="5">
        <f t="shared" si="27"/>
        <v>8.7611402774794511E-2</v>
      </c>
      <c r="N179" s="5">
        <f t="shared" si="31"/>
        <v>0.9162507486524254</v>
      </c>
      <c r="O179" s="5">
        <f t="shared" si="32"/>
        <v>1.3158526603001364</v>
      </c>
      <c r="P179" s="5">
        <f t="shared" si="33"/>
        <v>-0.39960191164771097</v>
      </c>
      <c r="Q179" s="5">
        <f t="shared" si="34"/>
        <v>6.719856782899658E-2</v>
      </c>
      <c r="R179" s="5">
        <f t="shared" si="35"/>
        <v>8.7604742136386138E-2</v>
      </c>
      <c r="S179" s="6">
        <f t="shared" si="21"/>
        <v>-2.0406174307389557E-2</v>
      </c>
    </row>
    <row r="180" spans="1:25" x14ac:dyDescent="0.2">
      <c r="A180" s="11">
        <v>42185</v>
      </c>
      <c r="B180" s="3">
        <v>187.51</v>
      </c>
      <c r="C180" s="3">
        <v>413.36</v>
      </c>
      <c r="D180" s="2"/>
      <c r="E180" s="5">
        <f t="shared" si="28"/>
        <v>1.4335172563020526E-2</v>
      </c>
      <c r="F180" s="5">
        <f t="shared" si="29"/>
        <v>-5.1252036998783557E-2</v>
      </c>
      <c r="G180" s="5">
        <f t="shared" si="30"/>
        <v>6.5587209561804083E-2</v>
      </c>
      <c r="H180" s="5">
        <f t="shared" si="36"/>
        <v>0.85030590092757041</v>
      </c>
      <c r="I180" s="5">
        <f t="shared" si="37"/>
        <v>0.19828385899814482</v>
      </c>
      <c r="J180" s="5">
        <f t="shared" si="26"/>
        <v>0.65202204192942559</v>
      </c>
      <c r="K180" s="5">
        <f t="shared" si="38"/>
        <v>0.13096380667993923</v>
      </c>
      <c r="L180" s="5">
        <f t="shared" si="39"/>
        <v>3.6840473857847167E-2</v>
      </c>
      <c r="M180" s="5">
        <f t="shared" si="27"/>
        <v>9.4123332822092065E-2</v>
      </c>
      <c r="N180" s="5">
        <f t="shared" si="31"/>
        <v>0.85579968329374489</v>
      </c>
      <c r="O180" s="5">
        <f t="shared" si="32"/>
        <v>1.1815495039054253</v>
      </c>
      <c r="P180" s="5">
        <f t="shared" si="33"/>
        <v>-0.32574982061168045</v>
      </c>
      <c r="Q180" s="5">
        <f t="shared" si="34"/>
        <v>6.3783156564402255E-2</v>
      </c>
      <c r="R180" s="5">
        <f t="shared" si="35"/>
        <v>8.1126486491461147E-2</v>
      </c>
      <c r="S180" s="6">
        <f t="shared" si="21"/>
        <v>-1.7343329927058893E-2</v>
      </c>
    </row>
    <row r="181" spans="1:25" x14ac:dyDescent="0.2">
      <c r="A181" s="11">
        <v>42216</v>
      </c>
      <c r="B181" s="3">
        <v>190.87</v>
      </c>
      <c r="C181" s="3">
        <v>384.71</v>
      </c>
      <c r="D181" s="2"/>
      <c r="E181" s="5">
        <f t="shared" si="28"/>
        <v>4.9255126161288576E-2</v>
      </c>
      <c r="F181" s="5">
        <f t="shared" si="29"/>
        <v>-0.13375064736214004</v>
      </c>
      <c r="G181" s="5">
        <f t="shared" si="30"/>
        <v>0.18300577352342862</v>
      </c>
      <c r="H181" s="5">
        <f t="shared" si="36"/>
        <v>0.74215041986126318</v>
      </c>
      <c r="I181" s="5">
        <f t="shared" si="37"/>
        <v>2.9517233997002679E-2</v>
      </c>
      <c r="J181" s="5">
        <f t="shared" si="26"/>
        <v>0.7126331858642605</v>
      </c>
      <c r="K181" s="5">
        <f t="shared" si="38"/>
        <v>0.11742177463562231</v>
      </c>
      <c r="L181" s="5">
        <f t="shared" si="39"/>
        <v>5.83495491914654E-3</v>
      </c>
      <c r="M181" s="5">
        <f t="shared" si="27"/>
        <v>0.11158681971647577</v>
      </c>
      <c r="N181" s="5">
        <f t="shared" si="31"/>
        <v>0.82528449842210971</v>
      </c>
      <c r="O181" s="5">
        <f t="shared" si="32"/>
        <v>0.8977407261247039</v>
      </c>
      <c r="P181" s="5">
        <f t="shared" si="33"/>
        <v>-7.2456227702594189E-2</v>
      </c>
      <c r="Q181" s="5">
        <f t="shared" si="34"/>
        <v>6.2020882973349734E-2</v>
      </c>
      <c r="R181" s="5">
        <f t="shared" si="35"/>
        <v>6.6163198936369794E-2</v>
      </c>
      <c r="S181" s="6">
        <f t="shared" si="21"/>
        <v>-4.1423159630200601E-3</v>
      </c>
    </row>
    <row r="182" spans="1:25" x14ac:dyDescent="0.2">
      <c r="A182" s="11">
        <v>42247</v>
      </c>
      <c r="B182" s="3">
        <v>178.24</v>
      </c>
      <c r="C182" s="3">
        <v>349.91</v>
      </c>
      <c r="D182" s="2"/>
      <c r="E182" s="5">
        <f t="shared" si="28"/>
        <v>-4.1308089500860512E-2</v>
      </c>
      <c r="F182" s="5">
        <f t="shared" si="29"/>
        <v>-0.22947679027569801</v>
      </c>
      <c r="G182" s="5">
        <f t="shared" si="30"/>
        <v>0.18816870077483749</v>
      </c>
      <c r="H182" s="5">
        <f t="shared" si="36"/>
        <v>0.68995923011282834</v>
      </c>
      <c r="I182" s="5">
        <f t="shared" si="37"/>
        <v>-4.5083644898070485E-2</v>
      </c>
      <c r="J182" s="5">
        <f t="shared" si="26"/>
        <v>0.73504287501089882</v>
      </c>
      <c r="K182" s="5">
        <f t="shared" si="38"/>
        <v>0.11064494807400838</v>
      </c>
      <c r="L182" s="5">
        <f t="shared" si="39"/>
        <v>-9.1838739613578912E-3</v>
      </c>
      <c r="M182" s="5">
        <f t="shared" si="27"/>
        <v>0.11982882203536627</v>
      </c>
      <c r="N182" s="5">
        <f t="shared" si="31"/>
        <v>0.69172361427486728</v>
      </c>
      <c r="O182" s="5">
        <f t="shared" si="32"/>
        <v>0.71138609018879007</v>
      </c>
      <c r="P182" s="5">
        <f t="shared" si="33"/>
        <v>-1.9662475913922783E-2</v>
      </c>
      <c r="Q182" s="5">
        <f t="shared" si="34"/>
        <v>5.3981386325385516E-2</v>
      </c>
      <c r="R182" s="5">
        <f t="shared" si="35"/>
        <v>5.5200041893643803E-2</v>
      </c>
      <c r="S182" s="6">
        <f t="shared" si="21"/>
        <v>-1.2186555682582867E-3</v>
      </c>
    </row>
    <row r="183" spans="1:25" x14ac:dyDescent="0.2">
      <c r="A183" s="11">
        <v>42277</v>
      </c>
      <c r="B183" s="3">
        <v>171.67</v>
      </c>
      <c r="C183" s="3">
        <v>339.39</v>
      </c>
      <c r="D183" s="2"/>
      <c r="E183" s="5">
        <f t="shared" si="28"/>
        <v>-5.0865262343119499E-2</v>
      </c>
      <c r="F183" s="5">
        <f t="shared" si="29"/>
        <v>-0.19281263378204827</v>
      </c>
      <c r="G183" s="5">
        <f t="shared" si="30"/>
        <v>0.14194737143892877</v>
      </c>
      <c r="H183" s="5">
        <f t="shared" si="36"/>
        <v>0.48889852558542923</v>
      </c>
      <c r="I183" s="5">
        <f t="shared" si="37"/>
        <v>-0.16640467652404578</v>
      </c>
      <c r="J183" s="5">
        <f t="shared" si="26"/>
        <v>0.65530320210947501</v>
      </c>
      <c r="K183" s="5">
        <f t="shared" si="38"/>
        <v>8.2861766453255603E-2</v>
      </c>
      <c r="L183" s="5">
        <f t="shared" si="39"/>
        <v>-3.5746877476398931E-2</v>
      </c>
      <c r="M183" s="5">
        <f t="shared" si="27"/>
        <v>0.11860864392965453</v>
      </c>
      <c r="N183" s="5">
        <f t="shared" si="31"/>
        <v>0.58806660499537466</v>
      </c>
      <c r="O183" s="5">
        <f t="shared" si="32"/>
        <v>0.51852348993288588</v>
      </c>
      <c r="P183" s="5">
        <f t="shared" si="33"/>
        <v>6.9543115062488781E-2</v>
      </c>
      <c r="Q183" s="5">
        <f t="shared" si="34"/>
        <v>4.7338024662414657E-2</v>
      </c>
      <c r="R183" s="5">
        <f t="shared" si="35"/>
        <v>4.2658652177920642E-2</v>
      </c>
      <c r="S183" s="6">
        <f t="shared" si="21"/>
        <v>4.6793724844940154E-3</v>
      </c>
    </row>
    <row r="184" spans="1:25" x14ac:dyDescent="0.2">
      <c r="A184" s="11">
        <v>42307</v>
      </c>
      <c r="B184" s="3">
        <v>185.27</v>
      </c>
      <c r="C184" s="3">
        <v>363.6</v>
      </c>
      <c r="D184" s="2"/>
      <c r="E184" s="5">
        <f t="shared" si="28"/>
        <v>1.7743353109206828E-2</v>
      </c>
      <c r="F184" s="5">
        <f t="shared" si="29"/>
        <v>-0.14531521790230828</v>
      </c>
      <c r="G184" s="5">
        <f t="shared" si="30"/>
        <v>0.16305857101151511</v>
      </c>
      <c r="H184" s="5">
        <f t="shared" si="36"/>
        <v>0.54908026755852868</v>
      </c>
      <c r="I184" s="5">
        <f t="shared" si="37"/>
        <v>-0.1321574337064706</v>
      </c>
      <c r="J184" s="5">
        <f t="shared" si="26"/>
        <v>0.68123770126499927</v>
      </c>
      <c r="K184" s="5">
        <f t="shared" si="38"/>
        <v>9.1477492193597687E-2</v>
      </c>
      <c r="L184" s="5">
        <f t="shared" si="39"/>
        <v>-2.7950928974655898E-2</v>
      </c>
      <c r="M184" s="5">
        <f t="shared" si="27"/>
        <v>0.11942842116825358</v>
      </c>
      <c r="N184" s="5">
        <f t="shared" si="31"/>
        <v>0.75644671975729993</v>
      </c>
      <c r="O184" s="5">
        <f t="shared" si="32"/>
        <v>0.74062903920723855</v>
      </c>
      <c r="P184" s="5">
        <f t="shared" si="33"/>
        <v>1.5817680550061386E-2</v>
      </c>
      <c r="Q184" s="5">
        <f t="shared" si="34"/>
        <v>5.794599309339854E-2</v>
      </c>
      <c r="R184" s="5">
        <f t="shared" si="35"/>
        <v>5.6989376759418064E-2</v>
      </c>
      <c r="S184" s="6">
        <f t="shared" si="21"/>
        <v>9.5661633398047563E-4</v>
      </c>
    </row>
    <row r="185" spans="1:25" x14ac:dyDescent="0.2">
      <c r="A185" s="11">
        <v>42338</v>
      </c>
      <c r="B185" s="3">
        <v>184.35</v>
      </c>
      <c r="C185" s="3">
        <v>349.41</v>
      </c>
      <c r="D185" s="2"/>
      <c r="E185" s="5">
        <f t="shared" si="28"/>
        <v>-7.2163282890840286E-3</v>
      </c>
      <c r="F185" s="5">
        <f t="shared" si="29"/>
        <v>-0.16988976527606192</v>
      </c>
      <c r="G185" s="5">
        <f t="shared" si="30"/>
        <v>0.16267343698697789</v>
      </c>
      <c r="H185" s="5">
        <f t="shared" si="36"/>
        <v>0.57537173132797803</v>
      </c>
      <c r="I185" s="5">
        <f t="shared" si="37"/>
        <v>-0.14341398837978969</v>
      </c>
      <c r="J185" s="5">
        <f t="shared" si="26"/>
        <v>0.71878571970776772</v>
      </c>
      <c r="K185" s="5">
        <f t="shared" si="38"/>
        <v>9.5157570443227479E-2</v>
      </c>
      <c r="L185" s="5">
        <f t="shared" si="39"/>
        <v>-3.048575261889952E-2</v>
      </c>
      <c r="M185" s="5">
        <f t="shared" si="27"/>
        <v>0.125643323062127</v>
      </c>
      <c r="N185" s="5">
        <f t="shared" si="31"/>
        <v>0.69143958161299213</v>
      </c>
      <c r="O185" s="5">
        <f t="shared" si="32"/>
        <v>0.54489985409205488</v>
      </c>
      <c r="P185" s="5">
        <f t="shared" si="33"/>
        <v>0.14653972752093725</v>
      </c>
      <c r="Q185" s="5">
        <f t="shared" si="34"/>
        <v>5.3963689122572989E-2</v>
      </c>
      <c r="R185" s="5">
        <f t="shared" si="35"/>
        <v>4.4455721319094366E-2</v>
      </c>
      <c r="S185" s="6">
        <f t="shared" si="21"/>
        <v>9.507967803478623E-3</v>
      </c>
    </row>
    <row r="186" spans="1:25" x14ac:dyDescent="0.2">
      <c r="A186" s="11">
        <v>42369</v>
      </c>
      <c r="B186" s="3">
        <v>181.11</v>
      </c>
      <c r="C186" s="3">
        <v>341.62</v>
      </c>
      <c r="D186" s="2"/>
      <c r="E186" s="5">
        <f t="shared" si="28"/>
        <v>-8.7027914614120627E-3</v>
      </c>
      <c r="F186" s="5">
        <f t="shared" si="29"/>
        <v>-0.1491831042040247</v>
      </c>
      <c r="G186" s="5">
        <f t="shared" si="30"/>
        <v>0.14048031274261263</v>
      </c>
      <c r="H186" s="5">
        <f t="shared" si="36"/>
        <v>0.44172902404075787</v>
      </c>
      <c r="I186" s="5">
        <f t="shared" si="37"/>
        <v>-0.21827875792315965</v>
      </c>
      <c r="J186" s="5">
        <f t="shared" si="26"/>
        <v>0.66000778196391752</v>
      </c>
      <c r="K186" s="5">
        <f t="shared" si="38"/>
        <v>7.5911942849268499E-2</v>
      </c>
      <c r="L186" s="5">
        <f t="shared" si="39"/>
        <v>-4.8058231861939027E-2</v>
      </c>
      <c r="M186" s="5">
        <f t="shared" si="27"/>
        <v>0.12397017471120753</v>
      </c>
      <c r="N186" s="5">
        <f t="shared" si="31"/>
        <v>0.62561709002782528</v>
      </c>
      <c r="O186" s="5">
        <f t="shared" si="32"/>
        <v>0.42620966058531295</v>
      </c>
      <c r="P186" s="5">
        <f t="shared" si="33"/>
        <v>0.19940742944251233</v>
      </c>
      <c r="Q186" s="5">
        <f t="shared" si="34"/>
        <v>4.9788535516421817E-2</v>
      </c>
      <c r="R186" s="5">
        <f t="shared" si="35"/>
        <v>3.6139755452146094E-2</v>
      </c>
      <c r="S186" s="6">
        <f t="shared" si="21"/>
        <v>1.3648780064275723E-2</v>
      </c>
      <c r="T186" s="6">
        <f>B186/B6-1</f>
        <v>0.81110000000000015</v>
      </c>
      <c r="U186" s="6">
        <f>C186/C6-1</f>
        <v>2.4161999999999999</v>
      </c>
      <c r="V186" s="6">
        <f>T186-U186</f>
        <v>-1.6050999999999997</v>
      </c>
      <c r="W186" s="6">
        <f>(B186/B6)^(1/15)-1</f>
        <v>4.0389982841405159E-2</v>
      </c>
      <c r="X186" s="6">
        <f>(C186/C6)^(1/15)-1</f>
        <v>8.5349355152318562E-2</v>
      </c>
      <c r="Y186" s="6">
        <f>W186-X186</f>
        <v>-4.4959372310913404E-2</v>
      </c>
    </row>
    <row r="187" spans="1:25" x14ac:dyDescent="0.2">
      <c r="A187" s="11">
        <v>42398</v>
      </c>
      <c r="B187" s="3">
        <v>170.27</v>
      </c>
      <c r="C187" s="3">
        <v>319.45999999999998</v>
      </c>
      <c r="D187" s="2"/>
      <c r="E187" s="5">
        <f t="shared" si="28"/>
        <v>-5.0838954233792144E-2</v>
      </c>
      <c r="F187" s="5">
        <f t="shared" si="29"/>
        <v>-0.20912039214715428</v>
      </c>
      <c r="G187" s="5">
        <f t="shared" si="30"/>
        <v>0.15828143791336213</v>
      </c>
      <c r="H187" s="5">
        <f t="shared" si="36"/>
        <v>0.32547096372411644</v>
      </c>
      <c r="I187" s="5">
        <f t="shared" si="37"/>
        <v>-0.24861228713895955</v>
      </c>
      <c r="J187" s="5">
        <f t="shared" si="26"/>
        <v>0.57408325086307599</v>
      </c>
      <c r="K187" s="5">
        <f t="shared" si="38"/>
        <v>5.7971682675135749E-2</v>
      </c>
      <c r="L187" s="5">
        <f t="shared" si="39"/>
        <v>-5.5563381020524938E-2</v>
      </c>
      <c r="M187" s="5">
        <f t="shared" si="27"/>
        <v>0.11353506369566069</v>
      </c>
      <c r="N187" s="5">
        <f t="shared" si="31"/>
        <v>0.46305207080254362</v>
      </c>
      <c r="O187" s="5">
        <f t="shared" si="32"/>
        <v>0.19966953321566705</v>
      </c>
      <c r="P187" s="5">
        <f t="shared" si="33"/>
        <v>0.26338253758687658</v>
      </c>
      <c r="Q187" s="5">
        <f t="shared" si="34"/>
        <v>3.8785737907793605E-2</v>
      </c>
      <c r="R187" s="5">
        <f t="shared" si="35"/>
        <v>1.8371327073615884E-2</v>
      </c>
      <c r="S187" s="6">
        <f t="shared" si="21"/>
        <v>2.0414410834177721E-2</v>
      </c>
      <c r="T187" s="6">
        <f t="shared" ref="T187:U187" si="40">B187/B7-1</f>
        <v>0.67046011968998331</v>
      </c>
      <c r="U187" s="6">
        <f t="shared" si="40"/>
        <v>1.8081926863572431</v>
      </c>
      <c r="V187" s="6">
        <f t="shared" ref="V187:V237" si="41">T187-U187</f>
        <v>-1.1377325666672597</v>
      </c>
      <c r="W187" s="6">
        <f t="shared" ref="W187:W237" si="42">(B187/B7)^(1/15)-1</f>
        <v>3.4798381526200961E-2</v>
      </c>
      <c r="X187" s="6">
        <f t="shared" ref="X187:X237" si="43">(C187/C7)^(1/15)-1</f>
        <v>7.1260586884625221E-2</v>
      </c>
      <c r="Y187" s="6">
        <f t="shared" ref="Y187:Y237" si="44">W187-X187</f>
        <v>-3.646220535842426E-2</v>
      </c>
    </row>
    <row r="188" spans="1:25" x14ac:dyDescent="0.2">
      <c r="A188" s="11">
        <v>42429</v>
      </c>
      <c r="B188" s="3">
        <v>169.01</v>
      </c>
      <c r="C188" s="3">
        <v>318.94</v>
      </c>
      <c r="D188" s="2"/>
      <c r="E188" s="5">
        <f t="shared" si="28"/>
        <v>-0.1100052659294366</v>
      </c>
      <c r="F188" s="5">
        <f t="shared" si="29"/>
        <v>-0.23412736528671596</v>
      </c>
      <c r="G188" s="5">
        <f t="shared" si="30"/>
        <v>0.12412209935727936</v>
      </c>
      <c r="H188" s="5">
        <f t="shared" si="36"/>
        <v>0.27113417569193721</v>
      </c>
      <c r="I188" s="5">
        <f t="shared" si="37"/>
        <v>-0.24276454806619341</v>
      </c>
      <c r="J188" s="5">
        <f t="shared" si="26"/>
        <v>0.51389872375813062</v>
      </c>
      <c r="K188" s="5">
        <f t="shared" si="38"/>
        <v>4.9151676767592356E-2</v>
      </c>
      <c r="L188" s="5">
        <f t="shared" si="39"/>
        <v>-5.4097904290523635E-2</v>
      </c>
      <c r="M188" s="5">
        <f t="shared" si="27"/>
        <v>0.10324958105811599</v>
      </c>
      <c r="N188" s="5">
        <f t="shared" si="31"/>
        <v>0.45434988383099562</v>
      </c>
      <c r="O188" s="5">
        <f t="shared" si="32"/>
        <v>0.19915779975185166</v>
      </c>
      <c r="P188" s="5">
        <f t="shared" si="33"/>
        <v>0.25519208407914395</v>
      </c>
      <c r="Q188" s="5">
        <f t="shared" si="34"/>
        <v>3.8166211440630704E-2</v>
      </c>
      <c r="R188" s="5">
        <f t="shared" si="35"/>
        <v>1.8327878879544457E-2</v>
      </c>
      <c r="S188" s="6">
        <f t="shared" si="21"/>
        <v>1.9838332561086247E-2</v>
      </c>
      <c r="T188" s="6">
        <f t="shared" ref="T188:U188" si="45">B188/B8-1</f>
        <v>0.81146838156484447</v>
      </c>
      <c r="U188" s="6">
        <f t="shared" si="45"/>
        <v>2.0421594811140786</v>
      </c>
      <c r="V188" s="6">
        <f t="shared" si="41"/>
        <v>-1.2306910995492342</v>
      </c>
      <c r="W188" s="6">
        <f t="shared" si="42"/>
        <v>4.0404089337097826E-2</v>
      </c>
      <c r="X188" s="6">
        <f t="shared" si="43"/>
        <v>7.699114323722811E-2</v>
      </c>
      <c r="Y188" s="6">
        <f t="shared" si="44"/>
        <v>-3.6587053900130284E-2</v>
      </c>
    </row>
    <row r="189" spans="1:25" x14ac:dyDescent="0.2">
      <c r="A189" s="11">
        <v>42460</v>
      </c>
      <c r="B189" s="3">
        <v>180.47</v>
      </c>
      <c r="C189" s="3">
        <v>361.14</v>
      </c>
      <c r="D189" s="2"/>
      <c r="E189" s="5">
        <f t="shared" si="28"/>
        <v>-3.4558390841491482E-2</v>
      </c>
      <c r="F189" s="5">
        <f t="shared" si="29"/>
        <v>-0.12026503617451467</v>
      </c>
      <c r="G189" s="5">
        <f t="shared" si="30"/>
        <v>8.570664533302319E-2</v>
      </c>
      <c r="H189" s="5">
        <f t="shared" si="36"/>
        <v>0.37093588574901259</v>
      </c>
      <c r="I189" s="5">
        <f t="shared" si="37"/>
        <v>-0.19019643017310972</v>
      </c>
      <c r="J189" s="5">
        <f t="shared" si="26"/>
        <v>0.56113231592212232</v>
      </c>
      <c r="K189" s="5">
        <f t="shared" si="38"/>
        <v>6.5131991304937964E-2</v>
      </c>
      <c r="L189" s="5">
        <f t="shared" si="39"/>
        <v>-4.1314988700164479E-2</v>
      </c>
      <c r="M189" s="5">
        <f t="shared" si="27"/>
        <v>0.10644698000510244</v>
      </c>
      <c r="N189" s="5">
        <f t="shared" si="31"/>
        <v>0.51961940047153909</v>
      </c>
      <c r="O189" s="5">
        <f t="shared" si="32"/>
        <v>0.34593023255813948</v>
      </c>
      <c r="P189" s="5">
        <f t="shared" si="33"/>
        <v>0.17368916791339961</v>
      </c>
      <c r="Q189" s="5">
        <f t="shared" si="34"/>
        <v>4.2733875886261874E-2</v>
      </c>
      <c r="R189" s="5">
        <f t="shared" si="35"/>
        <v>3.015424110017606E-2</v>
      </c>
      <c r="S189" s="6">
        <f t="shared" si="21"/>
        <v>1.2579634786085814E-2</v>
      </c>
      <c r="T189" s="6">
        <f t="shared" ref="T189:U189" si="46">B189/B9-1</f>
        <v>1.0705598898577331</v>
      </c>
      <c r="U189" s="6">
        <f t="shared" si="46"/>
        <v>2.8215873015873014</v>
      </c>
      <c r="V189" s="6">
        <f t="shared" si="41"/>
        <v>-1.7510274117295683</v>
      </c>
      <c r="W189" s="6">
        <f t="shared" si="42"/>
        <v>4.9717699001129212E-2</v>
      </c>
      <c r="X189" s="6">
        <f t="shared" si="43"/>
        <v>9.3493617132848206E-2</v>
      </c>
      <c r="Y189" s="6">
        <f t="shared" si="44"/>
        <v>-4.3775918131718994E-2</v>
      </c>
    </row>
    <row r="190" spans="1:25" x14ac:dyDescent="0.2">
      <c r="A190" s="11">
        <v>42489</v>
      </c>
      <c r="B190" s="3">
        <v>183.33</v>
      </c>
      <c r="C190" s="3">
        <v>363.11</v>
      </c>
      <c r="D190" s="2"/>
      <c r="E190" s="5">
        <f t="shared" si="28"/>
        <v>-4.1712403951701393E-2</v>
      </c>
      <c r="F190" s="5">
        <f t="shared" si="29"/>
        <v>-0.17865140582234373</v>
      </c>
      <c r="G190" s="5">
        <f t="shared" si="30"/>
        <v>0.13693900187064234</v>
      </c>
      <c r="H190" s="5">
        <f t="shared" si="36"/>
        <v>0.33583503351792476</v>
      </c>
      <c r="I190" s="5">
        <f t="shared" si="37"/>
        <v>-0.21026990582657301</v>
      </c>
      <c r="J190" s="5">
        <f t="shared" si="26"/>
        <v>0.54610493934449778</v>
      </c>
      <c r="K190" s="5">
        <f t="shared" si="38"/>
        <v>5.9621022143962144E-2</v>
      </c>
      <c r="L190" s="5">
        <f t="shared" si="39"/>
        <v>-4.6115619161960164E-2</v>
      </c>
      <c r="M190" s="5">
        <f t="shared" si="27"/>
        <v>0.10573664130592231</v>
      </c>
      <c r="N190" s="5">
        <f t="shared" ref="N190:N221" si="47">B190/B70-1</f>
        <v>0.4981613140475607</v>
      </c>
      <c r="O190" s="5">
        <f t="shared" ref="O190:O221" si="48">C190/C70-1</f>
        <v>0.26329889016456187</v>
      </c>
      <c r="P190" s="5">
        <f t="shared" ref="P190:P221" si="49">N190-O190</f>
        <v>0.23486242388299883</v>
      </c>
      <c r="Q190" s="5">
        <f t="shared" ref="Q190:Q221" si="50">(B190/B70)^(1/10)-1</f>
        <v>4.1252022170710223E-2</v>
      </c>
      <c r="R190" s="5">
        <f t="shared" ref="R190:R221" si="51">(C190/C70)^(1/10)-1</f>
        <v>2.3647927435148208E-2</v>
      </c>
      <c r="S190" s="6">
        <f t="shared" si="21"/>
        <v>1.7604094735562015E-2</v>
      </c>
      <c r="T190" s="6">
        <f t="shared" ref="T190:U190" si="52">B190/B10-1</f>
        <v>0.95907245137849984</v>
      </c>
      <c r="U190" s="6">
        <f t="shared" si="52"/>
        <v>2.6618596208148451</v>
      </c>
      <c r="V190" s="6">
        <f t="shared" si="41"/>
        <v>-1.7027871694363452</v>
      </c>
      <c r="W190" s="6">
        <f t="shared" si="42"/>
        <v>4.5851522993675564E-2</v>
      </c>
      <c r="X190" s="6">
        <f t="shared" si="43"/>
        <v>9.038561339319684E-2</v>
      </c>
      <c r="Y190" s="6">
        <f t="shared" si="44"/>
        <v>-4.4534090399521276E-2</v>
      </c>
    </row>
    <row r="191" spans="1:25" x14ac:dyDescent="0.2">
      <c r="A191" s="11">
        <v>42521</v>
      </c>
      <c r="B191" s="3">
        <v>184.36</v>
      </c>
      <c r="C191" s="3">
        <v>349.56</v>
      </c>
      <c r="D191" s="2"/>
      <c r="E191" s="5">
        <f t="shared" si="28"/>
        <v>-3.9641610668333493E-2</v>
      </c>
      <c r="F191" s="5">
        <f t="shared" si="29"/>
        <v>-0.17630425561996321</v>
      </c>
      <c r="G191" s="5">
        <f t="shared" si="30"/>
        <v>0.13666264495162972</v>
      </c>
      <c r="H191" s="5">
        <f t="shared" si="36"/>
        <v>0.37182826103132705</v>
      </c>
      <c r="I191" s="5">
        <f t="shared" si="37"/>
        <v>-0.21926160855872967</v>
      </c>
      <c r="J191" s="5">
        <f t="shared" si="26"/>
        <v>0.59108986959005672</v>
      </c>
      <c r="K191" s="5">
        <f t="shared" si="38"/>
        <v>6.5270619243301686E-2</v>
      </c>
      <c r="L191" s="5">
        <f t="shared" si="39"/>
        <v>-4.8297725792366464E-2</v>
      </c>
      <c r="M191" s="5">
        <f t="shared" si="27"/>
        <v>0.11356834503566815</v>
      </c>
      <c r="N191" s="5">
        <f t="shared" si="47"/>
        <v>0.55986124037566642</v>
      </c>
      <c r="O191" s="5">
        <f t="shared" si="48"/>
        <v>0.35851696397341737</v>
      </c>
      <c r="P191" s="5">
        <f t="shared" si="49"/>
        <v>0.20134427640224906</v>
      </c>
      <c r="Q191" s="5">
        <f t="shared" si="50"/>
        <v>4.5462829995351228E-2</v>
      </c>
      <c r="R191" s="5">
        <f t="shared" si="51"/>
        <v>3.1113579848751405E-2</v>
      </c>
      <c r="S191" s="6">
        <f t="shared" ref="S191:S236" si="53">Q191-R191</f>
        <v>1.4349250146599823E-2</v>
      </c>
      <c r="T191" s="6">
        <f t="shared" ref="T191:U191" si="54">B191/B11-1</f>
        <v>0.99610220874837618</v>
      </c>
      <c r="U191" s="6">
        <f t="shared" si="54"/>
        <v>2.4851445663010967</v>
      </c>
      <c r="V191" s="6">
        <f t="shared" si="41"/>
        <v>-1.4890423575527205</v>
      </c>
      <c r="W191" s="6">
        <f t="shared" si="42"/>
        <v>4.7157927781380726E-2</v>
      </c>
      <c r="X191" s="6">
        <f t="shared" si="43"/>
        <v>8.6796054723234706E-2</v>
      </c>
      <c r="Y191" s="6">
        <f t="shared" si="44"/>
        <v>-3.9638126941853979E-2</v>
      </c>
    </row>
    <row r="192" spans="1:25" x14ac:dyDescent="0.2">
      <c r="A192" s="11">
        <v>42551</v>
      </c>
      <c r="B192" s="3">
        <v>182.29</v>
      </c>
      <c r="C192" s="3">
        <v>363.53</v>
      </c>
      <c r="D192" s="2"/>
      <c r="E192" s="5">
        <f t="shared" si="28"/>
        <v>-2.7838515279185128E-2</v>
      </c>
      <c r="F192" s="5">
        <f t="shared" si="29"/>
        <v>-0.12054867427907889</v>
      </c>
      <c r="G192" s="5">
        <f t="shared" si="30"/>
        <v>9.2710158999893766E-2</v>
      </c>
      <c r="H192" s="5">
        <f t="shared" si="36"/>
        <v>0.37827007409647662</v>
      </c>
      <c r="I192" s="5">
        <f t="shared" si="37"/>
        <v>-0.17536974866164601</v>
      </c>
      <c r="J192" s="5">
        <f t="shared" si="26"/>
        <v>0.55363982275812262</v>
      </c>
      <c r="K192" s="5">
        <f t="shared" si="38"/>
        <v>6.6269202094193291E-2</v>
      </c>
      <c r="L192" s="5">
        <f t="shared" si="39"/>
        <v>-3.7829909468677259E-2</v>
      </c>
      <c r="M192" s="5">
        <f t="shared" si="27"/>
        <v>0.10409911156287055</v>
      </c>
      <c r="N192" s="5">
        <f t="shared" si="47"/>
        <v>0.5428692340245449</v>
      </c>
      <c r="O192" s="5">
        <f t="shared" si="48"/>
        <v>0.4162770765155055</v>
      </c>
      <c r="P192" s="5">
        <f t="shared" si="49"/>
        <v>0.1265921575090394</v>
      </c>
      <c r="Q192" s="5">
        <f t="shared" si="50"/>
        <v>4.4318356540728354E-2</v>
      </c>
      <c r="R192" s="5">
        <f t="shared" si="51"/>
        <v>3.54158828242368E-2</v>
      </c>
      <c r="S192" s="6">
        <f t="shared" si="53"/>
        <v>8.9024737164915546E-3</v>
      </c>
      <c r="T192" s="6">
        <f t="shared" ref="T192:U192" si="55">B192/B12-1</f>
        <v>1.0378982671883734</v>
      </c>
      <c r="U192" s="6">
        <f t="shared" si="55"/>
        <v>2.7015578861623051</v>
      </c>
      <c r="V192" s="6">
        <f t="shared" si="41"/>
        <v>-1.6636596189739317</v>
      </c>
      <c r="W192" s="6">
        <f t="shared" si="42"/>
        <v>4.8605585434903009E-2</v>
      </c>
      <c r="X192" s="6">
        <f t="shared" si="43"/>
        <v>9.1169713054326529E-2</v>
      </c>
      <c r="Y192" s="6">
        <f t="shared" si="44"/>
        <v>-4.256412761942352E-2</v>
      </c>
    </row>
    <row r="193" spans="1:25" x14ac:dyDescent="0.2">
      <c r="A193" s="11">
        <v>42580</v>
      </c>
      <c r="B193" s="3">
        <v>189.99</v>
      </c>
      <c r="C193" s="3">
        <v>381.82</v>
      </c>
      <c r="D193" s="2"/>
      <c r="E193" s="5">
        <f t="shared" si="28"/>
        <v>-4.6104678577041369E-3</v>
      </c>
      <c r="F193" s="5">
        <f t="shared" si="29"/>
        <v>-7.5121520106053996E-3</v>
      </c>
      <c r="G193" s="5">
        <f t="shared" si="30"/>
        <v>2.9016841529012627E-3</v>
      </c>
      <c r="H193" s="5">
        <f t="shared" si="36"/>
        <v>0.46292446292446288</v>
      </c>
      <c r="I193" s="5">
        <f t="shared" si="37"/>
        <v>-0.13003258219599445</v>
      </c>
      <c r="J193" s="5">
        <f t="shared" si="26"/>
        <v>0.59295704512045733</v>
      </c>
      <c r="K193" s="5">
        <f t="shared" si="38"/>
        <v>7.9056985155188553E-2</v>
      </c>
      <c r="L193" s="5">
        <f t="shared" si="39"/>
        <v>-2.7475395708555617E-2</v>
      </c>
      <c r="M193" s="5">
        <f t="shared" si="27"/>
        <v>0.10653238086374417</v>
      </c>
      <c r="N193" s="5">
        <f t="shared" si="47"/>
        <v>0.59803179409538232</v>
      </c>
      <c r="O193" s="5">
        <f t="shared" si="48"/>
        <v>0.46684594698424875</v>
      </c>
      <c r="P193" s="5">
        <f t="shared" si="49"/>
        <v>0.13118584711113357</v>
      </c>
      <c r="Q193" s="5">
        <f t="shared" si="50"/>
        <v>4.7993385499442986E-2</v>
      </c>
      <c r="R193" s="5">
        <f t="shared" si="51"/>
        <v>3.9054794169070428E-2</v>
      </c>
      <c r="S193" s="6">
        <f t="shared" si="53"/>
        <v>8.9385913303725584E-3</v>
      </c>
      <c r="T193" s="6">
        <f t="shared" ref="T193:U193" si="56">B193/B13-1</f>
        <v>1.1526172671651937</v>
      </c>
      <c r="U193" s="6">
        <f t="shared" si="56"/>
        <v>3.1520226185297959</v>
      </c>
      <c r="V193" s="6">
        <f t="shared" si="41"/>
        <v>-1.9994053513646022</v>
      </c>
      <c r="W193" s="6">
        <f t="shared" si="42"/>
        <v>5.2441071244275772E-2</v>
      </c>
      <c r="X193" s="6">
        <f t="shared" si="43"/>
        <v>9.9555902074094371E-2</v>
      </c>
      <c r="Y193" s="6">
        <f t="shared" si="44"/>
        <v>-4.7114830829818599E-2</v>
      </c>
    </row>
    <row r="194" spans="1:25" x14ac:dyDescent="0.2">
      <c r="A194" s="11">
        <v>42613</v>
      </c>
      <c r="B194" s="3">
        <v>190.15</v>
      </c>
      <c r="C194" s="3">
        <v>391.31</v>
      </c>
      <c r="D194" s="2"/>
      <c r="E194" s="5">
        <f t="shared" si="28"/>
        <v>6.6820017953321376E-2</v>
      </c>
      <c r="F194" s="5">
        <f t="shared" si="29"/>
        <v>0.11831613843559774</v>
      </c>
      <c r="G194" s="5">
        <f t="shared" si="30"/>
        <v>-5.1496120482276364E-2</v>
      </c>
      <c r="H194" s="5">
        <f t="shared" ref="H194:H225" si="57">B194/B134-1</f>
        <v>0.57513253810470522</v>
      </c>
      <c r="I194" s="5">
        <f t="shared" ref="I194:I225" si="58">C194/C134-1</f>
        <v>-2.0917256736807888E-2</v>
      </c>
      <c r="J194" s="5">
        <f t="shared" si="26"/>
        <v>0.5960497948415131</v>
      </c>
      <c r="K194" s="5">
        <f t="shared" ref="K194:K225" si="59">(B194/B134)^(1/5)-1</f>
        <v>9.5124312238219266E-2</v>
      </c>
      <c r="L194" s="5">
        <f t="shared" ref="L194:L225" si="60">(C194/C134)^(1/5)-1</f>
        <v>-4.2188997080356838E-3</v>
      </c>
      <c r="M194" s="5">
        <f t="shared" si="27"/>
        <v>9.934321194625495E-2</v>
      </c>
      <c r="N194" s="5">
        <f t="shared" si="47"/>
        <v>0.55886210854238394</v>
      </c>
      <c r="O194" s="5">
        <f t="shared" si="48"/>
        <v>0.46596485970104529</v>
      </c>
      <c r="P194" s="5">
        <f t="shared" si="49"/>
        <v>9.2897248841338653E-2</v>
      </c>
      <c r="Q194" s="5">
        <f t="shared" si="50"/>
        <v>4.5395846063172041E-2</v>
      </c>
      <c r="R194" s="5">
        <f t="shared" si="51"/>
        <v>3.8992364605736407E-2</v>
      </c>
      <c r="S194" s="6">
        <f t="shared" si="53"/>
        <v>6.4034814574356336E-3</v>
      </c>
      <c r="T194" s="6">
        <f t="shared" ref="T194:U194" si="61">B194/B14-1</f>
        <v>1.2634210213069874</v>
      </c>
      <c r="U194" s="6">
        <f t="shared" si="61"/>
        <v>3.2982205623901582</v>
      </c>
      <c r="V194" s="6">
        <f t="shared" si="41"/>
        <v>-2.0347995410831707</v>
      </c>
      <c r="W194" s="6">
        <f t="shared" si="42"/>
        <v>5.5968645413344342E-2</v>
      </c>
      <c r="X194" s="6">
        <f t="shared" si="43"/>
        <v>0.10209554411738231</v>
      </c>
      <c r="Y194" s="6">
        <f t="shared" si="44"/>
        <v>-4.6126898704037966E-2</v>
      </c>
    </row>
    <row r="195" spans="1:25" x14ac:dyDescent="0.2">
      <c r="A195" s="11">
        <v>42643</v>
      </c>
      <c r="B195" s="3">
        <v>191.16</v>
      </c>
      <c r="C195" s="3">
        <v>396.35</v>
      </c>
      <c r="D195" s="2"/>
      <c r="E195" s="5">
        <f t="shared" si="28"/>
        <v>0.11353177608201781</v>
      </c>
      <c r="F195" s="5">
        <f t="shared" si="29"/>
        <v>0.16783051946138672</v>
      </c>
      <c r="G195" s="5">
        <f t="shared" si="30"/>
        <v>-5.4298743379368908E-2</v>
      </c>
      <c r="H195" s="5">
        <f t="shared" si="57"/>
        <v>0.73324870795176333</v>
      </c>
      <c r="I195" s="5">
        <f t="shared" si="58"/>
        <v>0.16095489162273013</v>
      </c>
      <c r="J195" s="5">
        <f t="shared" ref="J195:J237" si="62">H195-I195</f>
        <v>0.5722938163290332</v>
      </c>
      <c r="K195" s="5">
        <f t="shared" si="59"/>
        <v>0.11627751530979147</v>
      </c>
      <c r="L195" s="5">
        <f t="shared" si="60"/>
        <v>3.029850381558119E-2</v>
      </c>
      <c r="M195" s="5">
        <f t="shared" ref="M195:M237" si="63">K195-L195</f>
        <v>8.5979011494210278E-2</v>
      </c>
      <c r="N195" s="5">
        <f t="shared" si="47"/>
        <v>0.54873207486024467</v>
      </c>
      <c r="O195" s="5">
        <f t="shared" si="48"/>
        <v>0.47259892253390334</v>
      </c>
      <c r="P195" s="5">
        <f t="shared" si="49"/>
        <v>7.6133152326341325E-2</v>
      </c>
      <c r="Q195" s="5">
        <f t="shared" si="50"/>
        <v>4.4714516347433619E-2</v>
      </c>
      <c r="R195" s="5">
        <f t="shared" si="51"/>
        <v>3.9461594419088808E-2</v>
      </c>
      <c r="S195" s="6">
        <f t="shared" si="53"/>
        <v>5.2529219283448114E-3</v>
      </c>
      <c r="T195" s="6">
        <f t="shared" ref="T195:U195" si="64">B195/B15-1</f>
        <v>1.4955613577023499</v>
      </c>
      <c r="U195" s="6">
        <f t="shared" si="64"/>
        <v>4.1520863122318987</v>
      </c>
      <c r="V195" s="6">
        <f t="shared" si="41"/>
        <v>-2.6565249545295488</v>
      </c>
      <c r="W195" s="6">
        <f t="shared" si="42"/>
        <v>6.2864455347809267E-2</v>
      </c>
      <c r="X195" s="6">
        <f t="shared" si="43"/>
        <v>0.11548964214390112</v>
      </c>
      <c r="Y195" s="6">
        <f t="shared" si="44"/>
        <v>-5.262518679609185E-2</v>
      </c>
    </row>
    <row r="196" spans="1:25" x14ac:dyDescent="0.2">
      <c r="A196" s="11">
        <v>42674</v>
      </c>
      <c r="B196" s="3">
        <v>187.46</v>
      </c>
      <c r="C196" s="3">
        <v>397.29</v>
      </c>
      <c r="D196" s="2"/>
      <c r="E196" s="5">
        <f t="shared" si="28"/>
        <v>1.1820586171533476E-2</v>
      </c>
      <c r="F196" s="5">
        <f t="shared" si="29"/>
        <v>9.2656765676567554E-2</v>
      </c>
      <c r="G196" s="5">
        <f t="shared" si="30"/>
        <v>-8.0836179505034078E-2</v>
      </c>
      <c r="H196" s="5">
        <f t="shared" si="57"/>
        <v>0.54034511092851267</v>
      </c>
      <c r="I196" s="5">
        <f t="shared" si="58"/>
        <v>2.7598158398427497E-2</v>
      </c>
      <c r="J196" s="5">
        <f t="shared" si="62"/>
        <v>0.51274695253008518</v>
      </c>
      <c r="K196" s="5">
        <f t="shared" si="59"/>
        <v>9.0243753020842199E-2</v>
      </c>
      <c r="L196" s="5">
        <f t="shared" si="60"/>
        <v>5.4596888974440816E-3</v>
      </c>
      <c r="M196" s="5">
        <f t="shared" si="63"/>
        <v>8.4784064123398117E-2</v>
      </c>
      <c r="N196" s="5">
        <f t="shared" si="47"/>
        <v>0.46498905908096289</v>
      </c>
      <c r="O196" s="5">
        <f t="shared" si="48"/>
        <v>0.40912960204298798</v>
      </c>
      <c r="P196" s="5">
        <f t="shared" si="49"/>
        <v>5.5859457037974902E-2</v>
      </c>
      <c r="Q196" s="5">
        <f t="shared" si="50"/>
        <v>3.8923184693262947E-2</v>
      </c>
      <c r="R196" s="5">
        <f t="shared" si="51"/>
        <v>3.4892152729153247E-2</v>
      </c>
      <c r="S196" s="6">
        <f t="shared" si="53"/>
        <v>4.0310319641096992E-3</v>
      </c>
      <c r="T196" s="6">
        <f t="shared" ref="T196:U196" si="65">B196/B16-1</f>
        <v>1.4014860363822699</v>
      </c>
      <c r="U196" s="6">
        <f t="shared" si="65"/>
        <v>3.8627906976744191</v>
      </c>
      <c r="V196" s="6">
        <f t="shared" si="41"/>
        <v>-2.4613046612921492</v>
      </c>
      <c r="W196" s="6">
        <f t="shared" si="42"/>
        <v>6.0145166742608058E-2</v>
      </c>
      <c r="X196" s="6">
        <f t="shared" si="43"/>
        <v>0.11120035587082588</v>
      </c>
      <c r="Y196" s="6">
        <f t="shared" si="44"/>
        <v>-5.1055189128217826E-2</v>
      </c>
    </row>
    <row r="197" spans="1:25" x14ac:dyDescent="0.2">
      <c r="A197" s="11">
        <v>42704</v>
      </c>
      <c r="B197" s="3">
        <v>190.16</v>
      </c>
      <c r="C197" s="3">
        <v>379</v>
      </c>
      <c r="D197" s="2"/>
      <c r="E197" s="5">
        <f t="shared" si="28"/>
        <v>3.1516137781394171E-2</v>
      </c>
      <c r="F197" s="5">
        <f t="shared" si="29"/>
        <v>8.4685612890300632E-2</v>
      </c>
      <c r="G197" s="5">
        <f t="shared" si="30"/>
        <v>-5.3169475108906461E-2</v>
      </c>
      <c r="H197" s="5">
        <f t="shared" si="57"/>
        <v>0.60161711446138288</v>
      </c>
      <c r="I197" s="5">
        <f t="shared" si="58"/>
        <v>5.0297907717888224E-2</v>
      </c>
      <c r="J197" s="5">
        <f t="shared" si="62"/>
        <v>0.55131920674349466</v>
      </c>
      <c r="K197" s="5">
        <f t="shared" si="59"/>
        <v>9.8782515853155006E-2</v>
      </c>
      <c r="L197" s="5">
        <f t="shared" si="60"/>
        <v>9.8630919222155722E-3</v>
      </c>
      <c r="M197" s="5">
        <f t="shared" si="63"/>
        <v>8.8919423930939434E-2</v>
      </c>
      <c r="N197" s="5">
        <f t="shared" si="47"/>
        <v>0.45060645358150886</v>
      </c>
      <c r="O197" s="5">
        <f t="shared" si="48"/>
        <v>0.25127934233550131</v>
      </c>
      <c r="P197" s="5">
        <f t="shared" si="49"/>
        <v>0.19932711124600755</v>
      </c>
      <c r="Q197" s="5">
        <f t="shared" si="50"/>
        <v>3.7898682174137388E-2</v>
      </c>
      <c r="R197" s="5">
        <f t="shared" si="51"/>
        <v>2.2669791267993622E-2</v>
      </c>
      <c r="S197" s="6">
        <f t="shared" si="53"/>
        <v>1.5228890906143766E-2</v>
      </c>
      <c r="T197" s="6">
        <f t="shared" ref="T197:U197" si="66">B197/B17-1</f>
        <v>1.3005081054923786</v>
      </c>
      <c r="U197" s="6">
        <f t="shared" si="66"/>
        <v>3.2003768148066047</v>
      </c>
      <c r="V197" s="6">
        <f t="shared" si="41"/>
        <v>-1.8998687093142261</v>
      </c>
      <c r="W197" s="6">
        <f t="shared" si="42"/>
        <v>5.7113415887896757E-2</v>
      </c>
      <c r="X197" s="6">
        <f t="shared" si="43"/>
        <v>0.10040498761478189</v>
      </c>
      <c r="Y197" s="6">
        <f t="shared" si="44"/>
        <v>-4.3291571726885136E-2</v>
      </c>
    </row>
    <row r="198" spans="1:25" x14ac:dyDescent="0.2">
      <c r="A198" s="11">
        <v>42734</v>
      </c>
      <c r="B198" s="3">
        <v>194.71</v>
      </c>
      <c r="C198" s="3">
        <v>379.84</v>
      </c>
      <c r="D198" s="2"/>
      <c r="E198" s="5">
        <f t="shared" si="28"/>
        <v>7.5092485229970807E-2</v>
      </c>
      <c r="F198" s="5">
        <f t="shared" si="29"/>
        <v>0.1118786956267197</v>
      </c>
      <c r="G198" s="5">
        <f t="shared" si="30"/>
        <v>-3.6786210396748897E-2</v>
      </c>
      <c r="H198" s="5">
        <f t="shared" si="57"/>
        <v>0.64090679251643357</v>
      </c>
      <c r="I198" s="5">
        <f t="shared" si="58"/>
        <v>6.5469845722299969E-2</v>
      </c>
      <c r="J198" s="5">
        <f t="shared" si="62"/>
        <v>0.5754369467941336</v>
      </c>
      <c r="K198" s="5">
        <f t="shared" si="59"/>
        <v>0.10412128592434589</v>
      </c>
      <c r="L198" s="5">
        <f t="shared" si="60"/>
        <v>1.2763946891722444E-2</v>
      </c>
      <c r="M198" s="5">
        <f t="shared" si="63"/>
        <v>9.1357339032623441E-2</v>
      </c>
      <c r="N198" s="5">
        <f t="shared" si="47"/>
        <v>0.45566686602870821</v>
      </c>
      <c r="O198" s="5">
        <f t="shared" si="48"/>
        <v>0.20001263703282479</v>
      </c>
      <c r="P198" s="5">
        <f t="shared" si="49"/>
        <v>0.25565422899588341</v>
      </c>
      <c r="Q198" s="5">
        <f t="shared" si="50"/>
        <v>3.8260183985036278E-2</v>
      </c>
      <c r="R198" s="5">
        <f t="shared" si="51"/>
        <v>1.8400448604137365E-2</v>
      </c>
      <c r="S198" s="6">
        <f t="shared" si="53"/>
        <v>1.9859735380898913E-2</v>
      </c>
      <c r="T198" s="6">
        <f t="shared" ref="T198:U198" si="67">B198/B18-1</f>
        <v>1.340827121904304</v>
      </c>
      <c r="U198" s="6">
        <f t="shared" si="67"/>
        <v>2.900195091898552</v>
      </c>
      <c r="V198" s="6">
        <f t="shared" si="41"/>
        <v>-1.559367969994248</v>
      </c>
      <c r="W198" s="6">
        <f t="shared" si="42"/>
        <v>5.8338567345388226E-2</v>
      </c>
      <c r="X198" s="6">
        <f t="shared" si="43"/>
        <v>9.4978912431805451E-2</v>
      </c>
      <c r="Y198" s="6">
        <f t="shared" si="44"/>
        <v>-3.6640345086417225E-2</v>
      </c>
    </row>
    <row r="199" spans="1:25" x14ac:dyDescent="0.2">
      <c r="A199" s="11">
        <v>42766</v>
      </c>
      <c r="B199" s="3">
        <v>199.41</v>
      </c>
      <c r="C199" s="3">
        <v>400.63</v>
      </c>
      <c r="D199" s="2"/>
      <c r="E199" s="5">
        <f t="shared" si="28"/>
        <v>0.17113995419040329</v>
      </c>
      <c r="F199" s="5">
        <f t="shared" si="29"/>
        <v>0.25408501846866605</v>
      </c>
      <c r="G199" s="5">
        <f t="shared" si="30"/>
        <v>-8.2945064278262759E-2</v>
      </c>
      <c r="H199" s="5">
        <f t="shared" si="57"/>
        <v>0.60014443909484827</v>
      </c>
      <c r="I199" s="5">
        <f t="shared" si="58"/>
        <v>9.2961152819066584E-3</v>
      </c>
      <c r="J199" s="5">
        <f t="shared" si="62"/>
        <v>0.59084832381294161</v>
      </c>
      <c r="K199" s="5">
        <f t="shared" si="59"/>
        <v>9.8580376976255213E-2</v>
      </c>
      <c r="L199" s="5">
        <f t="shared" si="60"/>
        <v>1.8523479472423166E-3</v>
      </c>
      <c r="M199" s="5">
        <f t="shared" si="63"/>
        <v>9.6728029029012896E-2</v>
      </c>
      <c r="N199" s="5">
        <f t="shared" si="47"/>
        <v>0.47340032510713748</v>
      </c>
      <c r="O199" s="5">
        <f t="shared" si="48"/>
        <v>0.27919154506848876</v>
      </c>
      <c r="P199" s="5">
        <f t="shared" si="49"/>
        <v>0.19420878003864872</v>
      </c>
      <c r="Q199" s="5">
        <f t="shared" si="50"/>
        <v>3.9518149075650877E-2</v>
      </c>
      <c r="R199" s="5">
        <f t="shared" si="51"/>
        <v>2.4928472570058924E-2</v>
      </c>
      <c r="S199" s="6">
        <f t="shared" si="53"/>
        <v>1.4589676505591953E-2</v>
      </c>
      <c r="T199" s="6">
        <f t="shared" ref="T199:U199" si="68">B199/B19-1</f>
        <v>1.472535647861128</v>
      </c>
      <c r="U199" s="6">
        <f t="shared" si="68"/>
        <v>2.9796364358796064</v>
      </c>
      <c r="V199" s="6">
        <f t="shared" si="41"/>
        <v>-1.5071007880184784</v>
      </c>
      <c r="W199" s="6">
        <f t="shared" si="42"/>
        <v>6.2207843813558483E-2</v>
      </c>
      <c r="X199" s="6">
        <f t="shared" si="43"/>
        <v>9.6451837969076637E-2</v>
      </c>
      <c r="Y199" s="6">
        <f t="shared" si="44"/>
        <v>-3.4243994155518154E-2</v>
      </c>
    </row>
    <row r="200" spans="1:25" x14ac:dyDescent="0.2">
      <c r="A200" s="11">
        <v>42794</v>
      </c>
      <c r="B200" s="3">
        <v>204.94</v>
      </c>
      <c r="C200" s="3">
        <v>412.89</v>
      </c>
      <c r="D200" s="2"/>
      <c r="E200" s="5">
        <f t="shared" si="28"/>
        <v>0.21259097094846457</v>
      </c>
      <c r="F200" s="5">
        <f t="shared" si="29"/>
        <v>0.2945695115068665</v>
      </c>
      <c r="G200" s="5">
        <f t="shared" si="30"/>
        <v>-8.1978540558401924E-2</v>
      </c>
      <c r="H200" s="5">
        <f t="shared" si="57"/>
        <v>0.5680183626625861</v>
      </c>
      <c r="I200" s="5">
        <f t="shared" si="58"/>
        <v>-1.8587625680397402E-2</v>
      </c>
      <c r="J200" s="5">
        <f t="shared" si="62"/>
        <v>0.5866059883429835</v>
      </c>
      <c r="K200" s="5">
        <f t="shared" si="59"/>
        <v>9.4133281986258588E-2</v>
      </c>
      <c r="L200" s="5">
        <f t="shared" si="60"/>
        <v>-3.7454774477370112E-3</v>
      </c>
      <c r="M200" s="5">
        <f t="shared" si="63"/>
        <v>9.7878759433995599E-2</v>
      </c>
      <c r="N200" s="5">
        <f t="shared" si="47"/>
        <v>0.52224615613162007</v>
      </c>
      <c r="O200" s="5">
        <f t="shared" si="48"/>
        <v>0.3262133427552758</v>
      </c>
      <c r="P200" s="5">
        <f t="shared" si="49"/>
        <v>0.19603281337634426</v>
      </c>
      <c r="Q200" s="5">
        <f t="shared" si="50"/>
        <v>4.2913978805126485E-2</v>
      </c>
      <c r="R200" s="5">
        <f t="shared" si="51"/>
        <v>2.8635099229396666E-2</v>
      </c>
      <c r="S200" s="6">
        <f t="shared" si="53"/>
        <v>1.4278879575729819E-2</v>
      </c>
      <c r="T200" s="6">
        <f t="shared" ref="T200:U200" si="69">B200/B20-1</f>
        <v>1.5636727545659244</v>
      </c>
      <c r="U200" s="6">
        <f t="shared" si="69"/>
        <v>3.0360703812316716</v>
      </c>
      <c r="V200" s="6">
        <f t="shared" si="41"/>
        <v>-1.4723976266657473</v>
      </c>
      <c r="W200" s="6">
        <f t="shared" si="42"/>
        <v>6.4774166746753847E-2</v>
      </c>
      <c r="X200" s="6">
        <f t="shared" si="43"/>
        <v>9.7481602483238783E-2</v>
      </c>
      <c r="Y200" s="6">
        <f t="shared" si="44"/>
        <v>-3.2707435736484936E-2</v>
      </c>
    </row>
    <row r="201" spans="1:25" x14ac:dyDescent="0.2">
      <c r="A201" s="11">
        <v>42825</v>
      </c>
      <c r="B201" s="3">
        <v>207.12</v>
      </c>
      <c r="C201" s="3">
        <v>423.31</v>
      </c>
      <c r="D201" s="2"/>
      <c r="E201" s="5">
        <f t="shared" si="28"/>
        <v>0.147669972848673</v>
      </c>
      <c r="F201" s="5">
        <f t="shared" si="29"/>
        <v>0.17214930497867864</v>
      </c>
      <c r="G201" s="5">
        <f t="shared" si="30"/>
        <v>-2.4479332130005638E-2</v>
      </c>
      <c r="H201" s="5">
        <f t="shared" si="57"/>
        <v>0.56458679558845759</v>
      </c>
      <c r="I201" s="5">
        <f t="shared" si="58"/>
        <v>4.0917697395922881E-2</v>
      </c>
      <c r="J201" s="5">
        <f t="shared" si="62"/>
        <v>0.52366909819253471</v>
      </c>
      <c r="K201" s="5">
        <f t="shared" si="59"/>
        <v>9.365396581404184E-2</v>
      </c>
      <c r="L201" s="5">
        <f t="shared" si="60"/>
        <v>8.0527958185370174E-3</v>
      </c>
      <c r="M201" s="5">
        <f t="shared" si="63"/>
        <v>8.5601169995504822E-2</v>
      </c>
      <c r="N201" s="5">
        <f t="shared" si="47"/>
        <v>0.51072210065645529</v>
      </c>
      <c r="O201" s="5">
        <f t="shared" si="48"/>
        <v>0.3078040039545229</v>
      </c>
      <c r="P201" s="5">
        <f t="shared" si="49"/>
        <v>0.20291809670193239</v>
      </c>
      <c r="Q201" s="5">
        <f t="shared" si="50"/>
        <v>4.2121745593417081E-2</v>
      </c>
      <c r="R201" s="5">
        <f t="shared" si="51"/>
        <v>2.719823919583364E-2</v>
      </c>
      <c r="S201" s="6">
        <f t="shared" si="53"/>
        <v>1.4923506397583441E-2</v>
      </c>
      <c r="T201" s="6">
        <f t="shared" ref="T201:U201" si="70">B201/B21-1</f>
        <v>1.4816678648454351</v>
      </c>
      <c r="U201" s="6">
        <f t="shared" si="70"/>
        <v>2.9043534403246634</v>
      </c>
      <c r="V201" s="6">
        <f t="shared" si="41"/>
        <v>-1.4226855754792282</v>
      </c>
      <c r="W201" s="6">
        <f t="shared" si="42"/>
        <v>6.2468942377122749E-2</v>
      </c>
      <c r="X201" s="6">
        <f t="shared" si="43"/>
        <v>9.5056704093761324E-2</v>
      </c>
      <c r="Y201" s="6">
        <f t="shared" si="44"/>
        <v>-3.2587761716638575E-2</v>
      </c>
    </row>
    <row r="202" spans="1:25" x14ac:dyDescent="0.2">
      <c r="A202" s="11">
        <v>42853</v>
      </c>
      <c r="B202" s="3">
        <v>210.19</v>
      </c>
      <c r="C202" s="3">
        <v>432.58</v>
      </c>
      <c r="D202" s="2"/>
      <c r="E202" s="5">
        <f t="shared" si="28"/>
        <v>0.14651175475917744</v>
      </c>
      <c r="F202" s="5">
        <f t="shared" si="29"/>
        <v>0.19131943488199155</v>
      </c>
      <c r="G202" s="5">
        <f t="shared" si="30"/>
        <v>-4.4807680122814109E-2</v>
      </c>
      <c r="H202" s="5">
        <f t="shared" si="57"/>
        <v>0.60597493887530574</v>
      </c>
      <c r="I202" s="5">
        <f t="shared" si="58"/>
        <v>7.6578482367287926E-2</v>
      </c>
      <c r="J202" s="5">
        <f t="shared" si="62"/>
        <v>0.52939645650801781</v>
      </c>
      <c r="K202" s="5">
        <f t="shared" si="59"/>
        <v>9.9379799479140551E-2</v>
      </c>
      <c r="L202" s="5">
        <f t="shared" si="60"/>
        <v>1.4867018909797691E-2</v>
      </c>
      <c r="M202" s="5">
        <f t="shared" si="63"/>
        <v>8.451278056934286E-2</v>
      </c>
      <c r="N202" s="5">
        <f t="shared" si="47"/>
        <v>0.46831994411456512</v>
      </c>
      <c r="O202" s="5">
        <f t="shared" si="48"/>
        <v>0.27589664936290692</v>
      </c>
      <c r="P202" s="5">
        <f t="shared" si="49"/>
        <v>0.1924232947516582</v>
      </c>
      <c r="Q202" s="5">
        <f t="shared" si="50"/>
        <v>3.9159159025156098E-2</v>
      </c>
      <c r="R202" s="5">
        <f t="shared" si="51"/>
        <v>2.466416867196064E-2</v>
      </c>
      <c r="S202" s="6">
        <f t="shared" si="53"/>
        <v>1.4494990353195458E-2</v>
      </c>
      <c r="T202" s="6">
        <f t="shared" ref="T202:U202" si="71">B202/B22-1</f>
        <v>1.6071694368643015</v>
      </c>
      <c r="U202" s="6">
        <f t="shared" si="71"/>
        <v>2.9642595307917885</v>
      </c>
      <c r="V202" s="6">
        <f t="shared" si="41"/>
        <v>-1.357090093927487</v>
      </c>
      <c r="W202" s="6">
        <f t="shared" si="42"/>
        <v>6.5969103484430081E-2</v>
      </c>
      <c r="X202" s="6">
        <f t="shared" si="43"/>
        <v>9.6168888957025134E-2</v>
      </c>
      <c r="Y202" s="6">
        <f t="shared" si="44"/>
        <v>-3.0199785472595053E-2</v>
      </c>
    </row>
    <row r="203" spans="1:25" x14ac:dyDescent="0.2">
      <c r="A203" s="11">
        <v>42886</v>
      </c>
      <c r="B203" s="3">
        <v>214.64</v>
      </c>
      <c r="C203" s="3">
        <v>445.37</v>
      </c>
      <c r="D203" s="2"/>
      <c r="E203" s="5">
        <f t="shared" si="28"/>
        <v>0.16424387068778468</v>
      </c>
      <c r="F203" s="5">
        <f t="shared" si="29"/>
        <v>0.27408742419041077</v>
      </c>
      <c r="G203" s="5">
        <f t="shared" si="30"/>
        <v>-0.10984355350262609</v>
      </c>
      <c r="H203" s="5">
        <f t="shared" si="57"/>
        <v>0.79494898812510439</v>
      </c>
      <c r="I203" s="5">
        <f t="shared" si="58"/>
        <v>0.24840925017519266</v>
      </c>
      <c r="J203" s="5">
        <f t="shared" si="62"/>
        <v>0.54653973794991173</v>
      </c>
      <c r="K203" s="5">
        <f t="shared" si="59"/>
        <v>0.12411416942298148</v>
      </c>
      <c r="L203" s="5">
        <f t="shared" si="60"/>
        <v>4.5373280864192456E-2</v>
      </c>
      <c r="M203" s="5">
        <f t="shared" si="63"/>
        <v>7.8740888558789024E-2</v>
      </c>
      <c r="N203" s="5">
        <f t="shared" si="47"/>
        <v>0.45854851861918999</v>
      </c>
      <c r="O203" s="5">
        <f t="shared" si="48"/>
        <v>0.25279887482419139</v>
      </c>
      <c r="P203" s="5">
        <f t="shared" si="49"/>
        <v>0.2057496437949986</v>
      </c>
      <c r="Q203" s="5">
        <f t="shared" si="50"/>
        <v>3.8465536136205403E-2</v>
      </c>
      <c r="R203" s="5">
        <f t="shared" si="51"/>
        <v>2.2793914744333676E-2</v>
      </c>
      <c r="S203" s="6">
        <f t="shared" si="53"/>
        <v>1.5671621391871726E-2</v>
      </c>
      <c r="T203" s="6">
        <f t="shared" ref="T203:U203" si="72">B203/B23-1</f>
        <v>1.6577513620604258</v>
      </c>
      <c r="U203" s="6">
        <f t="shared" si="72"/>
        <v>3.1483792846497769</v>
      </c>
      <c r="V203" s="6">
        <f t="shared" si="41"/>
        <v>-1.4906279225893511</v>
      </c>
      <c r="W203" s="6">
        <f t="shared" si="42"/>
        <v>6.7335505293166786E-2</v>
      </c>
      <c r="X203" s="6">
        <f t="shared" si="43"/>
        <v>9.9491552863842925E-2</v>
      </c>
      <c r="Y203" s="6">
        <f t="shared" si="44"/>
        <v>-3.2156047570676138E-2</v>
      </c>
    </row>
    <row r="204" spans="1:25" x14ac:dyDescent="0.2">
      <c r="A204" s="11">
        <v>42916</v>
      </c>
      <c r="B204" s="3">
        <v>215.46</v>
      </c>
      <c r="C204" s="3">
        <v>449.85</v>
      </c>
      <c r="D204" s="2"/>
      <c r="E204" s="5">
        <f t="shared" si="28"/>
        <v>0.18196280651708818</v>
      </c>
      <c r="F204" s="5">
        <f t="shared" si="29"/>
        <v>0.23744945396528494</v>
      </c>
      <c r="G204" s="5">
        <f t="shared" si="30"/>
        <v>-5.5486647448196758E-2</v>
      </c>
      <c r="H204" s="5">
        <f t="shared" si="57"/>
        <v>0.71449033182143706</v>
      </c>
      <c r="I204" s="5">
        <f t="shared" si="58"/>
        <v>0.21410450178128038</v>
      </c>
      <c r="J204" s="5">
        <f t="shared" si="62"/>
        <v>0.50038583004015669</v>
      </c>
      <c r="K204" s="5">
        <f t="shared" si="59"/>
        <v>0.11385076659533278</v>
      </c>
      <c r="L204" s="5">
        <f t="shared" si="60"/>
        <v>3.956395780742139E-2</v>
      </c>
      <c r="M204" s="5">
        <f t="shared" si="63"/>
        <v>7.4286808787911385E-2</v>
      </c>
      <c r="N204" s="5">
        <f t="shared" si="47"/>
        <v>0.4755512943432405</v>
      </c>
      <c r="O204" s="5">
        <f t="shared" si="48"/>
        <v>0.20875429922613931</v>
      </c>
      <c r="P204" s="5">
        <f t="shared" si="49"/>
        <v>0.2667969951171012</v>
      </c>
      <c r="Q204" s="5">
        <f t="shared" si="50"/>
        <v>3.9669805348399922E-2</v>
      </c>
      <c r="R204" s="5">
        <f t="shared" si="51"/>
        <v>1.9139896100859977E-2</v>
      </c>
      <c r="S204" s="6">
        <f t="shared" si="53"/>
        <v>2.0529909247539946E-2</v>
      </c>
      <c r="T204" s="6">
        <f t="shared" ref="T204:U204" si="73">B204/B24-1</f>
        <v>1.840981012658228</v>
      </c>
      <c r="U204" s="6">
        <f t="shared" si="73"/>
        <v>3.5315805379268665</v>
      </c>
      <c r="V204" s="6">
        <f t="shared" si="41"/>
        <v>-1.6905995252686385</v>
      </c>
      <c r="W204" s="6">
        <f t="shared" si="42"/>
        <v>7.2089943128668565E-2</v>
      </c>
      <c r="X204" s="6">
        <f t="shared" si="43"/>
        <v>0.10598689300138764</v>
      </c>
      <c r="Y204" s="6">
        <f t="shared" si="44"/>
        <v>-3.3896949872719073E-2</v>
      </c>
    </row>
    <row r="205" spans="1:25" x14ac:dyDescent="0.2">
      <c r="A205" s="11">
        <v>42947</v>
      </c>
      <c r="B205" s="3">
        <v>220.62</v>
      </c>
      <c r="C205" s="3">
        <v>476.67</v>
      </c>
      <c r="D205" s="2"/>
      <c r="E205" s="5">
        <f t="shared" si="28"/>
        <v>0.16121901152692253</v>
      </c>
      <c r="F205" s="5">
        <f t="shared" si="29"/>
        <v>0.2484154837357917</v>
      </c>
      <c r="G205" s="5">
        <f t="shared" si="30"/>
        <v>-8.7196472208869169E-2</v>
      </c>
      <c r="H205" s="5">
        <f t="shared" si="57"/>
        <v>0.73320763610652828</v>
      </c>
      <c r="I205" s="5">
        <f t="shared" si="58"/>
        <v>0.26186631369953672</v>
      </c>
      <c r="J205" s="5">
        <f t="shared" si="62"/>
        <v>0.47134132240699156</v>
      </c>
      <c r="K205" s="5">
        <f t="shared" si="59"/>
        <v>0.11627222489627909</v>
      </c>
      <c r="L205" s="5">
        <f t="shared" si="60"/>
        <v>4.7617318680508447E-2</v>
      </c>
      <c r="M205" s="5">
        <f t="shared" si="63"/>
        <v>6.8654906215770639E-2</v>
      </c>
      <c r="N205" s="5">
        <f t="shared" si="47"/>
        <v>0.54506618110511962</v>
      </c>
      <c r="O205" s="5">
        <f t="shared" si="48"/>
        <v>0.21661562021439518</v>
      </c>
      <c r="P205" s="5">
        <f t="shared" si="49"/>
        <v>0.32845056089072444</v>
      </c>
      <c r="Q205" s="5">
        <f t="shared" si="50"/>
        <v>4.4466965593866536E-2</v>
      </c>
      <c r="R205" s="5">
        <f t="shared" si="51"/>
        <v>1.9800777665996749E-2</v>
      </c>
      <c r="S205" s="6">
        <f t="shared" si="53"/>
        <v>2.4666187927869787E-2</v>
      </c>
      <c r="T205" s="6">
        <f t="shared" ref="T205:U205" si="74">B205/B25-1</f>
        <v>2.1771313364055302</v>
      </c>
      <c r="U205" s="6">
        <f t="shared" si="74"/>
        <v>4.1992801047120416</v>
      </c>
      <c r="V205" s="6">
        <f t="shared" si="41"/>
        <v>-2.0221487683065114</v>
      </c>
      <c r="W205" s="6">
        <f t="shared" si="42"/>
        <v>8.0112547418507596E-2</v>
      </c>
      <c r="X205" s="6">
        <f t="shared" si="43"/>
        <v>0.11616794944829323</v>
      </c>
      <c r="Y205" s="6">
        <f t="shared" si="44"/>
        <v>-3.6055402029785633E-2</v>
      </c>
    </row>
    <row r="206" spans="1:25" x14ac:dyDescent="0.2">
      <c r="A206" s="11">
        <v>42978</v>
      </c>
      <c r="B206" s="3">
        <v>220.93</v>
      </c>
      <c r="C206" s="3">
        <v>487.3</v>
      </c>
      <c r="D206" s="2"/>
      <c r="E206" s="5">
        <f t="shared" si="28"/>
        <v>0.1618722061530371</v>
      </c>
      <c r="F206" s="5">
        <f t="shared" si="29"/>
        <v>0.24530423449439076</v>
      </c>
      <c r="G206" s="5">
        <f t="shared" si="30"/>
        <v>-8.3432028341353659E-2</v>
      </c>
      <c r="H206" s="5">
        <f t="shared" si="57"/>
        <v>0.69269077536009793</v>
      </c>
      <c r="I206" s="5">
        <f t="shared" si="58"/>
        <v>0.29432388642460627</v>
      </c>
      <c r="J206" s="5">
        <f t="shared" si="62"/>
        <v>0.39836688893549166</v>
      </c>
      <c r="K206" s="5">
        <f t="shared" si="59"/>
        <v>0.1110037516867628</v>
      </c>
      <c r="L206" s="5">
        <f t="shared" si="60"/>
        <v>5.2952046972371436E-2</v>
      </c>
      <c r="M206" s="5">
        <f t="shared" si="63"/>
        <v>5.8051704714391361E-2</v>
      </c>
      <c r="N206" s="5">
        <f t="shared" si="47"/>
        <v>0.54843005326604977</v>
      </c>
      <c r="O206" s="5">
        <f t="shared" si="48"/>
        <v>0.2707643361931833</v>
      </c>
      <c r="P206" s="5">
        <f t="shared" si="49"/>
        <v>0.27766571707286647</v>
      </c>
      <c r="Q206" s="5">
        <f t="shared" si="50"/>
        <v>4.4694141355437589E-2</v>
      </c>
      <c r="R206" s="5">
        <f t="shared" si="51"/>
        <v>2.4251247999349079E-2</v>
      </c>
      <c r="S206" s="6">
        <f t="shared" si="53"/>
        <v>2.044289335608851E-2</v>
      </c>
      <c r="T206" s="6">
        <f t="shared" ref="T206:U206" si="75">B206/B26-1</f>
        <v>2.1761069580218515</v>
      </c>
      <c r="U206" s="6">
        <f t="shared" si="75"/>
        <v>4.235281478298238</v>
      </c>
      <c r="V206" s="6">
        <f t="shared" si="41"/>
        <v>-2.0591745202763865</v>
      </c>
      <c r="W206" s="6">
        <f t="shared" si="42"/>
        <v>8.0089327090845153E-2</v>
      </c>
      <c r="X206" s="6">
        <f t="shared" si="43"/>
        <v>0.11668153733248232</v>
      </c>
      <c r="Y206" s="6">
        <f t="shared" si="44"/>
        <v>-3.6592210241637169E-2</v>
      </c>
    </row>
    <row r="207" spans="1:25" x14ac:dyDescent="0.2">
      <c r="A207" s="11">
        <v>43007</v>
      </c>
      <c r="B207" s="3">
        <v>225.89</v>
      </c>
      <c r="C207" s="3">
        <v>485.36</v>
      </c>
      <c r="D207" s="2"/>
      <c r="E207" s="5">
        <f t="shared" si="28"/>
        <v>0.18168026783845992</v>
      </c>
      <c r="F207" s="5">
        <f t="shared" si="29"/>
        <v>0.22457423993944747</v>
      </c>
      <c r="G207" s="5">
        <f t="shared" si="30"/>
        <v>-4.2893972100987554E-2</v>
      </c>
      <c r="H207" s="5">
        <f t="shared" si="57"/>
        <v>0.68448918717375085</v>
      </c>
      <c r="I207" s="5">
        <f t="shared" si="58"/>
        <v>0.21580120738458475</v>
      </c>
      <c r="J207" s="5">
        <f t="shared" si="62"/>
        <v>0.4686879797891661</v>
      </c>
      <c r="K207" s="5">
        <f t="shared" si="59"/>
        <v>0.10992503051453117</v>
      </c>
      <c r="L207" s="5">
        <f t="shared" si="60"/>
        <v>3.9854352717499042E-2</v>
      </c>
      <c r="M207" s="5">
        <f t="shared" si="63"/>
        <v>7.0070677797032133E-2</v>
      </c>
      <c r="N207" s="5">
        <f t="shared" si="47"/>
        <v>0.51137428074401159</v>
      </c>
      <c r="O207" s="5">
        <f t="shared" si="48"/>
        <v>0.13982433892254953</v>
      </c>
      <c r="P207" s="5">
        <f t="shared" si="49"/>
        <v>0.37154994182146206</v>
      </c>
      <c r="Q207" s="5">
        <f t="shared" si="50"/>
        <v>4.2166725345443634E-2</v>
      </c>
      <c r="R207" s="5">
        <f t="shared" si="51"/>
        <v>1.3173431246831901E-2</v>
      </c>
      <c r="S207" s="6">
        <f t="shared" si="53"/>
        <v>2.8993294098611733E-2</v>
      </c>
      <c r="T207" s="6">
        <f t="shared" ref="T207:U207" si="76">B207/B27-1</f>
        <v>2.6492730210016155</v>
      </c>
      <c r="U207" s="6">
        <f t="shared" si="76"/>
        <v>4.8448940269749512</v>
      </c>
      <c r="V207" s="6">
        <f t="shared" si="41"/>
        <v>-2.1956210059733356</v>
      </c>
      <c r="W207" s="6">
        <f t="shared" si="42"/>
        <v>9.0135352381496947E-2</v>
      </c>
      <c r="X207" s="6">
        <f t="shared" si="43"/>
        <v>0.12491172316645094</v>
      </c>
      <c r="Y207" s="6">
        <f t="shared" si="44"/>
        <v>-3.4776370784953992E-2</v>
      </c>
    </row>
    <row r="208" spans="1:25" x14ac:dyDescent="0.2">
      <c r="A208" s="11">
        <v>43039</v>
      </c>
      <c r="B208" s="3">
        <v>230.16</v>
      </c>
      <c r="C208" s="3">
        <v>502.38</v>
      </c>
      <c r="D208" s="2"/>
      <c r="E208" s="5">
        <f t="shared" si="28"/>
        <v>0.22778192681105303</v>
      </c>
      <c r="F208" s="5">
        <f t="shared" si="29"/>
        <v>0.26451710337536793</v>
      </c>
      <c r="G208" s="5">
        <f t="shared" si="30"/>
        <v>-3.6735176564314909E-2</v>
      </c>
      <c r="H208" s="5">
        <f t="shared" si="57"/>
        <v>0.72792792792792804</v>
      </c>
      <c r="I208" s="5">
        <f t="shared" si="58"/>
        <v>0.26614244669590215</v>
      </c>
      <c r="J208" s="5">
        <f t="shared" si="62"/>
        <v>0.4617854812320259</v>
      </c>
      <c r="K208" s="5">
        <f t="shared" si="59"/>
        <v>0.11559131559674318</v>
      </c>
      <c r="L208" s="5">
        <f t="shared" si="60"/>
        <v>4.8326378106779089E-2</v>
      </c>
      <c r="M208" s="5">
        <f t="shared" si="63"/>
        <v>6.7264937489964094E-2</v>
      </c>
      <c r="N208" s="5">
        <f t="shared" si="47"/>
        <v>0.49406037000973702</v>
      </c>
      <c r="O208" s="5">
        <f t="shared" si="48"/>
        <v>6.1418520631298712E-2</v>
      </c>
      <c r="P208" s="5">
        <f t="shared" si="49"/>
        <v>0.4326418493784383</v>
      </c>
      <c r="Q208" s="5">
        <f t="shared" si="50"/>
        <v>4.0966646672832896E-2</v>
      </c>
      <c r="R208" s="5">
        <f t="shared" si="51"/>
        <v>5.9784239187623545E-3</v>
      </c>
      <c r="S208" s="6">
        <f t="shared" si="53"/>
        <v>3.4988222754070541E-2</v>
      </c>
      <c r="T208" s="6">
        <f t="shared" ref="T208:U208" si="77">B208/B28-1</f>
        <v>2.4626147134045433</v>
      </c>
      <c r="U208" s="6">
        <f t="shared" si="77"/>
        <v>4.6811036978400988</v>
      </c>
      <c r="V208" s="6">
        <f t="shared" si="41"/>
        <v>-2.2184889844355555</v>
      </c>
      <c r="W208" s="6">
        <f t="shared" si="42"/>
        <v>8.6326260122709053E-2</v>
      </c>
      <c r="X208" s="6">
        <f t="shared" si="43"/>
        <v>0.12278218836192023</v>
      </c>
      <c r="Y208" s="6">
        <f t="shared" si="44"/>
        <v>-3.6455928239211177E-2</v>
      </c>
    </row>
    <row r="209" spans="1:25" x14ac:dyDescent="0.2">
      <c r="A209" s="11">
        <v>43069</v>
      </c>
      <c r="B209" s="3">
        <v>235.14</v>
      </c>
      <c r="C209" s="3">
        <v>503.39</v>
      </c>
      <c r="D209" s="2"/>
      <c r="E209" s="5">
        <f t="shared" si="28"/>
        <v>0.23653765250315528</v>
      </c>
      <c r="F209" s="5">
        <f t="shared" si="29"/>
        <v>0.32820580474934036</v>
      </c>
      <c r="G209" s="5">
        <f t="shared" si="30"/>
        <v>-9.1668152246185075E-2</v>
      </c>
      <c r="H209" s="5">
        <f t="shared" si="57"/>
        <v>0.74306893995552237</v>
      </c>
      <c r="I209" s="5">
        <f t="shared" si="58"/>
        <v>0.25277487432183565</v>
      </c>
      <c r="J209" s="5">
        <f t="shared" si="62"/>
        <v>0.49029406563368672</v>
      </c>
      <c r="K209" s="5">
        <f t="shared" si="59"/>
        <v>0.11753957823684202</v>
      </c>
      <c r="L209" s="5">
        <f t="shared" si="60"/>
        <v>4.6103383845530699E-2</v>
      </c>
      <c r="M209" s="5">
        <f t="shared" si="63"/>
        <v>7.1436194391311325E-2</v>
      </c>
      <c r="N209" s="5">
        <f t="shared" si="47"/>
        <v>0.5914720812182741</v>
      </c>
      <c r="O209" s="5">
        <f t="shared" si="48"/>
        <v>0.14471859010801591</v>
      </c>
      <c r="P209" s="5">
        <f t="shared" si="49"/>
        <v>0.44675349111025819</v>
      </c>
      <c r="Q209" s="5">
        <f t="shared" si="50"/>
        <v>4.7562401120578857E-2</v>
      </c>
      <c r="R209" s="5">
        <f t="shared" si="51"/>
        <v>1.36076358545969E-2</v>
      </c>
      <c r="S209" s="6">
        <f t="shared" si="53"/>
        <v>3.3954765265981957E-2</v>
      </c>
      <c r="T209" s="6">
        <f t="shared" ref="T209:U209" si="78">B209/B29-1</f>
        <v>2.357224443175328</v>
      </c>
      <c r="U209" s="6">
        <f t="shared" si="78"/>
        <v>4.3257511637748625</v>
      </c>
      <c r="V209" s="6">
        <f t="shared" si="41"/>
        <v>-1.9685267205995345</v>
      </c>
      <c r="W209" s="6">
        <f t="shared" si="42"/>
        <v>8.4090050085180001E-2</v>
      </c>
      <c r="X209" s="6">
        <f t="shared" si="43"/>
        <v>0.11795775115145513</v>
      </c>
      <c r="Y209" s="6">
        <f t="shared" si="44"/>
        <v>-3.3867701066275124E-2</v>
      </c>
    </row>
    <row r="210" spans="1:25" x14ac:dyDescent="0.2">
      <c r="A210" s="11">
        <v>43098</v>
      </c>
      <c r="B210" s="3">
        <v>238.32</v>
      </c>
      <c r="C210" s="3">
        <v>521.46</v>
      </c>
      <c r="D210" s="2"/>
      <c r="E210" s="5">
        <f t="shared" ref="E210:E237" si="79">B210/B198-1</f>
        <v>0.22397411535103484</v>
      </c>
      <c r="F210" s="5">
        <f t="shared" ref="F210:F237" si="80">C210/C198-1</f>
        <v>0.37284119629317636</v>
      </c>
      <c r="G210" s="5">
        <f t="shared" si="30"/>
        <v>-0.14886708094214152</v>
      </c>
      <c r="H210" s="5">
        <f t="shared" si="57"/>
        <v>0.73399301513387649</v>
      </c>
      <c r="I210" s="5">
        <f t="shared" si="58"/>
        <v>0.23724108477471706</v>
      </c>
      <c r="J210" s="5">
        <f t="shared" si="62"/>
        <v>0.49675193035915943</v>
      </c>
      <c r="K210" s="5">
        <f t="shared" si="59"/>
        <v>0.11637337122335167</v>
      </c>
      <c r="L210" s="5">
        <f t="shared" si="60"/>
        <v>4.3496187364787886E-2</v>
      </c>
      <c r="M210" s="5">
        <f t="shared" si="63"/>
        <v>7.2877183858563788E-2</v>
      </c>
      <c r="N210" s="5">
        <f t="shared" si="47"/>
        <v>0.63400754199520049</v>
      </c>
      <c r="O210" s="5">
        <f t="shared" si="48"/>
        <v>0.18164513936097904</v>
      </c>
      <c r="P210" s="5">
        <f t="shared" si="49"/>
        <v>0.45236240263422145</v>
      </c>
      <c r="Q210" s="5">
        <f t="shared" si="50"/>
        <v>5.0329118461364564E-2</v>
      </c>
      <c r="R210" s="5">
        <f t="shared" si="51"/>
        <v>1.6830834365311187E-2</v>
      </c>
      <c r="S210" s="6">
        <f t="shared" si="53"/>
        <v>3.3498284096053377E-2</v>
      </c>
      <c r="T210" s="6">
        <f t="shared" ref="T210:U210" si="81">B210/B30-1</f>
        <v>2.5762304921968786</v>
      </c>
      <c r="U210" s="6">
        <f t="shared" si="81"/>
        <v>4.70650032829941</v>
      </c>
      <c r="V210" s="6">
        <f t="shared" si="41"/>
        <v>-2.1302698361025314</v>
      </c>
      <c r="W210" s="6">
        <f t="shared" si="42"/>
        <v>8.8666936826154785E-2</v>
      </c>
      <c r="X210" s="6">
        <f t="shared" si="43"/>
        <v>0.1231161090188162</v>
      </c>
      <c r="Y210" s="6">
        <f t="shared" si="44"/>
        <v>-3.4449172192661415E-2</v>
      </c>
    </row>
    <row r="211" spans="1:25" x14ac:dyDescent="0.2">
      <c r="A211" s="11">
        <v>43131</v>
      </c>
      <c r="B211" s="3">
        <v>250.91</v>
      </c>
      <c r="C211" s="3">
        <v>564.91999999999996</v>
      </c>
      <c r="D211" s="2"/>
      <c r="E211" s="5">
        <f t="shared" si="79"/>
        <v>0.25826187252394561</v>
      </c>
      <c r="F211" s="5">
        <f t="shared" si="80"/>
        <v>0.41007912537753022</v>
      </c>
      <c r="G211" s="5">
        <f t="shared" ref="G211:G237" si="82">E211-F211</f>
        <v>-0.15181725285358461</v>
      </c>
      <c r="H211" s="5">
        <f t="shared" si="57"/>
        <v>0.73712268069786768</v>
      </c>
      <c r="I211" s="5">
        <f t="shared" si="58"/>
        <v>0.32213068713724025</v>
      </c>
      <c r="J211" s="5">
        <f t="shared" si="62"/>
        <v>0.41499199356062744</v>
      </c>
      <c r="K211" s="5">
        <f t="shared" si="59"/>
        <v>0.11677606668646101</v>
      </c>
      <c r="L211" s="5">
        <f t="shared" si="60"/>
        <v>5.7437912291780524E-2</v>
      </c>
      <c r="M211" s="5">
        <f t="shared" si="63"/>
        <v>5.9338154394680487E-2</v>
      </c>
      <c r="N211" s="5">
        <f t="shared" si="47"/>
        <v>0.86273199703043812</v>
      </c>
      <c r="O211" s="5">
        <f t="shared" si="48"/>
        <v>0.46265178779483707</v>
      </c>
      <c r="P211" s="5">
        <f t="shared" si="49"/>
        <v>0.40008020923560106</v>
      </c>
      <c r="Q211" s="5">
        <f t="shared" si="50"/>
        <v>6.4179864874878589E-2</v>
      </c>
      <c r="R211" s="5">
        <f t="shared" si="51"/>
        <v>3.8757313801092819E-2</v>
      </c>
      <c r="S211" s="6">
        <f t="shared" si="53"/>
        <v>2.5422551073785771E-2</v>
      </c>
      <c r="T211" s="6">
        <f t="shared" ref="T211:U211" si="83">B211/B31-1</f>
        <v>2.88405572755418</v>
      </c>
      <c r="U211" s="6">
        <f t="shared" si="83"/>
        <v>5.2099593272507416</v>
      </c>
      <c r="V211" s="6">
        <f t="shared" si="41"/>
        <v>-2.3259035996965616</v>
      </c>
      <c r="W211" s="6">
        <f t="shared" si="42"/>
        <v>9.467625266632762E-2</v>
      </c>
      <c r="X211" s="6">
        <f t="shared" si="43"/>
        <v>0.12946449604161514</v>
      </c>
      <c r="Y211" s="6">
        <f t="shared" si="44"/>
        <v>-3.478824337528752E-2</v>
      </c>
    </row>
    <row r="212" spans="1:25" x14ac:dyDescent="0.2">
      <c r="A212" s="11">
        <v>43159</v>
      </c>
      <c r="B212" s="3">
        <v>240.51</v>
      </c>
      <c r="C212" s="3">
        <v>538.86</v>
      </c>
      <c r="D212" s="2"/>
      <c r="E212" s="5">
        <f t="shared" si="79"/>
        <v>0.17356299404703823</v>
      </c>
      <c r="F212" s="5">
        <f t="shared" si="80"/>
        <v>0.30509336627188843</v>
      </c>
      <c r="G212" s="5">
        <f t="shared" si="82"/>
        <v>-0.1315303722248502</v>
      </c>
      <c r="H212" s="5">
        <f t="shared" si="57"/>
        <v>0.6623583079900468</v>
      </c>
      <c r="I212" s="5">
        <f t="shared" si="58"/>
        <v>0.27719181816027105</v>
      </c>
      <c r="J212" s="5">
        <f t="shared" si="62"/>
        <v>0.38516648982977575</v>
      </c>
      <c r="K212" s="5">
        <f t="shared" si="59"/>
        <v>0.10699313507294139</v>
      </c>
      <c r="L212" s="5">
        <f t="shared" si="60"/>
        <v>5.0149731207105086E-2</v>
      </c>
      <c r="M212" s="5">
        <f t="shared" si="63"/>
        <v>5.6843403865836306E-2</v>
      </c>
      <c r="N212" s="5">
        <f t="shared" si="47"/>
        <v>0.79592293906810041</v>
      </c>
      <c r="O212" s="5">
        <f t="shared" si="48"/>
        <v>0.29927183295558657</v>
      </c>
      <c r="P212" s="5">
        <f t="shared" si="49"/>
        <v>0.49665110611251384</v>
      </c>
      <c r="Q212" s="5">
        <f t="shared" si="50"/>
        <v>6.0300020409253641E-2</v>
      </c>
      <c r="R212" s="5">
        <f t="shared" si="51"/>
        <v>2.6526114930779388E-2</v>
      </c>
      <c r="S212" s="6">
        <f t="shared" si="53"/>
        <v>3.3773905478474253E-2</v>
      </c>
      <c r="T212" s="6">
        <f t="shared" ref="T212:U212" si="84">B212/B32-1</f>
        <v>2.7893492988813611</v>
      </c>
      <c r="U212" s="6">
        <f t="shared" si="84"/>
        <v>5.0943225514589461</v>
      </c>
      <c r="V212" s="6">
        <f t="shared" si="41"/>
        <v>-2.304973252577585</v>
      </c>
      <c r="W212" s="6">
        <f t="shared" si="42"/>
        <v>9.2876219475837463E-2</v>
      </c>
      <c r="X212" s="6">
        <f t="shared" si="43"/>
        <v>0.12805003260015435</v>
      </c>
      <c r="Y212" s="6">
        <f t="shared" si="44"/>
        <v>-3.5173813124316888E-2</v>
      </c>
    </row>
    <row r="213" spans="1:25" x14ac:dyDescent="0.2">
      <c r="A213" s="11">
        <v>43189</v>
      </c>
      <c r="B213" s="3">
        <v>235.27</v>
      </c>
      <c r="C213" s="3">
        <v>528.85</v>
      </c>
      <c r="D213" s="2"/>
      <c r="E213" s="5">
        <f t="shared" si="79"/>
        <v>0.135911548860564</v>
      </c>
      <c r="F213" s="5">
        <f t="shared" si="80"/>
        <v>0.24932082870709404</v>
      </c>
      <c r="G213" s="5">
        <f t="shared" si="82"/>
        <v>-0.11340927984653004</v>
      </c>
      <c r="H213" s="5">
        <f t="shared" si="57"/>
        <v>0.58891065036806922</v>
      </c>
      <c r="I213" s="5">
        <f t="shared" si="58"/>
        <v>0.2754437584410574</v>
      </c>
      <c r="J213" s="5">
        <f t="shared" si="62"/>
        <v>0.31346689192701183</v>
      </c>
      <c r="K213" s="5">
        <f t="shared" si="59"/>
        <v>9.7033513731645371E-2</v>
      </c>
      <c r="L213" s="5">
        <f t="shared" si="60"/>
        <v>4.9862111094313821E-2</v>
      </c>
      <c r="M213" s="5">
        <f t="shared" si="63"/>
        <v>4.717140263733155E-2</v>
      </c>
      <c r="N213" s="5">
        <f t="shared" si="47"/>
        <v>0.77374849215922814</v>
      </c>
      <c r="O213" s="5">
        <f t="shared" si="48"/>
        <v>0.34639374729499228</v>
      </c>
      <c r="P213" s="5">
        <f t="shared" si="49"/>
        <v>0.42735474486423586</v>
      </c>
      <c r="Q213" s="5">
        <f t="shared" si="50"/>
        <v>5.8983525605363241E-2</v>
      </c>
      <c r="R213" s="5">
        <f t="shared" si="51"/>
        <v>3.0189712306534444E-2</v>
      </c>
      <c r="S213" s="6">
        <f t="shared" si="53"/>
        <v>2.8793813298828796E-2</v>
      </c>
      <c r="T213" s="6">
        <f t="shared" ref="T213:U213" si="85">B213/B33-1</f>
        <v>2.7190957951312047</v>
      </c>
      <c r="U213" s="6">
        <f t="shared" si="85"/>
        <v>5.1572942135289326</v>
      </c>
      <c r="V213" s="6">
        <f t="shared" si="41"/>
        <v>-2.4381984183977279</v>
      </c>
      <c r="W213" s="6">
        <f t="shared" si="42"/>
        <v>9.1513616023281008E-2</v>
      </c>
      <c r="X213" s="6">
        <f t="shared" si="43"/>
        <v>0.12882337442769431</v>
      </c>
      <c r="Y213" s="6">
        <f t="shared" si="44"/>
        <v>-3.7309758404413307E-2</v>
      </c>
    </row>
    <row r="214" spans="1:25" x14ac:dyDescent="0.2">
      <c r="A214" s="11">
        <v>43220</v>
      </c>
      <c r="B214" s="3">
        <v>237.97</v>
      </c>
      <c r="C214" s="3">
        <v>526.5</v>
      </c>
      <c r="D214" s="2"/>
      <c r="E214" s="5">
        <f t="shared" si="79"/>
        <v>0.13216613540130351</v>
      </c>
      <c r="F214" s="5">
        <f t="shared" si="80"/>
        <v>0.21711590919598689</v>
      </c>
      <c r="G214" s="5">
        <f t="shared" si="82"/>
        <v>-8.4949773794683381E-2</v>
      </c>
      <c r="H214" s="5">
        <f t="shared" si="57"/>
        <v>0.55810908138545146</v>
      </c>
      <c r="I214" s="5">
        <f t="shared" si="58"/>
        <v>0.2602628240419369</v>
      </c>
      <c r="J214" s="5">
        <f t="shared" si="62"/>
        <v>0.29784625734351455</v>
      </c>
      <c r="K214" s="5">
        <f t="shared" si="59"/>
        <v>9.2746871443197376E-2</v>
      </c>
      <c r="L214" s="5">
        <f t="shared" si="60"/>
        <v>4.7350935780976267E-2</v>
      </c>
      <c r="M214" s="5">
        <f t="shared" si="63"/>
        <v>4.539593566222111E-2</v>
      </c>
      <c r="N214" s="5">
        <f t="shared" si="47"/>
        <v>0.70453405916481615</v>
      </c>
      <c r="O214" s="5">
        <f t="shared" si="48"/>
        <v>0.23981538171713845</v>
      </c>
      <c r="P214" s="5">
        <f t="shared" si="49"/>
        <v>0.4647186774476777</v>
      </c>
      <c r="Q214" s="5">
        <f t="shared" si="50"/>
        <v>5.4776798804306859E-2</v>
      </c>
      <c r="R214" s="5">
        <f t="shared" si="51"/>
        <v>2.1728957091311063E-2</v>
      </c>
      <c r="S214" s="6">
        <f t="shared" si="53"/>
        <v>3.3047841712995796E-2</v>
      </c>
      <c r="T214" s="6">
        <f t="shared" ref="T214:U214" si="86">B214/B34-1</f>
        <v>2.4553506606650206</v>
      </c>
      <c r="U214" s="6">
        <f t="shared" si="86"/>
        <v>4.6292098791831497</v>
      </c>
      <c r="V214" s="6">
        <f t="shared" si="41"/>
        <v>-2.1738592185181291</v>
      </c>
      <c r="W214" s="6">
        <f t="shared" si="42"/>
        <v>8.6174181077283585E-2</v>
      </c>
      <c r="X214" s="6">
        <f t="shared" si="43"/>
        <v>0.12209552251554445</v>
      </c>
      <c r="Y214" s="6">
        <f t="shared" si="44"/>
        <v>-3.5921341438260868E-2</v>
      </c>
    </row>
    <row r="215" spans="1:25" x14ac:dyDescent="0.2">
      <c r="A215" s="11">
        <v>43251</v>
      </c>
      <c r="B215" s="3">
        <v>239.47</v>
      </c>
      <c r="C215" s="3">
        <v>507.85</v>
      </c>
      <c r="D215" s="2"/>
      <c r="E215" s="5">
        <f t="shared" si="79"/>
        <v>0.11568207230711902</v>
      </c>
      <c r="F215" s="5">
        <f t="shared" si="80"/>
        <v>0.14028785055122706</v>
      </c>
      <c r="G215" s="5">
        <f t="shared" si="82"/>
        <v>-2.4605778244108034E-2</v>
      </c>
      <c r="H215" s="5">
        <f t="shared" si="57"/>
        <v>0.56731461483081369</v>
      </c>
      <c r="I215" s="5">
        <f t="shared" si="58"/>
        <v>0.24763542562338792</v>
      </c>
      <c r="J215" s="5">
        <f t="shared" si="62"/>
        <v>0.31967918920742577</v>
      </c>
      <c r="K215" s="5">
        <f t="shared" si="59"/>
        <v>9.4035051989223462E-2</v>
      </c>
      <c r="L215" s="5">
        <f t="shared" si="60"/>
        <v>4.5243654116871035E-2</v>
      </c>
      <c r="M215" s="5">
        <f t="shared" si="63"/>
        <v>4.8791397872352427E-2</v>
      </c>
      <c r="N215" s="5">
        <f t="shared" si="47"/>
        <v>0.68950190489628893</v>
      </c>
      <c r="O215" s="5">
        <f t="shared" si="48"/>
        <v>0.17411106487261296</v>
      </c>
      <c r="P215" s="5">
        <f t="shared" si="49"/>
        <v>0.51539084002367597</v>
      </c>
      <c r="Q215" s="5">
        <f t="shared" si="50"/>
        <v>5.3842887026916531E-2</v>
      </c>
      <c r="R215" s="5">
        <f t="shared" si="51"/>
        <v>1.6180643501680247E-2</v>
      </c>
      <c r="S215" s="6">
        <f t="shared" si="53"/>
        <v>3.7662243525236283E-2</v>
      </c>
      <c r="T215" s="6">
        <f t="shared" ref="T215:U215" si="87">B215/B35-1</f>
        <v>2.2898749828273113</v>
      </c>
      <c r="U215" s="6">
        <f t="shared" si="87"/>
        <v>4.0673518259828381</v>
      </c>
      <c r="V215" s="6">
        <f t="shared" si="41"/>
        <v>-1.7774768431555268</v>
      </c>
      <c r="W215" s="6">
        <f t="shared" si="42"/>
        <v>8.2626432665934724E-2</v>
      </c>
      <c r="X215" s="6">
        <f t="shared" si="43"/>
        <v>0.11425708414070357</v>
      </c>
      <c r="Y215" s="6">
        <f t="shared" si="44"/>
        <v>-3.1630651474768845E-2</v>
      </c>
    </row>
    <row r="216" spans="1:25" x14ac:dyDescent="0.2">
      <c r="A216" s="11">
        <v>43280</v>
      </c>
      <c r="B216" s="3">
        <v>239.35</v>
      </c>
      <c r="C216" s="3">
        <v>486.75</v>
      </c>
      <c r="D216" s="2"/>
      <c r="E216" s="5">
        <f t="shared" si="79"/>
        <v>0.11087904947554073</v>
      </c>
      <c r="F216" s="5">
        <f t="shared" si="80"/>
        <v>8.2027342447482443E-2</v>
      </c>
      <c r="G216" s="5">
        <f t="shared" si="82"/>
        <v>2.8851707028058282E-2</v>
      </c>
      <c r="H216" s="5">
        <f t="shared" si="57"/>
        <v>0.60616024694671844</v>
      </c>
      <c r="I216" s="5">
        <f t="shared" si="58"/>
        <v>0.27708978328173384</v>
      </c>
      <c r="J216" s="5">
        <f t="shared" si="62"/>
        <v>0.3290704636649846</v>
      </c>
      <c r="K216" s="5">
        <f t="shared" si="59"/>
        <v>9.9405169059113563E-2</v>
      </c>
      <c r="L216" s="5">
        <f t="shared" si="60"/>
        <v>5.0132951374497914E-2</v>
      </c>
      <c r="M216" s="5">
        <f t="shared" si="63"/>
        <v>4.9272217684615649E-2</v>
      </c>
      <c r="N216" s="5">
        <f t="shared" si="47"/>
        <v>0.83508395307827943</v>
      </c>
      <c r="O216" s="5">
        <f t="shared" si="48"/>
        <v>0.25</v>
      </c>
      <c r="P216" s="5">
        <f t="shared" si="49"/>
        <v>0.58508395307827943</v>
      </c>
      <c r="Q216" s="5">
        <f t="shared" si="50"/>
        <v>6.2589680196783348E-2</v>
      </c>
      <c r="R216" s="5">
        <f t="shared" si="51"/>
        <v>2.2565182563572872E-2</v>
      </c>
      <c r="S216" s="6">
        <f t="shared" si="53"/>
        <v>4.0024497633210476E-2</v>
      </c>
      <c r="T216" s="6">
        <f t="shared" ref="T216:U216" si="88">B216/B36-1</f>
        <v>2.2327120475418689</v>
      </c>
      <c r="U216" s="6">
        <f t="shared" si="88"/>
        <v>3.5963172804532579</v>
      </c>
      <c r="V216" s="6">
        <f t="shared" si="41"/>
        <v>-1.363605232911389</v>
      </c>
      <c r="W216" s="6">
        <f t="shared" si="42"/>
        <v>8.1362076590349997E-2</v>
      </c>
      <c r="X216" s="6">
        <f t="shared" si="43"/>
        <v>0.10703325372761463</v>
      </c>
      <c r="Y216" s="6">
        <f t="shared" si="44"/>
        <v>-2.5671177137264634E-2</v>
      </c>
    </row>
    <row r="217" spans="1:25" x14ac:dyDescent="0.2">
      <c r="A217" s="11">
        <v>43312</v>
      </c>
      <c r="B217" s="3">
        <v>246.83</v>
      </c>
      <c r="C217" s="3">
        <v>497.44</v>
      </c>
      <c r="D217" s="2"/>
      <c r="E217" s="5">
        <f t="shared" si="79"/>
        <v>0.11880155924213587</v>
      </c>
      <c r="F217" s="5">
        <f t="shared" si="80"/>
        <v>4.3573121866280706E-2</v>
      </c>
      <c r="G217" s="5">
        <f t="shared" si="82"/>
        <v>7.5228437375855162E-2</v>
      </c>
      <c r="H217" s="5">
        <f t="shared" si="57"/>
        <v>0.57346847708293502</v>
      </c>
      <c r="I217" s="5">
        <f t="shared" si="58"/>
        <v>0.29164935604486919</v>
      </c>
      <c r="J217" s="5">
        <f t="shared" si="62"/>
        <v>0.28181912103806583</v>
      </c>
      <c r="K217" s="5">
        <f t="shared" si="59"/>
        <v>9.48928238748874E-2</v>
      </c>
      <c r="L217" s="5">
        <f t="shared" si="60"/>
        <v>5.2516532674321992E-2</v>
      </c>
      <c r="M217" s="5">
        <f t="shared" si="63"/>
        <v>4.2376291200565408E-2</v>
      </c>
      <c r="N217" s="5">
        <f t="shared" si="47"/>
        <v>0.93972495088408659</v>
      </c>
      <c r="O217" s="5">
        <f t="shared" si="48"/>
        <v>0.32753329241279938</v>
      </c>
      <c r="P217" s="5">
        <f t="shared" si="49"/>
        <v>0.6121916584712872</v>
      </c>
      <c r="Q217" s="5">
        <f t="shared" si="50"/>
        <v>6.8498742093979992E-2</v>
      </c>
      <c r="R217" s="5">
        <f t="shared" si="51"/>
        <v>2.8737431093053933E-2</v>
      </c>
      <c r="S217" s="6">
        <f t="shared" si="53"/>
        <v>3.9761311000926058E-2</v>
      </c>
      <c r="T217" s="6">
        <f t="shared" ref="T217:U217" si="89">B217/B37-1</f>
        <v>2.2675403759597561</v>
      </c>
      <c r="U217" s="6">
        <f t="shared" si="89"/>
        <v>3.4224751066856332</v>
      </c>
      <c r="V217" s="6">
        <f t="shared" si="41"/>
        <v>-1.154934730725877</v>
      </c>
      <c r="W217" s="6">
        <f t="shared" si="42"/>
        <v>8.2134884533316299E-2</v>
      </c>
      <c r="X217" s="6">
        <f t="shared" si="43"/>
        <v>0.10419139870057048</v>
      </c>
      <c r="Y217" s="6">
        <f t="shared" si="44"/>
        <v>-2.2056514167254182E-2</v>
      </c>
    </row>
    <row r="218" spans="1:25" x14ac:dyDescent="0.2">
      <c r="A218" s="11">
        <v>43343</v>
      </c>
      <c r="B218" s="3">
        <v>249.88</v>
      </c>
      <c r="C218" s="3">
        <v>483.99</v>
      </c>
      <c r="D218" s="2"/>
      <c r="E218" s="5">
        <f t="shared" si="79"/>
        <v>0.13103698003892639</v>
      </c>
      <c r="F218" s="5">
        <f t="shared" si="80"/>
        <v>-6.7925302688282008E-3</v>
      </c>
      <c r="G218" s="5">
        <f t="shared" si="82"/>
        <v>0.13782951030775459</v>
      </c>
      <c r="H218" s="5">
        <f t="shared" si="57"/>
        <v>0.62756464534618628</v>
      </c>
      <c r="I218" s="5">
        <f t="shared" si="58"/>
        <v>0.27870541611624833</v>
      </c>
      <c r="J218" s="5">
        <f t="shared" si="62"/>
        <v>0.34885922922993795</v>
      </c>
      <c r="K218" s="5">
        <f t="shared" si="59"/>
        <v>0.10231990441497274</v>
      </c>
      <c r="L218" s="5">
        <f t="shared" si="60"/>
        <v>5.0398519448884738E-2</v>
      </c>
      <c r="M218" s="5">
        <f t="shared" si="63"/>
        <v>5.1921384966088002E-2</v>
      </c>
      <c r="N218" s="5">
        <f t="shared" si="47"/>
        <v>0.99171050534034766</v>
      </c>
      <c r="O218" s="5">
        <f t="shared" si="48"/>
        <v>0.40376471953129545</v>
      </c>
      <c r="P218" s="5">
        <f t="shared" si="49"/>
        <v>0.58794578580905221</v>
      </c>
      <c r="Q218" s="5">
        <f t="shared" si="50"/>
        <v>7.1328408798641441E-2</v>
      </c>
      <c r="R218" s="5">
        <f t="shared" si="51"/>
        <v>3.4497468668983622E-2</v>
      </c>
      <c r="S218" s="6">
        <f t="shared" si="53"/>
        <v>3.6830940129657819E-2</v>
      </c>
      <c r="T218" s="6">
        <f t="shared" ref="T218:U218" si="90">B218/B38-1</f>
        <v>2.2384655261793678</v>
      </c>
      <c r="U218" s="6">
        <f t="shared" si="90"/>
        <v>3.0329139238396801</v>
      </c>
      <c r="V218" s="6">
        <f t="shared" si="41"/>
        <v>-0.79444839766031228</v>
      </c>
      <c r="W218" s="6">
        <f t="shared" si="42"/>
        <v>8.1490275082036101E-2</v>
      </c>
      <c r="X218" s="6">
        <f t="shared" si="43"/>
        <v>9.742436167700097E-2</v>
      </c>
      <c r="Y218" s="6">
        <f t="shared" si="44"/>
        <v>-1.5934086594964869E-2</v>
      </c>
    </row>
    <row r="219" spans="1:25" x14ac:dyDescent="0.2">
      <c r="A219" s="11">
        <v>43371</v>
      </c>
      <c r="B219" s="3">
        <v>251.27</v>
      </c>
      <c r="C219" s="3">
        <v>481.42</v>
      </c>
      <c r="D219" s="2"/>
      <c r="E219" s="5">
        <f t="shared" si="79"/>
        <v>0.11235557129576357</v>
      </c>
      <c r="F219" s="5">
        <f t="shared" si="80"/>
        <v>-8.1176858414372388E-3</v>
      </c>
      <c r="G219" s="5">
        <f t="shared" si="82"/>
        <v>0.12047325713720081</v>
      </c>
      <c r="H219" s="5">
        <f t="shared" si="57"/>
        <v>0.55865020780348607</v>
      </c>
      <c r="I219" s="5">
        <f t="shared" si="58"/>
        <v>0.19423496725540779</v>
      </c>
      <c r="J219" s="5">
        <f t="shared" si="62"/>
        <v>0.36441524054807828</v>
      </c>
      <c r="K219" s="5">
        <f t="shared" si="59"/>
        <v>9.2822762416417293E-2</v>
      </c>
      <c r="L219" s="5">
        <f t="shared" si="60"/>
        <v>3.6138847065587454E-2</v>
      </c>
      <c r="M219" s="5">
        <f t="shared" si="63"/>
        <v>5.6683915350829839E-2</v>
      </c>
      <c r="N219" s="5">
        <f t="shared" si="47"/>
        <v>1.2731138049574815</v>
      </c>
      <c r="O219" s="5">
        <f t="shared" si="48"/>
        <v>0.69251863310364237</v>
      </c>
      <c r="P219" s="5">
        <f t="shared" si="49"/>
        <v>0.58059517185383913</v>
      </c>
      <c r="Q219" s="5">
        <f t="shared" si="50"/>
        <v>8.5580710840287511E-2</v>
      </c>
      <c r="R219" s="5">
        <f t="shared" si="51"/>
        <v>5.4030907292643038E-2</v>
      </c>
      <c r="S219" s="6">
        <f t="shared" si="53"/>
        <v>3.1549803547644473E-2</v>
      </c>
      <c r="T219" s="6">
        <f t="shared" ref="T219:U219" si="91">B219/B39-1</f>
        <v>2.2371811388817315</v>
      </c>
      <c r="U219" s="6">
        <f t="shared" si="91"/>
        <v>2.9826273990734617</v>
      </c>
      <c r="V219" s="6">
        <f t="shared" si="41"/>
        <v>-0.74544626019173021</v>
      </c>
      <c r="W219" s="6">
        <f t="shared" si="42"/>
        <v>8.146167492115719E-2</v>
      </c>
      <c r="X219" s="6">
        <f t="shared" si="43"/>
        <v>9.6506755840700675E-2</v>
      </c>
      <c r="Y219" s="6">
        <f t="shared" si="44"/>
        <v>-1.5045080919543485E-2</v>
      </c>
    </row>
    <row r="220" spans="1:25" x14ac:dyDescent="0.2">
      <c r="A220" s="11">
        <v>43404</v>
      </c>
      <c r="B220" s="3">
        <v>232.82</v>
      </c>
      <c r="C220" s="3">
        <v>439.5</v>
      </c>
      <c r="D220" s="2"/>
      <c r="E220" s="5">
        <f t="shared" si="79"/>
        <v>1.1557177615571845E-2</v>
      </c>
      <c r="F220" s="5">
        <f t="shared" si="80"/>
        <v>-0.12516421832079305</v>
      </c>
      <c r="G220" s="5">
        <f t="shared" si="82"/>
        <v>0.1367213959363649</v>
      </c>
      <c r="H220" s="5">
        <f t="shared" si="57"/>
        <v>0.38980420248328551</v>
      </c>
      <c r="I220" s="5">
        <f t="shared" si="58"/>
        <v>3.9744499645138376E-2</v>
      </c>
      <c r="J220" s="5">
        <f t="shared" si="62"/>
        <v>0.35005970283814714</v>
      </c>
      <c r="K220" s="5">
        <f t="shared" si="59"/>
        <v>6.8047884427908878E-2</v>
      </c>
      <c r="L220" s="5">
        <f t="shared" si="60"/>
        <v>7.8254620320199475E-3</v>
      </c>
      <c r="M220" s="5">
        <f t="shared" si="63"/>
        <v>6.022242239588893E-2</v>
      </c>
      <c r="N220" s="5">
        <f t="shared" si="47"/>
        <v>1.5990176378655949</v>
      </c>
      <c r="O220" s="5">
        <f t="shared" si="48"/>
        <v>1.12729912875121</v>
      </c>
      <c r="P220" s="5">
        <f t="shared" si="49"/>
        <v>0.47171850911438495</v>
      </c>
      <c r="Q220" s="5">
        <f t="shared" si="50"/>
        <v>0.10022351454519396</v>
      </c>
      <c r="R220" s="5">
        <f t="shared" si="51"/>
        <v>7.8407392315056557E-2</v>
      </c>
      <c r="S220" s="6">
        <f t="shared" si="53"/>
        <v>2.1816122230137402E-2</v>
      </c>
      <c r="T220" s="6">
        <f t="shared" ref="T220:U220" si="92">B220/B40-1</f>
        <v>1.8316711262466554</v>
      </c>
      <c r="U220" s="6">
        <f t="shared" si="92"/>
        <v>2.3506137074026077</v>
      </c>
      <c r="V220" s="6">
        <f t="shared" si="41"/>
        <v>-0.51894258115595226</v>
      </c>
      <c r="W220" s="6">
        <f t="shared" si="42"/>
        <v>7.1855368486731352E-2</v>
      </c>
      <c r="X220" s="6">
        <f t="shared" si="43"/>
        <v>8.3947606490182514E-2</v>
      </c>
      <c r="Y220" s="6">
        <f t="shared" si="44"/>
        <v>-1.2092238003451161E-2</v>
      </c>
    </row>
    <row r="221" spans="1:25" x14ac:dyDescent="0.2">
      <c r="A221" s="11">
        <v>43434</v>
      </c>
      <c r="B221" s="3">
        <v>235.47</v>
      </c>
      <c r="C221" s="3">
        <v>457.61</v>
      </c>
      <c r="D221" s="2"/>
      <c r="E221" s="5">
        <f t="shared" si="79"/>
        <v>1.4034192396019662E-3</v>
      </c>
      <c r="F221" s="5">
        <f t="shared" si="80"/>
        <v>-9.0943403722759664E-2</v>
      </c>
      <c r="G221" s="5">
        <f t="shared" si="82"/>
        <v>9.234682296236163E-2</v>
      </c>
      <c r="H221" s="5">
        <f t="shared" si="57"/>
        <v>0.38105571847507336</v>
      </c>
      <c r="I221" s="5">
        <f t="shared" si="58"/>
        <v>9.8650725055219546E-2</v>
      </c>
      <c r="J221" s="5">
        <f t="shared" si="62"/>
        <v>0.28240499341985381</v>
      </c>
      <c r="K221" s="5">
        <f t="shared" si="59"/>
        <v>6.6699864920962915E-2</v>
      </c>
      <c r="L221" s="5">
        <f t="shared" si="60"/>
        <v>1.8994709795552733E-2</v>
      </c>
      <c r="M221" s="5">
        <f t="shared" si="63"/>
        <v>4.7705155125410181E-2</v>
      </c>
      <c r="N221" s="5">
        <f t="shared" si="47"/>
        <v>1.8105753163046074</v>
      </c>
      <c r="O221" s="5">
        <f t="shared" si="48"/>
        <v>1.3953622278056952</v>
      </c>
      <c r="P221" s="5">
        <f t="shared" si="49"/>
        <v>0.41521308849891225</v>
      </c>
      <c r="Q221" s="5">
        <f t="shared" si="50"/>
        <v>0.10886716279879205</v>
      </c>
      <c r="R221" s="5">
        <f t="shared" si="51"/>
        <v>9.1282321236018094E-2</v>
      </c>
      <c r="S221" s="6">
        <f t="shared" si="53"/>
        <v>1.7584841562773956E-2</v>
      </c>
      <c r="T221" s="6">
        <f t="shared" ref="T221:U221" si="93">B221/B41-1</f>
        <v>1.8210135377980112</v>
      </c>
      <c r="U221" s="6">
        <f t="shared" si="93"/>
        <v>2.4468966556191627</v>
      </c>
      <c r="V221" s="6">
        <f t="shared" si="41"/>
        <v>-0.62588311782115147</v>
      </c>
      <c r="W221" s="6">
        <f t="shared" si="42"/>
        <v>7.1585951460340747E-2</v>
      </c>
      <c r="X221" s="6">
        <f t="shared" si="43"/>
        <v>8.5996813206147049E-2</v>
      </c>
      <c r="Y221" s="6">
        <f t="shared" si="44"/>
        <v>-1.4410861745806303E-2</v>
      </c>
    </row>
    <row r="222" spans="1:25" x14ac:dyDescent="0.2">
      <c r="A222" s="11">
        <v>43465</v>
      </c>
      <c r="B222" s="3">
        <v>217.56</v>
      </c>
      <c r="C222" s="3">
        <v>445.49</v>
      </c>
      <c r="D222" s="2"/>
      <c r="E222" s="5">
        <f t="shared" si="79"/>
        <v>-8.7109768378650476E-2</v>
      </c>
      <c r="F222" s="5">
        <f t="shared" si="80"/>
        <v>-0.14568710927012618</v>
      </c>
      <c r="G222" s="5">
        <f t="shared" si="82"/>
        <v>5.8577340891475704E-2</v>
      </c>
      <c r="H222" s="5">
        <f t="shared" si="57"/>
        <v>0.24962665134979911</v>
      </c>
      <c r="I222" s="5">
        <f t="shared" si="58"/>
        <v>8.523751522533507E-2</v>
      </c>
      <c r="J222" s="5">
        <f t="shared" si="62"/>
        <v>0.16438913612446404</v>
      </c>
      <c r="K222" s="5">
        <f t="shared" si="59"/>
        <v>4.5577083029001653E-2</v>
      </c>
      <c r="L222" s="5">
        <f t="shared" si="60"/>
        <v>1.6494328077159226E-2</v>
      </c>
      <c r="M222" s="5">
        <f t="shared" si="63"/>
        <v>2.9082754951842427E-2</v>
      </c>
      <c r="N222" s="5">
        <f t="shared" ref="N222:N237" si="94">B222/B102-1</f>
        <v>1.5160171157626925</v>
      </c>
      <c r="O222" s="5">
        <f t="shared" ref="O222:O237" si="95">C222/C102-1</f>
        <v>1.1632028746236767</v>
      </c>
      <c r="P222" s="5">
        <f t="shared" ref="P222:P237" si="96">N222-O222</f>
        <v>0.35281424113901583</v>
      </c>
      <c r="Q222" s="5">
        <f t="shared" ref="Q222:Q237" si="97">(B222/B102)^(1/10)-1</f>
        <v>9.6658373758503613E-2</v>
      </c>
      <c r="R222" s="5">
        <f t="shared" ref="R222:R237" si="98">(C222/C102)^(1/10)-1</f>
        <v>8.021380979441961E-2</v>
      </c>
      <c r="S222" s="6">
        <f t="shared" si="53"/>
        <v>1.6444563964084002E-2</v>
      </c>
      <c r="T222" s="6">
        <f t="shared" ref="T222:U222" si="99">B222/B42-1</f>
        <v>1.4527621195039457</v>
      </c>
      <c r="U222" s="6">
        <f t="shared" si="99"/>
        <v>2.1288804607388681</v>
      </c>
      <c r="V222" s="6">
        <f t="shared" si="41"/>
        <v>-0.67611834123492232</v>
      </c>
      <c r="W222" s="6">
        <f t="shared" si="42"/>
        <v>6.1639401994058707E-2</v>
      </c>
      <c r="X222" s="6">
        <f t="shared" si="43"/>
        <v>7.9011147289602013E-2</v>
      </c>
      <c r="Y222" s="6">
        <f t="shared" si="44"/>
        <v>-1.7371745295543306E-2</v>
      </c>
    </row>
    <row r="223" spans="1:25" x14ac:dyDescent="0.2">
      <c r="A223" s="11">
        <v>43496</v>
      </c>
      <c r="B223" s="3">
        <v>234.49</v>
      </c>
      <c r="C223" s="3">
        <v>484.49</v>
      </c>
      <c r="D223" s="2"/>
      <c r="E223" s="5">
        <f t="shared" si="79"/>
        <v>-6.5441791877565603E-2</v>
      </c>
      <c r="F223" s="5">
        <f t="shared" si="80"/>
        <v>-0.14237414147135874</v>
      </c>
      <c r="G223" s="5">
        <f t="shared" si="82"/>
        <v>7.6932349593793137E-2</v>
      </c>
      <c r="H223" s="5">
        <f t="shared" si="57"/>
        <v>0.39860431826315179</v>
      </c>
      <c r="I223" s="5">
        <f t="shared" si="58"/>
        <v>0.2621857496417872</v>
      </c>
      <c r="J223" s="5">
        <f t="shared" si="62"/>
        <v>0.13641856862136459</v>
      </c>
      <c r="K223" s="5">
        <f t="shared" si="59"/>
        <v>6.9397028394256433E-2</v>
      </c>
      <c r="L223" s="5">
        <f t="shared" si="60"/>
        <v>4.767035325970137E-2</v>
      </c>
      <c r="M223" s="5">
        <f t="shared" si="63"/>
        <v>2.1726675134555062E-2</v>
      </c>
      <c r="N223" s="5">
        <f t="shared" si="94"/>
        <v>1.9723665863861073</v>
      </c>
      <c r="O223" s="5">
        <f t="shared" si="95"/>
        <v>1.5150020764119603</v>
      </c>
      <c r="P223" s="5">
        <f t="shared" si="96"/>
        <v>0.45736450997414702</v>
      </c>
      <c r="Q223" s="5">
        <f t="shared" si="97"/>
        <v>0.1150908111739557</v>
      </c>
      <c r="R223" s="5">
        <f t="shared" si="98"/>
        <v>9.6614123123869078E-2</v>
      </c>
      <c r="S223" s="6">
        <f t="shared" si="53"/>
        <v>1.847668805008662E-2</v>
      </c>
      <c r="T223" s="6">
        <f t="shared" ref="T223:U223" si="100">B223/B43-1</f>
        <v>1.6019751442521084</v>
      </c>
      <c r="U223" s="6">
        <f t="shared" si="100"/>
        <v>2.2880217170003396</v>
      </c>
      <c r="V223" s="6">
        <f t="shared" si="41"/>
        <v>-0.68604657274823122</v>
      </c>
      <c r="W223" s="6">
        <f t="shared" si="42"/>
        <v>6.5827388874001524E-2</v>
      </c>
      <c r="X223" s="6">
        <f t="shared" si="43"/>
        <v>8.258576400378681E-2</v>
      </c>
      <c r="Y223" s="6">
        <f t="shared" si="44"/>
        <v>-1.6758375129785286E-2</v>
      </c>
    </row>
    <row r="224" spans="1:25" x14ac:dyDescent="0.2">
      <c r="A224" s="11">
        <v>43524</v>
      </c>
      <c r="B224" s="3">
        <v>241.54</v>
      </c>
      <c r="C224" s="3">
        <v>485.58</v>
      </c>
      <c r="D224" s="2"/>
      <c r="E224" s="5">
        <f t="shared" si="79"/>
        <v>4.2825662134631237E-3</v>
      </c>
      <c r="F224" s="5">
        <f t="shared" si="80"/>
        <v>-9.8875403629885339E-2</v>
      </c>
      <c r="G224" s="5">
        <f t="shared" si="82"/>
        <v>0.10315796984334846</v>
      </c>
      <c r="H224" s="5">
        <f t="shared" si="57"/>
        <v>0.37199659187730738</v>
      </c>
      <c r="I224" s="5">
        <f t="shared" si="58"/>
        <v>0.22448053258018952</v>
      </c>
      <c r="J224" s="5">
        <f t="shared" si="62"/>
        <v>0.14751605929711786</v>
      </c>
      <c r="K224" s="5">
        <f t="shared" si="59"/>
        <v>6.5296760868891468E-2</v>
      </c>
      <c r="L224" s="5">
        <f t="shared" si="60"/>
        <v>4.1334787551495555E-2</v>
      </c>
      <c r="M224" s="5">
        <f t="shared" si="63"/>
        <v>2.3961973317395913E-2</v>
      </c>
      <c r="N224" s="5">
        <f t="shared" si="94"/>
        <v>2.4106184693589383</v>
      </c>
      <c r="O224" s="5">
        <f t="shared" si="95"/>
        <v>1.6712509627021674</v>
      </c>
      <c r="P224" s="5">
        <f t="shared" si="96"/>
        <v>0.73936750665677087</v>
      </c>
      <c r="Q224" s="5">
        <f t="shared" si="97"/>
        <v>0.13053318256173929</v>
      </c>
      <c r="R224" s="5">
        <f t="shared" si="98"/>
        <v>0.10324373315730218</v>
      </c>
      <c r="S224" s="6">
        <f t="shared" si="53"/>
        <v>2.7289449404437116E-2</v>
      </c>
      <c r="T224" s="6">
        <f t="shared" ref="T224:U224" si="101">B224/B44-1</f>
        <v>1.6360362326748881</v>
      </c>
      <c r="U224" s="6">
        <f t="shared" si="101"/>
        <v>2.1508662643566279</v>
      </c>
      <c r="V224" s="6">
        <f t="shared" si="41"/>
        <v>-0.5148300316817398</v>
      </c>
      <c r="W224" s="6">
        <f t="shared" si="42"/>
        <v>6.6751899924726743E-2</v>
      </c>
      <c r="X224" s="6">
        <f t="shared" si="43"/>
        <v>7.9514958734961727E-2</v>
      </c>
      <c r="Y224" s="6">
        <f t="shared" si="44"/>
        <v>-1.2763058810234984E-2</v>
      </c>
    </row>
    <row r="225" spans="1:25" x14ac:dyDescent="0.2">
      <c r="A225" s="11">
        <v>43553</v>
      </c>
      <c r="B225" s="3">
        <v>244.71</v>
      </c>
      <c r="C225" s="3">
        <v>489.66</v>
      </c>
      <c r="D225" s="2"/>
      <c r="E225" s="5">
        <f t="shared" si="79"/>
        <v>4.0124112721553917E-2</v>
      </c>
      <c r="F225" s="5">
        <f t="shared" si="80"/>
        <v>-7.410418833317578E-2</v>
      </c>
      <c r="G225" s="5">
        <f t="shared" si="82"/>
        <v>0.1142283010547297</v>
      </c>
      <c r="H225" s="5">
        <f t="shared" si="57"/>
        <v>0.38803176403857065</v>
      </c>
      <c r="I225" s="5">
        <f t="shared" si="58"/>
        <v>0.19800357204022223</v>
      </c>
      <c r="J225" s="5">
        <f t="shared" si="62"/>
        <v>0.19002819199834842</v>
      </c>
      <c r="K225" s="5">
        <f t="shared" si="59"/>
        <v>6.7775325809779297E-2</v>
      </c>
      <c r="L225" s="5">
        <f t="shared" si="60"/>
        <v>3.679196447428934E-2</v>
      </c>
      <c r="M225" s="5">
        <f t="shared" si="63"/>
        <v>3.0983361335489956E-2</v>
      </c>
      <c r="N225" s="5">
        <f t="shared" si="94"/>
        <v>2.2131039915966388</v>
      </c>
      <c r="O225" s="5">
        <f t="shared" si="95"/>
        <v>1.3552669552669552</v>
      </c>
      <c r="P225" s="5">
        <f t="shared" si="96"/>
        <v>0.85783703632968367</v>
      </c>
      <c r="Q225" s="5">
        <f t="shared" si="97"/>
        <v>0.12380892846215463</v>
      </c>
      <c r="R225" s="5">
        <f t="shared" si="98"/>
        <v>8.9441748587470116E-2</v>
      </c>
      <c r="S225" s="6">
        <f t="shared" si="53"/>
        <v>3.4367179874684517E-2</v>
      </c>
      <c r="T225" s="6">
        <f t="shared" ref="T225:U225" si="102">B225/B45-1</f>
        <v>1.6885299934080424</v>
      </c>
      <c r="U225" s="6">
        <f t="shared" si="102"/>
        <v>2.1382426456450685</v>
      </c>
      <c r="V225" s="6">
        <f t="shared" si="41"/>
        <v>-0.44971265223702606</v>
      </c>
      <c r="W225" s="6">
        <f t="shared" si="42"/>
        <v>6.8155117994630254E-2</v>
      </c>
      <c r="X225" s="6">
        <f t="shared" si="43"/>
        <v>7.9226087283410296E-2</v>
      </c>
      <c r="Y225" s="6">
        <f t="shared" si="44"/>
        <v>-1.1070969288780041E-2</v>
      </c>
    </row>
    <row r="226" spans="1:25" x14ac:dyDescent="0.2">
      <c r="A226" s="11">
        <v>43585</v>
      </c>
      <c r="B226" s="3">
        <v>253.39</v>
      </c>
      <c r="C226" s="3">
        <v>499.97</v>
      </c>
      <c r="D226" s="2"/>
      <c r="E226" s="5">
        <f t="shared" si="79"/>
        <v>6.4798083792074523E-2</v>
      </c>
      <c r="F226" s="5">
        <f t="shared" si="80"/>
        <v>-5.0389363722696978E-2</v>
      </c>
      <c r="G226" s="5">
        <f t="shared" si="82"/>
        <v>0.1151874475147715</v>
      </c>
      <c r="H226" s="5">
        <f t="shared" ref="H226:H237" si="103">B226/B166-1</f>
        <v>0.42266015383751587</v>
      </c>
      <c r="I226" s="5">
        <f t="shared" ref="I226:I237" si="104">C226/C166-1</f>
        <v>0.21914167276274088</v>
      </c>
      <c r="J226" s="5">
        <f t="shared" si="62"/>
        <v>0.20351848107477499</v>
      </c>
      <c r="K226" s="5">
        <f t="shared" ref="K226:K237" si="105">(B226/B166)^(1/5)-1</f>
        <v>7.3050678689692061E-2</v>
      </c>
      <c r="L226" s="5">
        <f t="shared" ref="L226:L237" si="106">(C226/C166)^(1/5)-1</f>
        <v>4.0425134549463504E-2</v>
      </c>
      <c r="M226" s="5">
        <f t="shared" si="63"/>
        <v>3.2625544140228557E-2</v>
      </c>
      <c r="N226" s="5">
        <f t="shared" si="94"/>
        <v>1.9916174734356549</v>
      </c>
      <c r="O226" s="5">
        <f t="shared" si="95"/>
        <v>1.0617319587628868</v>
      </c>
      <c r="P226" s="5">
        <f t="shared" si="96"/>
        <v>0.92988551467276803</v>
      </c>
      <c r="Q226" s="5">
        <f t="shared" si="97"/>
        <v>0.11581091680163191</v>
      </c>
      <c r="R226" s="5">
        <f t="shared" si="98"/>
        <v>7.5036525943712684E-2</v>
      </c>
      <c r="S226" s="6">
        <f t="shared" si="53"/>
        <v>4.0774390857919229E-2</v>
      </c>
      <c r="T226" s="6">
        <f t="shared" ref="T226:U226" si="107">B226/B46-1</f>
        <v>1.8419694930462089</v>
      </c>
      <c r="U226" s="6">
        <f t="shared" si="107"/>
        <v>2.4899483456652245</v>
      </c>
      <c r="V226" s="6">
        <f t="shared" si="41"/>
        <v>-0.64797885261901556</v>
      </c>
      <c r="W226" s="6">
        <f t="shared" si="42"/>
        <v>7.2114807024779015E-2</v>
      </c>
      <c r="X226" s="6">
        <f t="shared" si="43"/>
        <v>8.6895856863260956E-2</v>
      </c>
      <c r="Y226" s="6">
        <f t="shared" si="44"/>
        <v>-1.4781049838481941E-2</v>
      </c>
    </row>
    <row r="227" spans="1:25" x14ac:dyDescent="0.2">
      <c r="A227" s="11">
        <v>43616</v>
      </c>
      <c r="B227" s="3">
        <v>238.77</v>
      </c>
      <c r="C227" s="3">
        <v>463.69</v>
      </c>
      <c r="D227" s="2"/>
      <c r="E227" s="5">
        <f t="shared" si="79"/>
        <v>-2.9231218941829784E-3</v>
      </c>
      <c r="F227" s="5">
        <f t="shared" si="80"/>
        <v>-8.6954809490991436E-2</v>
      </c>
      <c r="G227" s="5">
        <f t="shared" si="82"/>
        <v>8.4031687596808458E-2</v>
      </c>
      <c r="H227" s="5">
        <f t="shared" si="103"/>
        <v>0.31474037773250374</v>
      </c>
      <c r="I227" s="5">
        <f t="shared" si="104"/>
        <v>9.2552013383284892E-2</v>
      </c>
      <c r="J227" s="5">
        <f t="shared" si="62"/>
        <v>0.22218836434921885</v>
      </c>
      <c r="K227" s="5">
        <f t="shared" si="105"/>
        <v>5.6253108824899423E-2</v>
      </c>
      <c r="L227" s="5">
        <f t="shared" si="106"/>
        <v>1.7860882646524301E-2</v>
      </c>
      <c r="M227" s="5">
        <f t="shared" si="63"/>
        <v>3.8392226178375122E-2</v>
      </c>
      <c r="N227" s="5">
        <f t="shared" si="94"/>
        <v>1.5846503572201778</v>
      </c>
      <c r="O227" s="5">
        <f t="shared" si="95"/>
        <v>0.63311379565385839</v>
      </c>
      <c r="P227" s="5">
        <f t="shared" si="96"/>
        <v>0.95153656156631938</v>
      </c>
      <c r="Q227" s="5">
        <f t="shared" si="97"/>
        <v>9.9613796481180517E-2</v>
      </c>
      <c r="R227" s="5">
        <f t="shared" si="98"/>
        <v>5.0271654899159524E-2</v>
      </c>
      <c r="S227" s="6">
        <f t="shared" si="53"/>
        <v>4.9342141582020993E-2</v>
      </c>
      <c r="T227" s="6">
        <f t="shared" ref="T227:U227" si="108">B227/B47-1</f>
        <v>1.6538846282094033</v>
      </c>
      <c r="U227" s="6">
        <f t="shared" si="108"/>
        <v>2.3026353276353273</v>
      </c>
      <c r="V227" s="6">
        <f t="shared" si="41"/>
        <v>-0.648750699425924</v>
      </c>
      <c r="W227" s="6">
        <f t="shared" si="42"/>
        <v>6.7231911277392031E-2</v>
      </c>
      <c r="X227" s="6">
        <f t="shared" si="43"/>
        <v>8.2905870714448771E-2</v>
      </c>
      <c r="Y227" s="6">
        <f t="shared" si="44"/>
        <v>-1.5673959437056739E-2</v>
      </c>
    </row>
    <row r="228" spans="1:25" x14ac:dyDescent="0.2">
      <c r="A228" s="11">
        <v>43644</v>
      </c>
      <c r="B228" s="3">
        <v>254.5</v>
      </c>
      <c r="C228" s="3">
        <v>492.63</v>
      </c>
      <c r="D228" s="2"/>
      <c r="E228" s="5">
        <f t="shared" si="79"/>
        <v>6.3296427825360269E-2</v>
      </c>
      <c r="F228" s="5">
        <f t="shared" si="80"/>
        <v>1.2080123266563936E-2</v>
      </c>
      <c r="G228" s="5">
        <f t="shared" si="82"/>
        <v>5.1216304558796333E-2</v>
      </c>
      <c r="H228" s="5">
        <f t="shared" si="103"/>
        <v>0.37671751595802228</v>
      </c>
      <c r="I228" s="5">
        <f t="shared" si="104"/>
        <v>0.13068925153205257</v>
      </c>
      <c r="J228" s="5">
        <f t="shared" si="62"/>
        <v>0.2460282644259697</v>
      </c>
      <c r="K228" s="5">
        <f t="shared" si="105"/>
        <v>6.6028873093900708E-2</v>
      </c>
      <c r="L228" s="5">
        <f t="shared" si="106"/>
        <v>2.486969817402529E-2</v>
      </c>
      <c r="M228" s="5">
        <f t="shared" si="63"/>
        <v>4.1159174919875419E-2</v>
      </c>
      <c r="N228" s="5">
        <f t="shared" si="94"/>
        <v>1.76750761200522</v>
      </c>
      <c r="O228" s="5">
        <f t="shared" si="95"/>
        <v>0.75870193852415113</v>
      </c>
      <c r="P228" s="5">
        <f t="shared" si="96"/>
        <v>1.0088056734810689</v>
      </c>
      <c r="Q228" s="5">
        <f t="shared" si="97"/>
        <v>0.10715616430454755</v>
      </c>
      <c r="R228" s="5">
        <f t="shared" si="98"/>
        <v>5.8081751395327341E-2</v>
      </c>
      <c r="S228" s="6">
        <f t="shared" si="53"/>
        <v>4.9074412909220211E-2</v>
      </c>
      <c r="T228" s="6">
        <f t="shared" ref="T228:U228" si="109">B228/B48-1</f>
        <v>1.771727292528861</v>
      </c>
      <c r="U228" s="6">
        <f t="shared" si="109"/>
        <v>2.4938297872340427</v>
      </c>
      <c r="V228" s="6">
        <f t="shared" si="41"/>
        <v>-0.72210249470518173</v>
      </c>
      <c r="W228" s="6">
        <f t="shared" si="42"/>
        <v>7.0327539319326116E-2</v>
      </c>
      <c r="X228" s="6">
        <f t="shared" si="43"/>
        <v>8.697640313167132E-2</v>
      </c>
      <c r="Y228" s="6">
        <f t="shared" si="44"/>
        <v>-1.6648863812345205E-2</v>
      </c>
    </row>
    <row r="229" spans="1:25" x14ac:dyDescent="0.2">
      <c r="A229" s="11">
        <v>43677</v>
      </c>
      <c r="B229" s="3">
        <v>255.77</v>
      </c>
      <c r="C229" s="3">
        <v>486.6</v>
      </c>
      <c r="D229" s="2"/>
      <c r="E229" s="5">
        <f t="shared" si="79"/>
        <v>3.6219260219584326E-2</v>
      </c>
      <c r="F229" s="5">
        <f t="shared" si="80"/>
        <v>-2.1791572853007368E-2</v>
      </c>
      <c r="G229" s="5">
        <f t="shared" si="82"/>
        <v>5.8010833072591694E-2</v>
      </c>
      <c r="H229" s="5">
        <f t="shared" si="103"/>
        <v>0.4060249573965149</v>
      </c>
      <c r="I229" s="5">
        <f t="shared" si="104"/>
        <v>9.5674495057530784E-2</v>
      </c>
      <c r="J229" s="5">
        <f t="shared" si="62"/>
        <v>0.31035046233898411</v>
      </c>
      <c r="K229" s="5">
        <f t="shared" si="105"/>
        <v>7.0529417450993837E-2</v>
      </c>
      <c r="L229" s="5">
        <f t="shared" si="106"/>
        <v>1.8442021995797919E-2</v>
      </c>
      <c r="M229" s="5">
        <f t="shared" si="63"/>
        <v>5.2087395455195917E-2</v>
      </c>
      <c r="N229" s="5">
        <f t="shared" si="94"/>
        <v>1.5641102756892233</v>
      </c>
      <c r="O229" s="5">
        <f t="shared" si="95"/>
        <v>0.56161745827984588</v>
      </c>
      <c r="P229" s="5">
        <f t="shared" si="96"/>
        <v>1.0024928174093775</v>
      </c>
      <c r="Q229" s="5">
        <f t="shared" si="97"/>
        <v>9.873679829043569E-2</v>
      </c>
      <c r="R229" s="5">
        <f t="shared" si="98"/>
        <v>4.5580477060489288E-2</v>
      </c>
      <c r="S229" s="6">
        <f t="shared" si="53"/>
        <v>5.3156321229946402E-2</v>
      </c>
      <c r="T229" s="6">
        <f t="shared" ref="T229:U229" si="110">B229/B49-1</f>
        <v>1.8796442242738127</v>
      </c>
      <c r="U229" s="6">
        <f t="shared" si="110"/>
        <v>2.5156419333863163</v>
      </c>
      <c r="V229" s="6">
        <f t="shared" si="41"/>
        <v>-0.63599770911250353</v>
      </c>
      <c r="W229" s="6">
        <f t="shared" si="42"/>
        <v>7.3056498410364989E-2</v>
      </c>
      <c r="X229" s="6">
        <f t="shared" si="43"/>
        <v>8.7427493407658874E-2</v>
      </c>
      <c r="Y229" s="6">
        <f t="shared" si="44"/>
        <v>-1.4370994997293884E-2</v>
      </c>
    </row>
    <row r="230" spans="1:25" x14ac:dyDescent="0.2">
      <c r="A230" s="11">
        <v>43707</v>
      </c>
      <c r="B230" s="3">
        <v>250.53</v>
      </c>
      <c r="C230" s="3">
        <v>462.88</v>
      </c>
      <c r="D230" s="2"/>
      <c r="E230" s="5">
        <f t="shared" si="79"/>
        <v>2.6012485993276435E-3</v>
      </c>
      <c r="F230" s="5">
        <f t="shared" si="80"/>
        <v>-4.3616603648835794E-2</v>
      </c>
      <c r="G230" s="5">
        <f t="shared" si="82"/>
        <v>4.6217852248163438E-2</v>
      </c>
      <c r="H230" s="5">
        <f t="shared" si="103"/>
        <v>0.34751506024096401</v>
      </c>
      <c r="I230" s="5">
        <f t="shared" si="104"/>
        <v>1.9290055491940405E-2</v>
      </c>
      <c r="J230" s="5">
        <f t="shared" si="62"/>
        <v>0.32822500474902361</v>
      </c>
      <c r="K230" s="5">
        <f t="shared" si="105"/>
        <v>6.1467558797680288E-2</v>
      </c>
      <c r="L230" s="5">
        <f t="shared" si="106"/>
        <v>3.8285825555302022E-3</v>
      </c>
      <c r="M230" s="5">
        <f t="shared" si="63"/>
        <v>5.7638976242150086E-2</v>
      </c>
      <c r="N230" s="5">
        <f t="shared" si="94"/>
        <v>1.4121894858463317</v>
      </c>
      <c r="O230" s="5">
        <f t="shared" si="95"/>
        <v>0.49080485683918962</v>
      </c>
      <c r="P230" s="5">
        <f t="shared" si="96"/>
        <v>0.92138462900714213</v>
      </c>
      <c r="Q230" s="5">
        <f t="shared" si="97"/>
        <v>9.2046526982304089E-2</v>
      </c>
      <c r="R230" s="5">
        <f t="shared" si="98"/>
        <v>4.073960041613689E-2</v>
      </c>
      <c r="S230" s="6">
        <f t="shared" si="53"/>
        <v>5.1306926566167199E-2</v>
      </c>
      <c r="T230" s="6">
        <f t="shared" ref="T230:U230" si="111">B230/B50-1</f>
        <v>1.8083174532003139</v>
      </c>
      <c r="U230" s="6">
        <f t="shared" si="111"/>
        <v>2.2108768035516095</v>
      </c>
      <c r="V230" s="6">
        <f t="shared" si="41"/>
        <v>-0.40255935035129564</v>
      </c>
      <c r="W230" s="6">
        <f t="shared" si="42"/>
        <v>7.1263759863246623E-2</v>
      </c>
      <c r="X230" s="6">
        <f t="shared" si="43"/>
        <v>8.0873600115806132E-2</v>
      </c>
      <c r="Y230" s="6">
        <f t="shared" si="44"/>
        <v>-9.6098402525595095E-3</v>
      </c>
    </row>
    <row r="231" spans="1:25" x14ac:dyDescent="0.2">
      <c r="A231" s="11">
        <v>43738</v>
      </c>
      <c r="B231" s="3">
        <v>255.87</v>
      </c>
      <c r="C231" s="3">
        <v>471.72</v>
      </c>
      <c r="D231" s="2"/>
      <c r="E231" s="5">
        <f t="shared" si="79"/>
        <v>1.8307000437776111E-2</v>
      </c>
      <c r="F231" s="5">
        <f t="shared" si="80"/>
        <v>-2.0148726683561158E-2</v>
      </c>
      <c r="G231" s="5">
        <f t="shared" si="82"/>
        <v>3.8455727121337269E-2</v>
      </c>
      <c r="H231" s="5">
        <f t="shared" si="103"/>
        <v>0.41466246475369051</v>
      </c>
      <c r="I231" s="5">
        <f t="shared" si="104"/>
        <v>0.12191409408742815</v>
      </c>
      <c r="J231" s="5">
        <f t="shared" si="62"/>
        <v>0.29274837066626236</v>
      </c>
      <c r="K231" s="5">
        <f t="shared" si="105"/>
        <v>7.1841494776373249E-2</v>
      </c>
      <c r="L231" s="5">
        <f t="shared" si="106"/>
        <v>2.3273956043137423E-2</v>
      </c>
      <c r="M231" s="5">
        <f t="shared" si="63"/>
        <v>4.8567538733235827E-2</v>
      </c>
      <c r="N231" s="5">
        <f t="shared" si="94"/>
        <v>1.3691666666666666</v>
      </c>
      <c r="O231" s="5">
        <f t="shared" si="95"/>
        <v>0.39286030649304626</v>
      </c>
      <c r="P231" s="5">
        <f t="shared" si="96"/>
        <v>0.97630636017362038</v>
      </c>
      <c r="Q231" s="5">
        <f t="shared" si="97"/>
        <v>9.0082986326508241E-2</v>
      </c>
      <c r="R231" s="5">
        <f t="shared" si="98"/>
        <v>3.369105040443432E-2</v>
      </c>
      <c r="S231" s="6">
        <f t="shared" si="53"/>
        <v>5.6391935922073921E-2</v>
      </c>
      <c r="T231" s="6">
        <f t="shared" ref="T231:U231" si="112">B231/B51-1</f>
        <v>1.8148514851485147</v>
      </c>
      <c r="U231" s="6">
        <f t="shared" si="112"/>
        <v>2.0938545287597563</v>
      </c>
      <c r="V231" s="6">
        <f t="shared" si="41"/>
        <v>-0.27900304361124162</v>
      </c>
      <c r="W231" s="6">
        <f t="shared" si="42"/>
        <v>7.1429744965744391E-2</v>
      </c>
      <c r="X231" s="6">
        <f t="shared" si="43"/>
        <v>7.8201651322534538E-2</v>
      </c>
      <c r="Y231" s="6">
        <f t="shared" si="44"/>
        <v>-6.7719063567901472E-3</v>
      </c>
    </row>
    <row r="232" spans="1:25" x14ac:dyDescent="0.2">
      <c r="A232" s="11">
        <v>43769</v>
      </c>
      <c r="B232" s="3">
        <v>262.38</v>
      </c>
      <c r="C232" s="3">
        <v>491.61</v>
      </c>
      <c r="D232" s="2"/>
      <c r="E232" s="5">
        <f t="shared" si="79"/>
        <v>0.12696503736792364</v>
      </c>
      <c r="F232" s="5">
        <f t="shared" si="80"/>
        <v>0.11856655290102402</v>
      </c>
      <c r="G232" s="5">
        <f t="shared" si="82"/>
        <v>8.3984844668996139E-3</v>
      </c>
      <c r="H232" s="5">
        <f t="shared" si="103"/>
        <v>0.44133157547791702</v>
      </c>
      <c r="I232" s="5">
        <f t="shared" si="104"/>
        <v>0.15558741949132626</v>
      </c>
      <c r="J232" s="5">
        <f t="shared" si="62"/>
        <v>0.28574415598659075</v>
      </c>
      <c r="K232" s="5">
        <f t="shared" si="105"/>
        <v>7.5852615914774324E-2</v>
      </c>
      <c r="L232" s="5">
        <f t="shared" si="106"/>
        <v>2.9344056061286761E-2</v>
      </c>
      <c r="M232" s="5">
        <f t="shared" si="63"/>
        <v>4.6508559853487563E-2</v>
      </c>
      <c r="N232" s="5">
        <f t="shared" si="94"/>
        <v>1.4734162895927603</v>
      </c>
      <c r="O232" s="5">
        <f t="shared" si="95"/>
        <v>0.44979209059541736</v>
      </c>
      <c r="P232" s="5">
        <f t="shared" si="96"/>
        <v>1.0236241989973429</v>
      </c>
      <c r="Q232" s="5">
        <f t="shared" si="97"/>
        <v>9.4787226645663525E-2</v>
      </c>
      <c r="R232" s="5">
        <f t="shared" si="98"/>
        <v>3.7840400351973225E-2</v>
      </c>
      <c r="S232" s="6">
        <f t="shared" si="53"/>
        <v>5.69468262936903E-2</v>
      </c>
      <c r="T232" s="6">
        <f t="shared" ref="T232:U232" si="113">B232/B52-1</f>
        <v>1.8176546391752577</v>
      </c>
      <c r="U232" s="6">
        <f t="shared" si="113"/>
        <v>2.1489239046887012</v>
      </c>
      <c r="V232" s="6">
        <f t="shared" si="41"/>
        <v>-0.33126926551344349</v>
      </c>
      <c r="W232" s="6">
        <f t="shared" si="42"/>
        <v>7.1500843749245258E-2</v>
      </c>
      <c r="X232" s="6">
        <f t="shared" si="43"/>
        <v>7.9470581314377009E-2</v>
      </c>
      <c r="Y232" s="6">
        <f t="shared" si="44"/>
        <v>-7.9697375651317515E-3</v>
      </c>
    </row>
    <row r="233" spans="1:25" x14ac:dyDescent="0.2">
      <c r="A233" s="11">
        <v>43798</v>
      </c>
      <c r="B233" s="3">
        <v>269.68</v>
      </c>
      <c r="C233" s="3">
        <v>490.93</v>
      </c>
      <c r="D233" s="2"/>
      <c r="E233" s="5">
        <f t="shared" si="79"/>
        <v>0.14528390028453742</v>
      </c>
      <c r="F233" s="5">
        <f t="shared" si="80"/>
        <v>7.2813094119446697E-2</v>
      </c>
      <c r="G233" s="5">
        <f t="shared" si="82"/>
        <v>7.2470806165090718E-2</v>
      </c>
      <c r="H233" s="5">
        <f t="shared" si="103"/>
        <v>0.4523129947762401</v>
      </c>
      <c r="I233" s="5">
        <f t="shared" si="104"/>
        <v>0.16632614273496138</v>
      </c>
      <c r="J233" s="5">
        <f t="shared" si="62"/>
        <v>0.28598685204127872</v>
      </c>
      <c r="K233" s="5">
        <f t="shared" si="105"/>
        <v>7.7487013904834035E-2</v>
      </c>
      <c r="L233" s="5">
        <f t="shared" si="106"/>
        <v>3.1250096160595708E-2</v>
      </c>
      <c r="M233" s="5">
        <f t="shared" si="63"/>
        <v>4.6236917744238326E-2</v>
      </c>
      <c r="N233" s="5">
        <f t="shared" si="94"/>
        <v>1.4423111755116826</v>
      </c>
      <c r="O233" s="5">
        <f t="shared" si="95"/>
        <v>0.388180404354588</v>
      </c>
      <c r="P233" s="5">
        <f t="shared" si="96"/>
        <v>1.0541307711570946</v>
      </c>
      <c r="Q233" s="5">
        <f t="shared" si="97"/>
        <v>9.3402593469401163E-2</v>
      </c>
      <c r="R233" s="5">
        <f t="shared" si="98"/>
        <v>3.3343212019076196E-2</v>
      </c>
      <c r="S233" s="6">
        <f t="shared" si="53"/>
        <v>6.0059381450324967E-2</v>
      </c>
      <c r="T233" s="6">
        <f t="shared" ref="T233:U233" si="114">B233/B53-1</f>
        <v>1.7515559636771756</v>
      </c>
      <c r="U233" s="6">
        <f t="shared" si="114"/>
        <v>1.8781731840300173</v>
      </c>
      <c r="V233" s="6">
        <f t="shared" si="41"/>
        <v>-0.12661722035284173</v>
      </c>
      <c r="W233" s="6">
        <f t="shared" si="42"/>
        <v>6.9806478009473816E-2</v>
      </c>
      <c r="X233" s="6">
        <f t="shared" si="43"/>
        <v>7.3019945614285708E-2</v>
      </c>
      <c r="Y233" s="6">
        <f t="shared" si="44"/>
        <v>-3.2134676048118926E-3</v>
      </c>
    </row>
    <row r="234" spans="1:25" x14ac:dyDescent="0.2">
      <c r="A234" s="11">
        <v>43830</v>
      </c>
      <c r="B234" s="3">
        <v>277.76</v>
      </c>
      <c r="C234" s="3">
        <v>527.54999999999995</v>
      </c>
      <c r="D234" s="2"/>
      <c r="E234" s="5">
        <f t="shared" si="79"/>
        <v>0.27670527670527667</v>
      </c>
      <c r="F234" s="5">
        <f t="shared" si="80"/>
        <v>0.18420166558171891</v>
      </c>
      <c r="G234" s="5">
        <f t="shared" si="82"/>
        <v>9.2503611123557761E-2</v>
      </c>
      <c r="H234" s="5">
        <f t="shared" si="103"/>
        <v>0.52030651340996181</v>
      </c>
      <c r="I234" s="5">
        <f t="shared" si="104"/>
        <v>0.31388224745965321</v>
      </c>
      <c r="J234" s="5">
        <f t="shared" si="62"/>
        <v>0.20642426595030861</v>
      </c>
      <c r="K234" s="5">
        <f t="shared" si="105"/>
        <v>8.7392244568982314E-2</v>
      </c>
      <c r="L234" s="5">
        <f t="shared" si="106"/>
        <v>5.6115189655461917E-2</v>
      </c>
      <c r="M234" s="5">
        <f t="shared" si="63"/>
        <v>3.1277054913520397E-2</v>
      </c>
      <c r="N234" s="5">
        <f t="shared" si="94"/>
        <v>1.471174377224199</v>
      </c>
      <c r="O234" s="5">
        <f t="shared" si="95"/>
        <v>0.43504161906316297</v>
      </c>
      <c r="P234" s="5">
        <f t="shared" si="96"/>
        <v>1.036132758161036</v>
      </c>
      <c r="Q234" s="5">
        <f t="shared" si="97"/>
        <v>9.4687954286179155E-2</v>
      </c>
      <c r="R234" s="5">
        <f t="shared" si="98"/>
        <v>3.6779615205279725E-2</v>
      </c>
      <c r="S234" s="6">
        <f t="shared" si="53"/>
        <v>5.7908339080899429E-2</v>
      </c>
      <c r="T234" s="6">
        <f t="shared" ref="T234:U234" si="115">B234/B54-1</f>
        <v>1.7298280098280099</v>
      </c>
      <c r="U234" s="6">
        <f t="shared" si="115"/>
        <v>1.9511635712687401</v>
      </c>
      <c r="V234" s="6">
        <f t="shared" si="41"/>
        <v>-0.22133556144073019</v>
      </c>
      <c r="W234" s="6">
        <f t="shared" si="42"/>
        <v>6.924120262328648E-2</v>
      </c>
      <c r="X234" s="6">
        <f t="shared" si="43"/>
        <v>7.481293759843588E-2</v>
      </c>
      <c r="Y234" s="6">
        <f t="shared" si="44"/>
        <v>-5.5717349751494005E-3</v>
      </c>
    </row>
    <row r="235" spans="1:25" x14ac:dyDescent="0.2">
      <c r="A235" s="11">
        <v>43861</v>
      </c>
      <c r="B235" s="3">
        <v>276.07</v>
      </c>
      <c r="C235" s="3">
        <v>502.96</v>
      </c>
      <c r="D235" s="2"/>
      <c r="E235" s="5">
        <f t="shared" si="79"/>
        <v>0.17732099449869931</v>
      </c>
      <c r="F235" s="5">
        <f t="shared" si="80"/>
        <v>3.8122561869182059E-2</v>
      </c>
      <c r="G235" s="5">
        <f t="shared" si="82"/>
        <v>0.13919843262951725</v>
      </c>
      <c r="H235" s="5">
        <f t="shared" si="103"/>
        <v>0.53893751045208771</v>
      </c>
      <c r="I235" s="5">
        <f t="shared" si="104"/>
        <v>0.2451662416755378</v>
      </c>
      <c r="J235" s="5">
        <f t="shared" si="62"/>
        <v>0.29377126877654991</v>
      </c>
      <c r="K235" s="5">
        <f t="shared" si="105"/>
        <v>9.0044422510643152E-2</v>
      </c>
      <c r="L235" s="5">
        <f t="shared" si="106"/>
        <v>4.482959976057721E-2</v>
      </c>
      <c r="M235" s="5">
        <f t="shared" si="63"/>
        <v>4.5214822750065942E-2</v>
      </c>
      <c r="N235" s="5">
        <f t="shared" si="94"/>
        <v>1.5621345707656613</v>
      </c>
      <c r="O235" s="5">
        <f t="shared" si="95"/>
        <v>0.44895137128370588</v>
      </c>
      <c r="P235" s="5">
        <f t="shared" si="96"/>
        <v>1.1131831994819554</v>
      </c>
      <c r="Q235" s="5">
        <f t="shared" si="97"/>
        <v>9.8652108767685709E-2</v>
      </c>
      <c r="R235" s="5">
        <f t="shared" si="98"/>
        <v>3.7780201359029153E-2</v>
      </c>
      <c r="S235" s="6">
        <f t="shared" si="53"/>
        <v>6.0871907408656556E-2</v>
      </c>
      <c r="T235" s="6">
        <f t="shared" ref="T235:U235" si="116">B235/B55-1</f>
        <v>1.7756887190830484</v>
      </c>
      <c r="U235" s="6">
        <f t="shared" si="116"/>
        <v>1.8065398136264714</v>
      </c>
      <c r="V235" s="6">
        <f t="shared" si="41"/>
        <v>-3.0851094543423052E-2</v>
      </c>
      <c r="W235" s="6">
        <f t="shared" si="42"/>
        <v>7.0429454072874265E-2</v>
      </c>
      <c r="X235" s="6">
        <f t="shared" si="43"/>
        <v>7.1218539818546533E-2</v>
      </c>
      <c r="Y235" s="6">
        <f t="shared" si="44"/>
        <v>-7.8908574567226886E-4</v>
      </c>
    </row>
    <row r="236" spans="1:25" x14ac:dyDescent="0.2">
      <c r="A236" s="11">
        <v>43889</v>
      </c>
      <c r="B236" s="3">
        <v>252.74</v>
      </c>
      <c r="C236" s="3">
        <v>476.44</v>
      </c>
      <c r="D236" s="2"/>
      <c r="E236" s="5">
        <f t="shared" si="79"/>
        <v>4.636913140680643E-2</v>
      </c>
      <c r="F236" s="5">
        <f t="shared" si="80"/>
        <v>-1.8822851023518217E-2</v>
      </c>
      <c r="G236" s="5">
        <f t="shared" si="82"/>
        <v>6.5191982430324646E-2</v>
      </c>
      <c r="H236" s="5">
        <f t="shared" si="103"/>
        <v>0.33091100579252242</v>
      </c>
      <c r="I236" s="5">
        <f t="shared" si="104"/>
        <v>0.14407837863797912</v>
      </c>
      <c r="J236" s="5">
        <f t="shared" si="62"/>
        <v>0.1868326271545433</v>
      </c>
      <c r="K236" s="5">
        <f t="shared" si="105"/>
        <v>5.8838692998295805E-2</v>
      </c>
      <c r="L236" s="5">
        <f t="shared" si="106"/>
        <v>2.7285494052308401E-2</v>
      </c>
      <c r="M236" s="5">
        <f t="shared" si="63"/>
        <v>3.1553198945987404E-2</v>
      </c>
      <c r="N236" s="5">
        <f t="shared" si="94"/>
        <v>1.3129861810194932</v>
      </c>
      <c r="O236" s="5">
        <f t="shared" si="95"/>
        <v>0.36774415800654547</v>
      </c>
      <c r="P236" s="5">
        <f t="shared" si="96"/>
        <v>0.94524202301294769</v>
      </c>
      <c r="Q236" s="5">
        <f t="shared" si="97"/>
        <v>8.7470047284815777E-2</v>
      </c>
      <c r="R236" s="5">
        <f t="shared" si="98"/>
        <v>3.1811791934346578E-2</v>
      </c>
      <c r="S236" s="6">
        <f t="shared" si="53"/>
        <v>5.5658255350469199E-2</v>
      </c>
      <c r="T236" s="6">
        <f t="shared" ref="T236:U236" si="117">B236/B56-1</f>
        <v>1.4631127570412241</v>
      </c>
      <c r="U236" s="6">
        <f t="shared" si="117"/>
        <v>1.4451629458557864</v>
      </c>
      <c r="V236" s="6">
        <f t="shared" si="41"/>
        <v>1.7949811185437703E-2</v>
      </c>
      <c r="W236" s="6">
        <f t="shared" si="42"/>
        <v>6.1937489415938796E-2</v>
      </c>
      <c r="X236" s="6">
        <f t="shared" si="43"/>
        <v>6.1419805487979318E-2</v>
      </c>
      <c r="Y236" s="6">
        <f t="shared" si="44"/>
        <v>5.1768392795947804E-4</v>
      </c>
    </row>
    <row r="237" spans="1:25" x14ac:dyDescent="0.2">
      <c r="A237" s="11">
        <v>43921</v>
      </c>
      <c r="B237" s="3">
        <v>219.29</v>
      </c>
      <c r="C237" s="3">
        <v>403.06</v>
      </c>
      <c r="D237" s="2"/>
      <c r="E237" s="5">
        <f t="shared" si="79"/>
        <v>-0.10387805974418707</v>
      </c>
      <c r="F237" s="5">
        <f t="shared" si="80"/>
        <v>-0.17685741126495935</v>
      </c>
      <c r="G237" s="5">
        <f t="shared" si="82"/>
        <v>7.2979351520772284E-2</v>
      </c>
      <c r="H237" s="5">
        <f t="shared" si="103"/>
        <v>0.1731129299737868</v>
      </c>
      <c r="I237" s="5">
        <f t="shared" si="104"/>
        <v>-1.8148157170349011E-2</v>
      </c>
      <c r="J237" s="5">
        <f t="shared" si="62"/>
        <v>0.19126108714413581</v>
      </c>
      <c r="K237" s="5">
        <f t="shared" si="105"/>
        <v>3.2447469854900879E-2</v>
      </c>
      <c r="L237" s="5">
        <f t="shared" si="106"/>
        <v>-3.6562704840127358E-3</v>
      </c>
      <c r="M237" s="5">
        <f t="shared" si="63"/>
        <v>3.6103740338913615E-2</v>
      </c>
      <c r="N237" s="5">
        <f t="shared" si="94"/>
        <v>0.8897793864184762</v>
      </c>
      <c r="O237" s="5">
        <f t="shared" si="95"/>
        <v>7.0658237262922974E-2</v>
      </c>
      <c r="P237" s="5">
        <f t="shared" si="96"/>
        <v>0.81912114915555323</v>
      </c>
      <c r="Q237" s="5">
        <f t="shared" si="97"/>
        <v>6.5715079020804756E-2</v>
      </c>
      <c r="R237" s="5">
        <f t="shared" si="98"/>
        <v>6.8507230112440087E-3</v>
      </c>
      <c r="S237" s="6">
        <f>Q237-R237</f>
        <v>5.8864356009560748E-2</v>
      </c>
      <c r="T237" s="6">
        <f t="shared" ref="T237:U237" si="118">B237/B57-1</f>
        <v>1.1793877956668655</v>
      </c>
      <c r="U237" s="6">
        <f t="shared" si="118"/>
        <v>1.214980491289773</v>
      </c>
      <c r="V237" s="6">
        <f t="shared" si="41"/>
        <v>-3.5592695622907566E-2</v>
      </c>
      <c r="W237" s="6">
        <f t="shared" si="42"/>
        <v>5.3308610185510252E-2</v>
      </c>
      <c r="X237" s="6">
        <f t="shared" si="43"/>
        <v>5.4446768908621879E-2</v>
      </c>
      <c r="Y237" s="6">
        <f t="shared" si="44"/>
        <v>-1.1381587231116264E-3</v>
      </c>
    </row>
    <row r="238" spans="1:25" x14ac:dyDescent="0.2">
      <c r="A238" s="2"/>
      <c r="B238" s="3"/>
    </row>
    <row r="239" spans="1:25" x14ac:dyDescent="0.2">
      <c r="A239" s="2"/>
      <c r="B239" s="3"/>
    </row>
    <row r="240" spans="1:25" x14ac:dyDescent="0.2">
      <c r="A240" s="2"/>
      <c r="B240" s="3"/>
    </row>
    <row r="241" spans="1:3" x14ac:dyDescent="0.2">
      <c r="A241" s="2"/>
      <c r="B241" s="8"/>
      <c r="C241" s="6"/>
    </row>
    <row r="242" spans="1:3" x14ac:dyDescent="0.2">
      <c r="A242" s="2"/>
      <c r="B242" s="3"/>
    </row>
    <row r="243" spans="1:3" x14ac:dyDescent="0.2">
      <c r="A243" s="2"/>
      <c r="B243" s="3"/>
    </row>
    <row r="244" spans="1:3" x14ac:dyDescent="0.2">
      <c r="A244" s="2"/>
      <c r="B244" s="3"/>
    </row>
    <row r="245" spans="1:3" x14ac:dyDescent="0.2">
      <c r="A245" s="2"/>
      <c r="B245" s="3"/>
    </row>
    <row r="246" spans="1:3" x14ac:dyDescent="0.2">
      <c r="A246" s="2"/>
      <c r="B246" s="3"/>
    </row>
    <row r="247" spans="1:3" x14ac:dyDescent="0.2">
      <c r="A247" s="2"/>
      <c r="B247" s="3"/>
    </row>
    <row r="248" spans="1:3" x14ac:dyDescent="0.2">
      <c r="A248" s="2"/>
      <c r="B248" s="3"/>
    </row>
    <row r="249" spans="1:3" x14ac:dyDescent="0.2">
      <c r="A249" s="2"/>
      <c r="B249" s="3"/>
    </row>
    <row r="250" spans="1:3" x14ac:dyDescent="0.2">
      <c r="A250" s="2"/>
      <c r="B250" s="3"/>
    </row>
    <row r="251" spans="1:3" x14ac:dyDescent="0.2">
      <c r="A251" s="2"/>
      <c r="B251" s="3"/>
    </row>
    <row r="252" spans="1:3" x14ac:dyDescent="0.2">
      <c r="A252" s="2"/>
      <c r="B252" s="3"/>
    </row>
    <row r="253" spans="1:3" x14ac:dyDescent="0.2">
      <c r="A253" s="2"/>
      <c r="B253" s="3"/>
    </row>
    <row r="254" spans="1:3" x14ac:dyDescent="0.2">
      <c r="A254" s="2"/>
      <c r="B254" s="3"/>
    </row>
    <row r="255" spans="1:3" x14ac:dyDescent="0.2">
      <c r="A255" s="2"/>
      <c r="B255" s="3"/>
    </row>
    <row r="256" spans="1:3" x14ac:dyDescent="0.2">
      <c r="A256" s="2"/>
      <c r="B256" s="3"/>
    </row>
    <row r="257" spans="1:2" x14ac:dyDescent="0.2">
      <c r="A257" s="2"/>
      <c r="B257" s="3"/>
    </row>
    <row r="258" spans="1:2" x14ac:dyDescent="0.2">
      <c r="A258" s="2"/>
      <c r="B258" s="3"/>
    </row>
    <row r="259" spans="1:2" x14ac:dyDescent="0.2">
      <c r="A259" s="2"/>
      <c r="B259" s="3"/>
    </row>
    <row r="260" spans="1:2" x14ac:dyDescent="0.2">
      <c r="A260" s="2"/>
      <c r="B260" s="3"/>
    </row>
    <row r="261" spans="1:2" x14ac:dyDescent="0.2">
      <c r="A261" s="2"/>
      <c r="B261" s="3"/>
    </row>
    <row r="262" spans="1:2" x14ac:dyDescent="0.2">
      <c r="A262" s="2"/>
      <c r="B262" s="3"/>
    </row>
    <row r="263" spans="1:2" x14ac:dyDescent="0.2">
      <c r="A263" s="2"/>
      <c r="B263" s="3"/>
    </row>
    <row r="264" spans="1:2" x14ac:dyDescent="0.2">
      <c r="A264" s="2"/>
      <c r="B264" s="3"/>
    </row>
    <row r="265" spans="1:2" x14ac:dyDescent="0.2">
      <c r="A265" s="2"/>
      <c r="B265" s="3"/>
    </row>
    <row r="266" spans="1:2" x14ac:dyDescent="0.2">
      <c r="A266" s="2"/>
      <c r="B266" s="3"/>
    </row>
    <row r="267" spans="1:2" x14ac:dyDescent="0.2">
      <c r="A267" s="2"/>
      <c r="B267" s="3"/>
    </row>
    <row r="268" spans="1:2" x14ac:dyDescent="0.2">
      <c r="A268" s="2"/>
      <c r="B268" s="3"/>
    </row>
    <row r="269" spans="1:2" x14ac:dyDescent="0.2">
      <c r="A269" s="2"/>
      <c r="B269" s="3"/>
    </row>
    <row r="270" spans="1:2" x14ac:dyDescent="0.2">
      <c r="A270" s="2"/>
      <c r="B270" s="3"/>
    </row>
    <row r="271" spans="1:2" x14ac:dyDescent="0.2">
      <c r="A271" s="2"/>
      <c r="B271" s="3"/>
    </row>
    <row r="272" spans="1:2" x14ac:dyDescent="0.2">
      <c r="A272" s="2"/>
      <c r="B272" s="3"/>
    </row>
    <row r="273" spans="1:2" x14ac:dyDescent="0.2">
      <c r="A273" s="2"/>
      <c r="B273" s="3"/>
    </row>
    <row r="274" spans="1:2" x14ac:dyDescent="0.2">
      <c r="A274" s="2"/>
      <c r="B274" s="3"/>
    </row>
    <row r="275" spans="1:2" x14ac:dyDescent="0.2">
      <c r="A275" s="2"/>
      <c r="B275" s="3"/>
    </row>
    <row r="276" spans="1:2" x14ac:dyDescent="0.2">
      <c r="A276" s="2"/>
      <c r="B276" s="3"/>
    </row>
    <row r="277" spans="1:2" x14ac:dyDescent="0.2">
      <c r="A277" s="2"/>
      <c r="B277" s="3"/>
    </row>
    <row r="278" spans="1:2" x14ac:dyDescent="0.2">
      <c r="A278" s="2"/>
      <c r="B278" s="3"/>
    </row>
    <row r="279" spans="1:2" x14ac:dyDescent="0.2">
      <c r="A279" s="2"/>
      <c r="B279" s="3"/>
    </row>
    <row r="280" spans="1:2" x14ac:dyDescent="0.2">
      <c r="A280" s="2"/>
      <c r="B280" s="3"/>
    </row>
    <row r="281" spans="1:2" x14ac:dyDescent="0.2">
      <c r="A281" s="2"/>
      <c r="B281" s="3"/>
    </row>
    <row r="282" spans="1:2" x14ac:dyDescent="0.2">
      <c r="A282" s="2"/>
      <c r="B282" s="3"/>
    </row>
    <row r="283" spans="1:2" x14ac:dyDescent="0.2">
      <c r="A283" s="2"/>
      <c r="B283" s="3"/>
    </row>
    <row r="284" spans="1:2" x14ac:dyDescent="0.2">
      <c r="A284" s="2"/>
      <c r="B284" s="3"/>
    </row>
    <row r="285" spans="1:2" x14ac:dyDescent="0.2">
      <c r="A285" s="2"/>
      <c r="B285" s="3"/>
    </row>
    <row r="286" spans="1:2" x14ac:dyDescent="0.2">
      <c r="A286" s="2"/>
      <c r="B286" s="3"/>
    </row>
    <row r="287" spans="1:2" x14ac:dyDescent="0.2">
      <c r="A287" s="2"/>
      <c r="B287" s="3"/>
    </row>
    <row r="288" spans="1:2" x14ac:dyDescent="0.2">
      <c r="A288" s="2"/>
      <c r="B288" s="3"/>
    </row>
    <row r="289" spans="1:2" x14ac:dyDescent="0.2">
      <c r="A289" s="2"/>
      <c r="B289" s="3"/>
    </row>
    <row r="290" spans="1:2" x14ac:dyDescent="0.2">
      <c r="A290" s="2"/>
      <c r="B290" s="3"/>
    </row>
    <row r="291" spans="1:2" x14ac:dyDescent="0.2">
      <c r="A291" s="2"/>
      <c r="B291" s="3"/>
    </row>
    <row r="292" spans="1:2" x14ac:dyDescent="0.2">
      <c r="A292" s="2"/>
      <c r="B292" s="3"/>
    </row>
    <row r="293" spans="1:2" x14ac:dyDescent="0.2">
      <c r="A293" s="2"/>
      <c r="B293" s="3"/>
    </row>
    <row r="294" spans="1:2" x14ac:dyDescent="0.2">
      <c r="A294" s="2"/>
      <c r="B294" s="3"/>
    </row>
    <row r="295" spans="1:2" x14ac:dyDescent="0.2">
      <c r="A295" s="2"/>
      <c r="B295" s="3"/>
    </row>
    <row r="296" spans="1:2" x14ac:dyDescent="0.2">
      <c r="A296" s="2"/>
      <c r="B296" s="3"/>
    </row>
    <row r="297" spans="1:2" x14ac:dyDescent="0.2">
      <c r="A297" s="2"/>
      <c r="B297" s="3"/>
    </row>
    <row r="298" spans="1:2" x14ac:dyDescent="0.2">
      <c r="A298" s="2"/>
      <c r="B298" s="3"/>
    </row>
    <row r="299" spans="1:2" x14ac:dyDescent="0.2">
      <c r="A299" s="2"/>
      <c r="B299" s="3"/>
    </row>
    <row r="300" spans="1:2" x14ac:dyDescent="0.2">
      <c r="A300" s="2"/>
      <c r="B300" s="3"/>
    </row>
    <row r="301" spans="1:2" x14ac:dyDescent="0.2">
      <c r="A301" s="2"/>
      <c r="B301" s="3"/>
    </row>
    <row r="302" spans="1:2" x14ac:dyDescent="0.2">
      <c r="A302" s="2"/>
      <c r="B302" s="3"/>
    </row>
    <row r="303" spans="1:2" x14ac:dyDescent="0.2">
      <c r="A303" s="2"/>
      <c r="B303" s="3"/>
    </row>
    <row r="304" spans="1:2" x14ac:dyDescent="0.2">
      <c r="A304" s="2"/>
      <c r="B304" s="3"/>
    </row>
    <row r="305" spans="1:2" x14ac:dyDescent="0.2">
      <c r="A305" s="2"/>
      <c r="B305" s="3"/>
    </row>
    <row r="306" spans="1:2" x14ac:dyDescent="0.2">
      <c r="A306" s="2"/>
      <c r="B306" s="3"/>
    </row>
    <row r="307" spans="1:2" x14ac:dyDescent="0.2">
      <c r="A307" s="2"/>
      <c r="B307" s="3"/>
    </row>
    <row r="308" spans="1:2" x14ac:dyDescent="0.2">
      <c r="A308" s="2"/>
      <c r="B308" s="3"/>
    </row>
    <row r="309" spans="1:2" x14ac:dyDescent="0.2">
      <c r="A309" s="2"/>
      <c r="B309" s="3"/>
    </row>
    <row r="310" spans="1:2" x14ac:dyDescent="0.2">
      <c r="A310" s="2"/>
      <c r="B310" s="3"/>
    </row>
    <row r="311" spans="1:2" x14ac:dyDescent="0.2">
      <c r="A311" s="2"/>
      <c r="B311" s="3"/>
    </row>
    <row r="312" spans="1:2" x14ac:dyDescent="0.2">
      <c r="A312" s="2"/>
      <c r="B312" s="3"/>
    </row>
    <row r="313" spans="1:2" x14ac:dyDescent="0.2">
      <c r="A313" s="2"/>
      <c r="B313" s="3"/>
    </row>
    <row r="314" spans="1:2" x14ac:dyDescent="0.2">
      <c r="A314" s="2"/>
      <c r="B314" s="3"/>
    </row>
    <row r="315" spans="1:2" x14ac:dyDescent="0.2">
      <c r="A315" s="2"/>
      <c r="B315" s="3"/>
    </row>
    <row r="316" spans="1:2" x14ac:dyDescent="0.2">
      <c r="A316" s="2"/>
      <c r="B316" s="3"/>
    </row>
    <row r="317" spans="1:2" x14ac:dyDescent="0.2">
      <c r="A317" s="2"/>
      <c r="B317" s="3"/>
    </row>
    <row r="318" spans="1:2" x14ac:dyDescent="0.2">
      <c r="A318" s="2"/>
      <c r="B318" s="3"/>
    </row>
    <row r="319" spans="1:2" x14ac:dyDescent="0.2">
      <c r="A319" s="2"/>
      <c r="B319" s="3"/>
    </row>
    <row r="320" spans="1:2" x14ac:dyDescent="0.2">
      <c r="A320" s="2"/>
      <c r="B320" s="3"/>
    </row>
    <row r="321" spans="1:2" x14ac:dyDescent="0.2">
      <c r="A321" s="2"/>
      <c r="B321" s="3"/>
    </row>
    <row r="322" spans="1:2" x14ac:dyDescent="0.2">
      <c r="A322" s="2"/>
      <c r="B322" s="3"/>
    </row>
    <row r="323" spans="1:2" x14ac:dyDescent="0.2">
      <c r="A323" s="2"/>
      <c r="B323" s="3"/>
    </row>
    <row r="324" spans="1:2" x14ac:dyDescent="0.2">
      <c r="A324" s="2"/>
      <c r="B324" s="3"/>
    </row>
    <row r="325" spans="1:2" x14ac:dyDescent="0.2">
      <c r="A325" s="2"/>
      <c r="B325" s="3"/>
    </row>
    <row r="326" spans="1:2" x14ac:dyDescent="0.2">
      <c r="A326" s="2"/>
      <c r="B326" s="3"/>
    </row>
    <row r="327" spans="1:2" x14ac:dyDescent="0.2">
      <c r="A327" s="2"/>
      <c r="B327" s="3"/>
    </row>
    <row r="328" spans="1:2" x14ac:dyDescent="0.2">
      <c r="A328" s="2"/>
      <c r="B328" s="3"/>
    </row>
    <row r="329" spans="1:2" x14ac:dyDescent="0.2">
      <c r="A329" s="2"/>
      <c r="B329" s="3"/>
    </row>
    <row r="330" spans="1:2" x14ac:dyDescent="0.2">
      <c r="A330" s="2"/>
      <c r="B330" s="3"/>
    </row>
    <row r="331" spans="1:2" x14ac:dyDescent="0.2">
      <c r="A331" s="2"/>
      <c r="B331" s="3"/>
    </row>
    <row r="332" spans="1:2" x14ac:dyDescent="0.2">
      <c r="A332" s="2"/>
      <c r="B332" s="3"/>
    </row>
    <row r="333" spans="1:2" x14ac:dyDescent="0.2">
      <c r="A333" s="2"/>
      <c r="B333" s="3"/>
    </row>
    <row r="334" spans="1:2" x14ac:dyDescent="0.2">
      <c r="A334" s="2"/>
      <c r="B334" s="3"/>
    </row>
    <row r="335" spans="1:2" x14ac:dyDescent="0.2">
      <c r="A335" s="2"/>
      <c r="B335" s="3"/>
    </row>
    <row r="336" spans="1:2" x14ac:dyDescent="0.2">
      <c r="A336" s="2"/>
      <c r="B336" s="3"/>
    </row>
    <row r="337" spans="1:2" x14ac:dyDescent="0.2">
      <c r="A337" s="2"/>
      <c r="B337" s="3"/>
    </row>
    <row r="338" spans="1:2" x14ac:dyDescent="0.2">
      <c r="A338" s="2"/>
      <c r="B338" s="3"/>
    </row>
    <row r="339" spans="1:2" x14ac:dyDescent="0.2">
      <c r="A339" s="2"/>
      <c r="B339" s="3"/>
    </row>
    <row r="340" spans="1:2" x14ac:dyDescent="0.2">
      <c r="A340" s="2"/>
      <c r="B340" s="3"/>
    </row>
    <row r="341" spans="1:2" x14ac:dyDescent="0.2">
      <c r="A341" s="2"/>
      <c r="B341" s="3"/>
    </row>
    <row r="342" spans="1:2" x14ac:dyDescent="0.2">
      <c r="A342" s="2"/>
      <c r="B342" s="3"/>
    </row>
    <row r="343" spans="1:2" x14ac:dyDescent="0.2">
      <c r="A343" s="2"/>
      <c r="B343" s="3"/>
    </row>
    <row r="344" spans="1:2" x14ac:dyDescent="0.2">
      <c r="A344" s="2"/>
      <c r="B344" s="3"/>
    </row>
    <row r="345" spans="1:2" x14ac:dyDescent="0.2">
      <c r="A345" s="2"/>
      <c r="B345" s="3"/>
    </row>
    <row r="346" spans="1:2" x14ac:dyDescent="0.2">
      <c r="A346" s="2"/>
      <c r="B346" s="3"/>
    </row>
    <row r="347" spans="1:2" x14ac:dyDescent="0.2">
      <c r="A347" s="2"/>
      <c r="B347" s="3"/>
    </row>
    <row r="348" spans="1:2" x14ac:dyDescent="0.2">
      <c r="A348" s="2"/>
      <c r="B348" s="3"/>
    </row>
    <row r="349" spans="1:2" x14ac:dyDescent="0.2">
      <c r="A349" s="2"/>
      <c r="B349" s="3"/>
    </row>
    <row r="350" spans="1:2" x14ac:dyDescent="0.2">
      <c r="A350" s="2"/>
      <c r="B350" s="3"/>
    </row>
    <row r="351" spans="1:2" x14ac:dyDescent="0.2">
      <c r="A351" s="2"/>
      <c r="B351" s="3"/>
    </row>
    <row r="352" spans="1:2" x14ac:dyDescent="0.2">
      <c r="A352" s="2"/>
      <c r="B352" s="3"/>
    </row>
    <row r="353" spans="1:2" x14ac:dyDescent="0.2">
      <c r="A353" s="2"/>
      <c r="B353" s="3"/>
    </row>
    <row r="354" spans="1:2" x14ac:dyDescent="0.2">
      <c r="A354" s="2"/>
      <c r="B354" s="3"/>
    </row>
    <row r="355" spans="1:2" x14ac:dyDescent="0.2">
      <c r="A355" s="2"/>
      <c r="B355" s="3"/>
    </row>
    <row r="356" spans="1:2" x14ac:dyDescent="0.2">
      <c r="A356" s="2"/>
      <c r="B356" s="3"/>
    </row>
    <row r="357" spans="1:2" x14ac:dyDescent="0.2">
      <c r="A357" s="2"/>
      <c r="B357" s="3"/>
    </row>
    <row r="358" spans="1:2" x14ac:dyDescent="0.2">
      <c r="A358" s="2"/>
      <c r="B358" s="3"/>
    </row>
    <row r="359" spans="1:2" x14ac:dyDescent="0.2">
      <c r="A359" s="2"/>
      <c r="B359" s="3"/>
    </row>
    <row r="360" spans="1:2" x14ac:dyDescent="0.2">
      <c r="A360" s="2"/>
      <c r="B360" s="3"/>
    </row>
    <row r="361" spans="1:2" x14ac:dyDescent="0.2">
      <c r="A361" s="2"/>
      <c r="B361" s="3"/>
    </row>
    <row r="362" spans="1:2" x14ac:dyDescent="0.2">
      <c r="A362" s="2"/>
      <c r="B362" s="3"/>
    </row>
    <row r="363" spans="1:2" x14ac:dyDescent="0.2">
      <c r="A363" s="2"/>
      <c r="B363" s="3"/>
    </row>
    <row r="364" spans="1:2" x14ac:dyDescent="0.2">
      <c r="A364" s="2"/>
      <c r="B364" s="3"/>
    </row>
    <row r="365" spans="1:2" x14ac:dyDescent="0.2">
      <c r="A365" s="2"/>
      <c r="B365" s="3"/>
    </row>
    <row r="366" spans="1:2" x14ac:dyDescent="0.2">
      <c r="A366" s="2"/>
      <c r="B366" s="3"/>
    </row>
    <row r="367" spans="1:2" x14ac:dyDescent="0.2">
      <c r="A367" s="2"/>
      <c r="B367" s="3"/>
    </row>
    <row r="368" spans="1:2" x14ac:dyDescent="0.2">
      <c r="A368" s="2"/>
      <c r="B368" s="3"/>
    </row>
    <row r="369" spans="1:2" x14ac:dyDescent="0.2">
      <c r="A369" s="2"/>
      <c r="B369" s="3"/>
    </row>
    <row r="370" spans="1:2" x14ac:dyDescent="0.2">
      <c r="A370" s="2"/>
      <c r="B370" s="3"/>
    </row>
    <row r="371" spans="1:2" x14ac:dyDescent="0.2">
      <c r="A371" s="2"/>
      <c r="B371" s="3"/>
    </row>
    <row r="372" spans="1:2" x14ac:dyDescent="0.2">
      <c r="A372" s="2"/>
      <c r="B372" s="3"/>
    </row>
    <row r="373" spans="1:2" x14ac:dyDescent="0.2">
      <c r="A373" s="2"/>
      <c r="B373" s="3"/>
    </row>
    <row r="374" spans="1:2" x14ac:dyDescent="0.2">
      <c r="A374" s="2"/>
      <c r="B374" s="3"/>
    </row>
    <row r="375" spans="1:2" x14ac:dyDescent="0.2">
      <c r="A375" s="2"/>
      <c r="B375" s="3"/>
    </row>
    <row r="376" spans="1:2" x14ac:dyDescent="0.2">
      <c r="A376" s="2"/>
      <c r="B376" s="3"/>
    </row>
    <row r="377" spans="1:2" x14ac:dyDescent="0.2">
      <c r="A377" s="2"/>
      <c r="B377" s="3"/>
    </row>
    <row r="378" spans="1:2" x14ac:dyDescent="0.2">
      <c r="A378" s="2"/>
      <c r="B378" s="3"/>
    </row>
    <row r="379" spans="1:2" x14ac:dyDescent="0.2">
      <c r="A379" s="2"/>
      <c r="B379" s="3"/>
    </row>
    <row r="380" spans="1:2" x14ac:dyDescent="0.2">
      <c r="A380" s="2"/>
      <c r="B380" s="3"/>
    </row>
    <row r="381" spans="1:2" x14ac:dyDescent="0.2">
      <c r="A381" s="2"/>
      <c r="B381" s="3"/>
    </row>
    <row r="382" spans="1:2" x14ac:dyDescent="0.2">
      <c r="A382" s="2"/>
      <c r="B382" s="3"/>
    </row>
    <row r="383" spans="1:2" x14ac:dyDescent="0.2">
      <c r="A383" s="2"/>
      <c r="B383" s="3"/>
    </row>
    <row r="384" spans="1:2" x14ac:dyDescent="0.2">
      <c r="A384" s="2"/>
      <c r="B384" s="3"/>
    </row>
    <row r="385" spans="1:2" x14ac:dyDescent="0.2">
      <c r="A385" s="2"/>
      <c r="B385" s="3"/>
    </row>
    <row r="386" spans="1:2" x14ac:dyDescent="0.2">
      <c r="A386" s="2"/>
      <c r="B386" s="3"/>
    </row>
    <row r="387" spans="1:2" x14ac:dyDescent="0.2">
      <c r="A387" s="2"/>
      <c r="B387" s="3"/>
    </row>
    <row r="388" spans="1:2" x14ac:dyDescent="0.2">
      <c r="A388" s="2"/>
      <c r="B388" s="3"/>
    </row>
    <row r="389" spans="1:2" x14ac:dyDescent="0.2">
      <c r="A389" s="2"/>
      <c r="B389" s="3"/>
    </row>
    <row r="390" spans="1:2" x14ac:dyDescent="0.2">
      <c r="A390" s="2"/>
      <c r="B390" s="3"/>
    </row>
    <row r="391" spans="1:2" x14ac:dyDescent="0.2">
      <c r="A391" s="2"/>
      <c r="B391" s="3"/>
    </row>
    <row r="392" spans="1:2" x14ac:dyDescent="0.2">
      <c r="A392" s="2"/>
      <c r="B392" s="3"/>
    </row>
    <row r="393" spans="1:2" x14ac:dyDescent="0.2">
      <c r="A393" s="2"/>
      <c r="B393" s="3"/>
    </row>
    <row r="394" spans="1:2" x14ac:dyDescent="0.2">
      <c r="A394" s="2"/>
      <c r="B394" s="3"/>
    </row>
    <row r="395" spans="1:2" x14ac:dyDescent="0.2">
      <c r="A395" s="2"/>
      <c r="B395" s="3"/>
    </row>
    <row r="396" spans="1:2" x14ac:dyDescent="0.2">
      <c r="A396" s="2"/>
      <c r="B396" s="3"/>
    </row>
    <row r="397" spans="1:2" x14ac:dyDescent="0.2">
      <c r="A397" s="2"/>
      <c r="B397" s="3"/>
    </row>
    <row r="398" spans="1:2" x14ac:dyDescent="0.2">
      <c r="A398" s="2"/>
      <c r="B398" s="3"/>
    </row>
    <row r="399" spans="1:2" x14ac:dyDescent="0.2">
      <c r="A399" s="2"/>
      <c r="B399" s="3"/>
    </row>
    <row r="400" spans="1:2" x14ac:dyDescent="0.2">
      <c r="A400" s="2"/>
      <c r="B400" s="3"/>
    </row>
    <row r="401" spans="1:2" x14ac:dyDescent="0.2">
      <c r="A401" s="2"/>
      <c r="B401" s="3"/>
    </row>
    <row r="402" spans="1:2" x14ac:dyDescent="0.2">
      <c r="A402" s="2"/>
      <c r="B402" s="3"/>
    </row>
    <row r="403" spans="1:2" x14ac:dyDescent="0.2">
      <c r="A403" s="2"/>
      <c r="B403" s="3"/>
    </row>
    <row r="404" spans="1:2" x14ac:dyDescent="0.2">
      <c r="A404" s="2"/>
      <c r="B404" s="3"/>
    </row>
    <row r="405" spans="1:2" x14ac:dyDescent="0.2">
      <c r="A405" s="2"/>
      <c r="B405" s="3"/>
    </row>
    <row r="406" spans="1:2" x14ac:dyDescent="0.2">
      <c r="A406" s="2"/>
      <c r="B406" s="3"/>
    </row>
    <row r="407" spans="1:2" x14ac:dyDescent="0.2">
      <c r="A407" s="2"/>
      <c r="B407" s="3"/>
    </row>
    <row r="408" spans="1:2" x14ac:dyDescent="0.2">
      <c r="A408" s="2"/>
      <c r="B408" s="3"/>
    </row>
    <row r="409" spans="1:2" x14ac:dyDescent="0.2">
      <c r="A409" s="2"/>
      <c r="B409" s="3"/>
    </row>
    <row r="410" spans="1:2" x14ac:dyDescent="0.2">
      <c r="A410" s="2"/>
      <c r="B410" s="3"/>
    </row>
    <row r="411" spans="1:2" x14ac:dyDescent="0.2">
      <c r="A411" s="2"/>
      <c r="B411" s="3"/>
    </row>
    <row r="412" spans="1:2" x14ac:dyDescent="0.2">
      <c r="A412" s="2"/>
      <c r="B412" s="3"/>
    </row>
    <row r="413" spans="1:2" x14ac:dyDescent="0.2">
      <c r="A413" s="2"/>
      <c r="B413" s="3"/>
    </row>
    <row r="414" spans="1:2" x14ac:dyDescent="0.2">
      <c r="A414" s="2"/>
      <c r="B414" s="3"/>
    </row>
    <row r="415" spans="1:2" x14ac:dyDescent="0.2">
      <c r="A415" s="2"/>
      <c r="B415" s="3"/>
    </row>
    <row r="416" spans="1:2" x14ac:dyDescent="0.2">
      <c r="A416" s="2"/>
      <c r="B416" s="3"/>
    </row>
    <row r="417" spans="1:2" x14ac:dyDescent="0.2">
      <c r="A417" s="2"/>
      <c r="B417" s="3"/>
    </row>
    <row r="418" spans="1:2" x14ac:dyDescent="0.2">
      <c r="A418" s="2"/>
      <c r="B418" s="3"/>
    </row>
    <row r="419" spans="1:2" x14ac:dyDescent="0.2">
      <c r="A419" s="2"/>
      <c r="B419" s="3"/>
    </row>
    <row r="420" spans="1:2" x14ac:dyDescent="0.2">
      <c r="A420" s="2"/>
      <c r="B420" s="3"/>
    </row>
    <row r="421" spans="1:2" x14ac:dyDescent="0.2">
      <c r="A421" s="2"/>
      <c r="B421" s="3"/>
    </row>
    <row r="422" spans="1:2" x14ac:dyDescent="0.2">
      <c r="A422" s="2"/>
      <c r="B422" s="3"/>
    </row>
    <row r="423" spans="1:2" x14ac:dyDescent="0.2">
      <c r="A423" s="2"/>
      <c r="B423" s="3"/>
    </row>
    <row r="424" spans="1:2" x14ac:dyDescent="0.2">
      <c r="A424" s="2"/>
      <c r="B424" s="3"/>
    </row>
    <row r="425" spans="1:2" x14ac:dyDescent="0.2">
      <c r="A425" s="2"/>
      <c r="B425" s="3"/>
    </row>
    <row r="426" spans="1:2" x14ac:dyDescent="0.2">
      <c r="A426" s="2"/>
      <c r="B426" s="3"/>
    </row>
    <row r="427" spans="1:2" x14ac:dyDescent="0.2">
      <c r="A427" s="2"/>
      <c r="B427" s="3"/>
    </row>
    <row r="428" spans="1:2" x14ac:dyDescent="0.2">
      <c r="A428" s="2"/>
      <c r="B428" s="3"/>
    </row>
    <row r="429" spans="1:2" x14ac:dyDescent="0.2">
      <c r="A429" s="2"/>
      <c r="B429" s="3"/>
    </row>
    <row r="430" spans="1:2" x14ac:dyDescent="0.2">
      <c r="A430" s="2"/>
      <c r="B430" s="3"/>
    </row>
    <row r="431" spans="1:2" x14ac:dyDescent="0.2">
      <c r="A431" s="2"/>
      <c r="B431" s="3"/>
    </row>
    <row r="432" spans="1:2" x14ac:dyDescent="0.2">
      <c r="A432" s="2"/>
      <c r="B432" s="3"/>
    </row>
    <row r="433" spans="1:2" x14ac:dyDescent="0.2">
      <c r="A433" s="2"/>
      <c r="B433" s="3"/>
    </row>
    <row r="434" spans="1:2" x14ac:dyDescent="0.2">
      <c r="A434" s="2"/>
      <c r="B434" s="3"/>
    </row>
    <row r="435" spans="1:2" x14ac:dyDescent="0.2">
      <c r="A435" s="2"/>
      <c r="B435" s="3"/>
    </row>
    <row r="436" spans="1:2" x14ac:dyDescent="0.2">
      <c r="A436" s="2"/>
      <c r="B436" s="3"/>
    </row>
    <row r="437" spans="1:2" x14ac:dyDescent="0.2">
      <c r="A437" s="2"/>
      <c r="B437" s="3"/>
    </row>
    <row r="438" spans="1:2" x14ac:dyDescent="0.2">
      <c r="A438" s="2"/>
      <c r="B438" s="3"/>
    </row>
    <row r="439" spans="1:2" x14ac:dyDescent="0.2">
      <c r="A439" s="2"/>
      <c r="B439" s="3"/>
    </row>
    <row r="440" spans="1:2" x14ac:dyDescent="0.2">
      <c r="A440" s="2"/>
      <c r="B440" s="3"/>
    </row>
    <row r="441" spans="1:2" x14ac:dyDescent="0.2">
      <c r="A441" s="2"/>
      <c r="B441" s="3"/>
    </row>
    <row r="442" spans="1:2" x14ac:dyDescent="0.2">
      <c r="A442" s="2"/>
      <c r="B442" s="3"/>
    </row>
    <row r="443" spans="1:2" x14ac:dyDescent="0.2">
      <c r="A443" s="2"/>
      <c r="B443" s="3"/>
    </row>
    <row r="444" spans="1:2" x14ac:dyDescent="0.2">
      <c r="A444" s="2"/>
      <c r="B444" s="3"/>
    </row>
    <row r="445" spans="1:2" x14ac:dyDescent="0.2">
      <c r="A445" s="2"/>
      <c r="B445" s="3"/>
    </row>
    <row r="446" spans="1:2" x14ac:dyDescent="0.2">
      <c r="A446" s="2"/>
      <c r="B446" s="3"/>
    </row>
    <row r="447" spans="1:2" x14ac:dyDescent="0.2">
      <c r="A447" s="2"/>
      <c r="B447" s="3"/>
    </row>
    <row r="448" spans="1:2" x14ac:dyDescent="0.2">
      <c r="A448" s="2"/>
      <c r="B448" s="3"/>
    </row>
    <row r="449" spans="1:2" x14ac:dyDescent="0.2">
      <c r="A449" s="2"/>
      <c r="B449" s="3"/>
    </row>
    <row r="450" spans="1:2" x14ac:dyDescent="0.2">
      <c r="A450" s="2"/>
      <c r="B450" s="3"/>
    </row>
    <row r="451" spans="1:2" x14ac:dyDescent="0.2">
      <c r="A451" s="2"/>
      <c r="B451" s="3"/>
    </row>
    <row r="452" spans="1:2" x14ac:dyDescent="0.2">
      <c r="A452" s="2"/>
      <c r="B452" s="3"/>
    </row>
    <row r="453" spans="1:2" x14ac:dyDescent="0.2">
      <c r="A453" s="2"/>
      <c r="B453" s="3"/>
    </row>
    <row r="454" spans="1:2" x14ac:dyDescent="0.2">
      <c r="A454" s="2"/>
      <c r="B454" s="3"/>
    </row>
    <row r="455" spans="1:2" x14ac:dyDescent="0.2">
      <c r="A455" s="2"/>
      <c r="B455" s="3"/>
    </row>
    <row r="456" spans="1:2" x14ac:dyDescent="0.2">
      <c r="A456" s="2"/>
      <c r="B456" s="3"/>
    </row>
    <row r="457" spans="1:2" x14ac:dyDescent="0.2">
      <c r="A457" s="2"/>
      <c r="B457" s="3"/>
    </row>
    <row r="458" spans="1:2" x14ac:dyDescent="0.2">
      <c r="A458" s="2"/>
      <c r="B458" s="3"/>
    </row>
    <row r="459" spans="1:2" x14ac:dyDescent="0.2">
      <c r="A459" s="2"/>
      <c r="B459" s="3"/>
    </row>
    <row r="460" spans="1:2" x14ac:dyDescent="0.2">
      <c r="A460" s="2"/>
      <c r="B460" s="3"/>
    </row>
    <row r="461" spans="1:2" x14ac:dyDescent="0.2">
      <c r="A461" s="2"/>
      <c r="B461" s="3"/>
    </row>
    <row r="462" spans="1:2" x14ac:dyDescent="0.2">
      <c r="A462" s="2"/>
      <c r="B462" s="3"/>
    </row>
    <row r="463" spans="1:2" x14ac:dyDescent="0.2">
      <c r="A463" s="2"/>
      <c r="B463" s="3"/>
    </row>
    <row r="464" spans="1:2" x14ac:dyDescent="0.2">
      <c r="A464" s="2"/>
      <c r="B464" s="3"/>
    </row>
    <row r="465" spans="1:2" x14ac:dyDescent="0.2">
      <c r="A465" s="2"/>
      <c r="B465" s="3"/>
    </row>
    <row r="466" spans="1:2" x14ac:dyDescent="0.2">
      <c r="A466" s="2"/>
      <c r="B466" s="3"/>
    </row>
    <row r="467" spans="1:2" x14ac:dyDescent="0.2">
      <c r="A467" s="2"/>
      <c r="B467" s="3"/>
    </row>
    <row r="468" spans="1:2" x14ac:dyDescent="0.2">
      <c r="A468" s="2"/>
      <c r="B468" s="3"/>
    </row>
    <row r="469" spans="1:2" x14ac:dyDescent="0.2">
      <c r="A469" s="2"/>
      <c r="B469" s="3"/>
    </row>
    <row r="470" spans="1:2" x14ac:dyDescent="0.2">
      <c r="A470" s="2"/>
      <c r="B470" s="3"/>
    </row>
    <row r="471" spans="1:2" x14ac:dyDescent="0.2">
      <c r="A471" s="2"/>
      <c r="B471" s="3"/>
    </row>
    <row r="472" spans="1:2" x14ac:dyDescent="0.2">
      <c r="A472" s="2"/>
      <c r="B472" s="3"/>
    </row>
    <row r="473" spans="1:2" x14ac:dyDescent="0.2">
      <c r="A473" s="2"/>
      <c r="B473" s="3"/>
    </row>
    <row r="474" spans="1:2" x14ac:dyDescent="0.2">
      <c r="A474" s="2"/>
      <c r="B474" s="3"/>
    </row>
    <row r="475" spans="1:2" x14ac:dyDescent="0.2">
      <c r="A475" s="2"/>
      <c r="B475" s="3"/>
    </row>
    <row r="476" spans="1:2" x14ac:dyDescent="0.2">
      <c r="A476" s="2"/>
      <c r="B476" s="3"/>
    </row>
    <row r="477" spans="1:2" x14ac:dyDescent="0.2">
      <c r="A477" s="2"/>
      <c r="B477" s="3"/>
    </row>
    <row r="478" spans="1:2" x14ac:dyDescent="0.2">
      <c r="A478" s="2"/>
      <c r="B478" s="3"/>
    </row>
    <row r="479" spans="1:2" x14ac:dyDescent="0.2">
      <c r="A479" s="2"/>
      <c r="B479" s="3"/>
    </row>
    <row r="480" spans="1:2" x14ac:dyDescent="0.2">
      <c r="A480" s="2"/>
      <c r="B480" s="3"/>
    </row>
    <row r="481" spans="1:2" x14ac:dyDescent="0.2">
      <c r="A481" s="2"/>
      <c r="B481" s="3"/>
    </row>
    <row r="482" spans="1:2" x14ac:dyDescent="0.2">
      <c r="A482" s="2"/>
      <c r="B482" s="3"/>
    </row>
    <row r="483" spans="1:2" x14ac:dyDescent="0.2">
      <c r="A483" s="2"/>
      <c r="B483" s="3"/>
    </row>
    <row r="484" spans="1:2" x14ac:dyDescent="0.2">
      <c r="A484" s="2"/>
      <c r="B484" s="3"/>
    </row>
    <row r="485" spans="1:2" x14ac:dyDescent="0.2">
      <c r="A485" s="2"/>
      <c r="B485" s="3"/>
    </row>
    <row r="486" spans="1:2" x14ac:dyDescent="0.2">
      <c r="A486" s="2"/>
      <c r="B486" s="3"/>
    </row>
    <row r="487" spans="1:2" x14ac:dyDescent="0.2">
      <c r="A487" s="2"/>
      <c r="B487" s="3"/>
    </row>
    <row r="488" spans="1:2" x14ac:dyDescent="0.2">
      <c r="A488" s="2"/>
      <c r="B488" s="3"/>
    </row>
    <row r="489" spans="1:2" x14ac:dyDescent="0.2">
      <c r="A489" s="2"/>
      <c r="B489" s="3"/>
    </row>
    <row r="490" spans="1:2" x14ac:dyDescent="0.2">
      <c r="A490" s="2"/>
      <c r="B490" s="3"/>
    </row>
    <row r="491" spans="1:2" x14ac:dyDescent="0.2">
      <c r="A491" s="2"/>
      <c r="B491" s="3"/>
    </row>
    <row r="492" spans="1:2" x14ac:dyDescent="0.2">
      <c r="A492" s="2"/>
      <c r="B492" s="3"/>
    </row>
    <row r="493" spans="1:2" x14ac:dyDescent="0.2">
      <c r="A493" s="2"/>
      <c r="B493" s="3"/>
    </row>
    <row r="494" spans="1:2" x14ac:dyDescent="0.2">
      <c r="A494" s="2"/>
      <c r="B494" s="3"/>
    </row>
    <row r="495" spans="1:2" x14ac:dyDescent="0.2">
      <c r="A495" s="2"/>
      <c r="B495" s="3"/>
    </row>
    <row r="496" spans="1:2" x14ac:dyDescent="0.2">
      <c r="A496" s="2"/>
      <c r="B496" s="3"/>
    </row>
    <row r="497" spans="1:2" x14ac:dyDescent="0.2">
      <c r="A497" s="2"/>
      <c r="B497" s="3"/>
    </row>
    <row r="498" spans="1:2" x14ac:dyDescent="0.2">
      <c r="A498" s="2"/>
      <c r="B498" s="3"/>
    </row>
    <row r="499" spans="1:2" x14ac:dyDescent="0.2">
      <c r="A499" s="2"/>
      <c r="B499" s="3"/>
    </row>
    <row r="500" spans="1:2" x14ac:dyDescent="0.2">
      <c r="A500" s="2"/>
      <c r="B500" s="3"/>
    </row>
    <row r="501" spans="1:2" x14ac:dyDescent="0.2">
      <c r="A501" s="2"/>
      <c r="B501" s="3"/>
    </row>
    <row r="502" spans="1:2" x14ac:dyDescent="0.2">
      <c r="A502" s="2"/>
      <c r="B502" s="3"/>
    </row>
    <row r="503" spans="1:2" x14ac:dyDescent="0.2">
      <c r="A503" s="2"/>
      <c r="B503" s="3"/>
    </row>
    <row r="504" spans="1:2" x14ac:dyDescent="0.2">
      <c r="A504" s="2"/>
      <c r="B504" s="3"/>
    </row>
    <row r="505" spans="1:2" x14ac:dyDescent="0.2">
      <c r="A505" s="2"/>
      <c r="B505" s="3"/>
    </row>
    <row r="506" spans="1:2" x14ac:dyDescent="0.2">
      <c r="A506" s="2"/>
      <c r="B506" s="3"/>
    </row>
    <row r="507" spans="1:2" x14ac:dyDescent="0.2">
      <c r="A507" s="2"/>
      <c r="B507" s="3"/>
    </row>
    <row r="508" spans="1:2" x14ac:dyDescent="0.2">
      <c r="A508" s="2"/>
      <c r="B508" s="3"/>
    </row>
    <row r="509" spans="1:2" x14ac:dyDescent="0.2">
      <c r="A509" s="2"/>
      <c r="B509" s="3"/>
    </row>
    <row r="510" spans="1:2" x14ac:dyDescent="0.2">
      <c r="A510" s="2"/>
      <c r="B510" s="3"/>
    </row>
    <row r="511" spans="1:2" x14ac:dyDescent="0.2">
      <c r="A511" s="2"/>
      <c r="B511" s="3"/>
    </row>
    <row r="512" spans="1:2" x14ac:dyDescent="0.2">
      <c r="A512" s="2"/>
      <c r="B512" s="3"/>
    </row>
    <row r="513" spans="1:2" x14ac:dyDescent="0.2">
      <c r="A513" s="2"/>
      <c r="B513" s="3"/>
    </row>
    <row r="514" spans="1:2" x14ac:dyDescent="0.2">
      <c r="A514" s="2"/>
      <c r="B514" s="3"/>
    </row>
    <row r="515" spans="1:2" x14ac:dyDescent="0.2">
      <c r="A515" s="2"/>
      <c r="B515" s="3"/>
    </row>
    <row r="516" spans="1:2" x14ac:dyDescent="0.2">
      <c r="A516" s="2"/>
      <c r="B516" s="3"/>
    </row>
    <row r="517" spans="1:2" x14ac:dyDescent="0.2">
      <c r="A517" s="2"/>
      <c r="B517" s="3"/>
    </row>
    <row r="518" spans="1:2" x14ac:dyDescent="0.2">
      <c r="A518" s="2"/>
      <c r="B518" s="3"/>
    </row>
    <row r="519" spans="1:2" x14ac:dyDescent="0.2">
      <c r="A519" s="2"/>
      <c r="B519" s="3"/>
    </row>
    <row r="520" spans="1:2" x14ac:dyDescent="0.2">
      <c r="A520" s="2"/>
      <c r="B520" s="3"/>
    </row>
    <row r="521" spans="1:2" x14ac:dyDescent="0.2">
      <c r="A521" s="2"/>
      <c r="B521" s="3"/>
    </row>
    <row r="522" spans="1:2" x14ac:dyDescent="0.2">
      <c r="A522" s="2"/>
      <c r="B522" s="3"/>
    </row>
    <row r="523" spans="1:2" x14ac:dyDescent="0.2">
      <c r="A523" s="2"/>
      <c r="B523" s="3"/>
    </row>
    <row r="524" spans="1:2" x14ac:dyDescent="0.2">
      <c r="A524" s="2"/>
      <c r="B524" s="3"/>
    </row>
    <row r="525" spans="1:2" x14ac:dyDescent="0.2">
      <c r="A525" s="2"/>
      <c r="B525" s="3"/>
    </row>
    <row r="526" spans="1:2" x14ac:dyDescent="0.2">
      <c r="A526" s="2"/>
      <c r="B526" s="3"/>
    </row>
    <row r="527" spans="1:2" x14ac:dyDescent="0.2">
      <c r="A527" s="2"/>
      <c r="B527" s="3"/>
    </row>
    <row r="528" spans="1:2" x14ac:dyDescent="0.2">
      <c r="A528" s="2"/>
      <c r="B528" s="3"/>
    </row>
    <row r="529" spans="1:2" x14ac:dyDescent="0.2">
      <c r="A529" s="2"/>
      <c r="B529" s="3"/>
    </row>
    <row r="530" spans="1:2" x14ac:dyDescent="0.2">
      <c r="A530" s="2"/>
      <c r="B530" s="3"/>
    </row>
    <row r="531" spans="1:2" x14ac:dyDescent="0.2">
      <c r="A531" s="2"/>
      <c r="B531" s="3"/>
    </row>
    <row r="532" spans="1:2" x14ac:dyDescent="0.2">
      <c r="A532" s="2"/>
      <c r="B532" s="3"/>
    </row>
    <row r="533" spans="1:2" x14ac:dyDescent="0.2">
      <c r="A533" s="2"/>
      <c r="B533" s="3"/>
    </row>
    <row r="534" spans="1:2" x14ac:dyDescent="0.2">
      <c r="A534" s="2"/>
      <c r="B534" s="3"/>
    </row>
    <row r="535" spans="1:2" x14ac:dyDescent="0.2">
      <c r="A535" s="2"/>
      <c r="B535" s="3"/>
    </row>
    <row r="536" spans="1:2" x14ac:dyDescent="0.2">
      <c r="A536" s="2"/>
      <c r="B536" s="3"/>
    </row>
    <row r="537" spans="1:2" x14ac:dyDescent="0.2">
      <c r="A537" s="2"/>
      <c r="B537" s="3"/>
    </row>
    <row r="538" spans="1:2" x14ac:dyDescent="0.2">
      <c r="A538" s="2"/>
      <c r="B538" s="3"/>
    </row>
    <row r="539" spans="1:2" x14ac:dyDescent="0.2">
      <c r="A539" s="2"/>
      <c r="B539" s="3"/>
    </row>
    <row r="540" spans="1:2" x14ac:dyDescent="0.2">
      <c r="A540" s="2"/>
      <c r="B540" s="3"/>
    </row>
    <row r="541" spans="1:2" x14ac:dyDescent="0.2">
      <c r="A541" s="2"/>
      <c r="B541" s="3"/>
    </row>
    <row r="542" spans="1:2" x14ac:dyDescent="0.2">
      <c r="A542" s="2"/>
      <c r="B542" s="3"/>
    </row>
    <row r="543" spans="1:2" x14ac:dyDescent="0.2">
      <c r="A543" s="2"/>
      <c r="B543" s="3"/>
    </row>
    <row r="544" spans="1:2" x14ac:dyDescent="0.2">
      <c r="A544" s="2"/>
      <c r="B544" s="3"/>
    </row>
    <row r="545" spans="1:2" x14ac:dyDescent="0.2">
      <c r="A545" s="2"/>
      <c r="B545" s="3"/>
    </row>
    <row r="546" spans="1:2" x14ac:dyDescent="0.2">
      <c r="A546" s="2"/>
      <c r="B546" s="3"/>
    </row>
    <row r="547" spans="1:2" x14ac:dyDescent="0.2">
      <c r="A547" s="2"/>
      <c r="B547" s="3"/>
    </row>
    <row r="548" spans="1:2" x14ac:dyDescent="0.2">
      <c r="A548" s="2"/>
      <c r="B548" s="3"/>
    </row>
    <row r="549" spans="1:2" x14ac:dyDescent="0.2">
      <c r="A549" s="2"/>
      <c r="B549" s="3"/>
    </row>
    <row r="550" spans="1:2" x14ac:dyDescent="0.2">
      <c r="A550" s="2"/>
      <c r="B550" s="3"/>
    </row>
    <row r="551" spans="1:2" x14ac:dyDescent="0.2">
      <c r="A551" s="2"/>
      <c r="B551" s="3"/>
    </row>
    <row r="552" spans="1:2" x14ac:dyDescent="0.2">
      <c r="A552" s="2"/>
      <c r="B552" s="3"/>
    </row>
    <row r="553" spans="1:2" x14ac:dyDescent="0.2">
      <c r="A553" s="2"/>
      <c r="B553" s="3"/>
    </row>
    <row r="554" spans="1:2" x14ac:dyDescent="0.2">
      <c r="A554" s="2"/>
      <c r="B554" s="3"/>
    </row>
    <row r="555" spans="1:2" x14ac:dyDescent="0.2">
      <c r="A555" s="2"/>
      <c r="B555" s="3"/>
    </row>
    <row r="556" spans="1:2" x14ac:dyDescent="0.2">
      <c r="A556" s="2"/>
      <c r="B556" s="3"/>
    </row>
    <row r="557" spans="1:2" x14ac:dyDescent="0.2">
      <c r="A557" s="2"/>
      <c r="B557" s="3"/>
    </row>
    <row r="558" spans="1:2" x14ac:dyDescent="0.2">
      <c r="A558" s="2"/>
      <c r="B558" s="3"/>
    </row>
    <row r="559" spans="1:2" x14ac:dyDescent="0.2">
      <c r="A559" s="2"/>
      <c r="B559" s="3"/>
    </row>
    <row r="560" spans="1:2" x14ac:dyDescent="0.2">
      <c r="A560" s="2"/>
      <c r="B560" s="3"/>
    </row>
    <row r="561" spans="1:2" x14ac:dyDescent="0.2">
      <c r="A561" s="2"/>
      <c r="B561" s="3"/>
    </row>
    <row r="562" spans="1:2" x14ac:dyDescent="0.2">
      <c r="A562" s="2"/>
      <c r="B562" s="3"/>
    </row>
    <row r="563" spans="1:2" x14ac:dyDescent="0.2">
      <c r="A563" s="2"/>
      <c r="B563" s="3"/>
    </row>
    <row r="564" spans="1:2" x14ac:dyDescent="0.2">
      <c r="A564" s="2"/>
      <c r="B564" s="3"/>
    </row>
    <row r="565" spans="1:2" x14ac:dyDescent="0.2">
      <c r="A565" s="2"/>
      <c r="B565" s="3"/>
    </row>
    <row r="566" spans="1:2" x14ac:dyDescent="0.2">
      <c r="A566" s="2"/>
      <c r="B566" s="3"/>
    </row>
    <row r="567" spans="1:2" x14ac:dyDescent="0.2">
      <c r="A567" s="2"/>
      <c r="B567" s="3"/>
    </row>
    <row r="568" spans="1:2" x14ac:dyDescent="0.2">
      <c r="A568" s="2"/>
      <c r="B568" s="3"/>
    </row>
    <row r="569" spans="1:2" x14ac:dyDescent="0.2">
      <c r="A569" s="2"/>
      <c r="B569" s="3"/>
    </row>
    <row r="570" spans="1:2" x14ac:dyDescent="0.2">
      <c r="A570" s="2"/>
      <c r="B570" s="3"/>
    </row>
    <row r="571" spans="1:2" x14ac:dyDescent="0.2">
      <c r="A571" s="2"/>
      <c r="B571" s="3"/>
    </row>
    <row r="572" spans="1:2" x14ac:dyDescent="0.2">
      <c r="A572" s="2"/>
      <c r="B572" s="3"/>
    </row>
    <row r="573" spans="1:2" x14ac:dyDescent="0.2">
      <c r="A573" s="2"/>
      <c r="B573" s="3"/>
    </row>
    <row r="574" spans="1:2" x14ac:dyDescent="0.2">
      <c r="A574" s="2"/>
      <c r="B574" s="3"/>
    </row>
    <row r="575" spans="1:2" x14ac:dyDescent="0.2">
      <c r="A575" s="2"/>
      <c r="B575" s="3"/>
    </row>
    <row r="576" spans="1:2" x14ac:dyDescent="0.2">
      <c r="A576" s="2"/>
      <c r="B576" s="3"/>
    </row>
    <row r="577" spans="1:2" x14ac:dyDescent="0.2">
      <c r="A577" s="2"/>
      <c r="B577" s="3"/>
    </row>
    <row r="578" spans="1:2" x14ac:dyDescent="0.2">
      <c r="A578" s="2"/>
      <c r="B578" s="3"/>
    </row>
    <row r="579" spans="1:2" x14ac:dyDescent="0.2">
      <c r="A579" s="2"/>
      <c r="B579" s="3"/>
    </row>
    <row r="580" spans="1:2" x14ac:dyDescent="0.2">
      <c r="A580" s="2"/>
      <c r="B580" s="3"/>
    </row>
    <row r="581" spans="1:2" x14ac:dyDescent="0.2">
      <c r="A581" s="2"/>
      <c r="B581" s="3"/>
    </row>
    <row r="582" spans="1:2" x14ac:dyDescent="0.2">
      <c r="A582" s="2"/>
      <c r="B582" s="3"/>
    </row>
    <row r="583" spans="1:2" x14ac:dyDescent="0.2">
      <c r="A583" s="2"/>
      <c r="B583" s="3"/>
    </row>
    <row r="584" spans="1:2" x14ac:dyDescent="0.2">
      <c r="A584" s="2"/>
      <c r="B584" s="3"/>
    </row>
    <row r="585" spans="1:2" x14ac:dyDescent="0.2">
      <c r="A585" s="2"/>
      <c r="B585" s="3"/>
    </row>
    <row r="586" spans="1:2" x14ac:dyDescent="0.2">
      <c r="A586" s="2"/>
      <c r="B586" s="3"/>
    </row>
    <row r="587" spans="1:2" x14ac:dyDescent="0.2">
      <c r="A587" s="2"/>
      <c r="B587" s="3"/>
    </row>
    <row r="588" spans="1:2" x14ac:dyDescent="0.2">
      <c r="A588" s="2"/>
      <c r="B588" s="3"/>
    </row>
    <row r="589" spans="1:2" x14ac:dyDescent="0.2">
      <c r="A589" s="2"/>
      <c r="B589" s="3"/>
    </row>
    <row r="590" spans="1:2" x14ac:dyDescent="0.2">
      <c r="A590" s="2"/>
      <c r="B590" s="3"/>
    </row>
    <row r="591" spans="1:2" x14ac:dyDescent="0.2">
      <c r="A591" s="2"/>
      <c r="B591" s="3"/>
    </row>
    <row r="592" spans="1:2" x14ac:dyDescent="0.2">
      <c r="A592" s="2"/>
      <c r="B592" s="3"/>
    </row>
    <row r="593" spans="1:2" x14ac:dyDescent="0.2">
      <c r="A593" s="2"/>
      <c r="B593" s="3"/>
    </row>
    <row r="594" spans="1:2" x14ac:dyDescent="0.2">
      <c r="A594" s="2"/>
      <c r="B594" s="3"/>
    </row>
    <row r="595" spans="1:2" x14ac:dyDescent="0.2">
      <c r="A595" s="2"/>
      <c r="B595" s="3"/>
    </row>
    <row r="596" spans="1:2" x14ac:dyDescent="0.2">
      <c r="A596" s="2"/>
      <c r="B596" s="3"/>
    </row>
    <row r="597" spans="1:2" x14ac:dyDescent="0.2">
      <c r="A597" s="2"/>
      <c r="B597" s="3"/>
    </row>
    <row r="598" spans="1:2" x14ac:dyDescent="0.2">
      <c r="A598" s="2"/>
      <c r="B598" s="3"/>
    </row>
    <row r="599" spans="1:2" x14ac:dyDescent="0.2">
      <c r="A599" s="2"/>
      <c r="B599" s="3"/>
    </row>
    <row r="600" spans="1:2" x14ac:dyDescent="0.2">
      <c r="A600" s="2"/>
      <c r="B600" s="3"/>
    </row>
    <row r="601" spans="1:2" x14ac:dyDescent="0.2">
      <c r="A601" s="2"/>
      <c r="B601" s="3"/>
    </row>
    <row r="602" spans="1:2" x14ac:dyDescent="0.2">
      <c r="A602" s="2"/>
      <c r="B602" s="3"/>
    </row>
    <row r="603" spans="1:2" x14ac:dyDescent="0.2">
      <c r="A603" s="2"/>
      <c r="B603" s="3"/>
    </row>
    <row r="604" spans="1:2" x14ac:dyDescent="0.2">
      <c r="A604" s="2"/>
      <c r="B604" s="3"/>
    </row>
    <row r="605" spans="1:2" x14ac:dyDescent="0.2">
      <c r="A605" s="2"/>
      <c r="B605" s="3"/>
    </row>
    <row r="606" spans="1:2" x14ac:dyDescent="0.2">
      <c r="A606" s="2"/>
      <c r="B606" s="3"/>
    </row>
    <row r="607" spans="1:2" x14ac:dyDescent="0.2">
      <c r="A607" s="2"/>
      <c r="B607" s="3"/>
    </row>
    <row r="608" spans="1:2" x14ac:dyDescent="0.2">
      <c r="A608" s="2"/>
      <c r="B608" s="3"/>
    </row>
    <row r="609" spans="1:2" x14ac:dyDescent="0.2">
      <c r="A609" s="2"/>
      <c r="B609" s="3"/>
    </row>
    <row r="612" spans="1:2" x14ac:dyDescent="0.2">
      <c r="A612" t="s">
        <v>1</v>
      </c>
    </row>
    <row r="613" spans="1:2" x14ac:dyDescent="0.2">
      <c r="A613" t="s">
        <v>2</v>
      </c>
    </row>
    <row r="614" spans="1:2" x14ac:dyDescent="0.2">
      <c r="A614" t="s">
        <v>3</v>
      </c>
    </row>
    <row r="615" spans="1:2" x14ac:dyDescent="0.2">
      <c r="A615" t="s">
        <v>4</v>
      </c>
    </row>
    <row r="616" spans="1:2" x14ac:dyDescent="0.2">
      <c r="A616" t="s">
        <v>5</v>
      </c>
    </row>
    <row r="617" spans="1:2" x14ac:dyDescent="0.2">
      <c r="A617" t="s">
        <v>6</v>
      </c>
    </row>
    <row r="618" spans="1:2" x14ac:dyDescent="0.2">
      <c r="A618" t="s">
        <v>7</v>
      </c>
    </row>
    <row r="619" spans="1:2" x14ac:dyDescent="0.2">
      <c r="A619" t="s">
        <v>8</v>
      </c>
    </row>
    <row r="620" spans="1:2" x14ac:dyDescent="0.2">
      <c r="A620" t="s">
        <v>9</v>
      </c>
    </row>
    <row r="621" spans="1:2" x14ac:dyDescent="0.2">
      <c r="A621" t="s">
        <v>10</v>
      </c>
    </row>
    <row r="622" spans="1:2" x14ac:dyDescent="0.2">
      <c r="A622" t="s">
        <v>11</v>
      </c>
    </row>
    <row r="623" spans="1:2" x14ac:dyDescent="0.2">
      <c r="A623" t="s">
        <v>12</v>
      </c>
    </row>
    <row r="624" spans="1:2" x14ac:dyDescent="0.2">
      <c r="A624" t="s">
        <v>13</v>
      </c>
    </row>
    <row r="625" spans="1:1" x14ac:dyDescent="0.2">
      <c r="A625" t="s">
        <v>14</v>
      </c>
    </row>
    <row r="626" spans="1:1" x14ac:dyDescent="0.2">
      <c r="A626" t="s">
        <v>15</v>
      </c>
    </row>
    <row r="627" spans="1:1" x14ac:dyDescent="0.2">
      <c r="A627" t="s">
        <v>16</v>
      </c>
    </row>
  </sheetData>
  <mergeCells count="8">
    <mergeCell ref="K3:M3"/>
    <mergeCell ref="T3:V3"/>
    <mergeCell ref="W3:Y3"/>
    <mergeCell ref="Q3:S3"/>
    <mergeCell ref="B3:C3"/>
    <mergeCell ref="E3:G3"/>
    <mergeCell ref="H3:J3"/>
    <mergeCell ref="N3:P3"/>
  </mergeCells>
  <pageMargins left="0.78740157499999996" right="0.78740157499999996" top="0.984251969" bottom="0.984251969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52AC-98CA-4A31-A16C-BD6C4860AF2C}">
  <sheetPr>
    <pageSetUpPr fitToPage="1"/>
  </sheetPr>
  <dimension ref="A3:Y24"/>
  <sheetViews>
    <sheetView tabSelected="1" topLeftCell="A4" zoomScaleNormal="100" workbookViewId="0">
      <selection activeCell="N20" sqref="N20"/>
    </sheetView>
  </sheetViews>
  <sheetFormatPr baseColWidth="10" defaultRowHeight="12.75" x14ac:dyDescent="0.2"/>
  <cols>
    <col min="1" max="1" width="22.85546875" customWidth="1"/>
  </cols>
  <sheetData>
    <row r="3" spans="1:25" x14ac:dyDescent="0.2">
      <c r="B3" s="17" t="s">
        <v>17</v>
      </c>
      <c r="C3" s="17"/>
      <c r="D3" s="17"/>
      <c r="E3" s="17"/>
      <c r="F3" s="17" t="s">
        <v>18</v>
      </c>
      <c r="G3" s="17"/>
      <c r="H3" s="17"/>
      <c r="I3" s="17"/>
      <c r="K3" s="9"/>
      <c r="L3" t="s">
        <v>56</v>
      </c>
      <c r="N3" s="9"/>
      <c r="O3" s="9"/>
      <c r="P3" s="9"/>
      <c r="S3" t="s">
        <v>57</v>
      </c>
      <c r="X3" s="4" t="s">
        <v>34</v>
      </c>
      <c r="Y3" s="12" t="s">
        <v>35</v>
      </c>
    </row>
    <row r="4" spans="1:25" x14ac:dyDescent="0.2">
      <c r="K4" s="9"/>
      <c r="N4" s="9"/>
      <c r="O4" s="9"/>
      <c r="P4" s="9"/>
      <c r="X4" s="4"/>
      <c r="Y4" s="12" t="s">
        <v>38</v>
      </c>
    </row>
    <row r="5" spans="1:25" x14ac:dyDescent="0.2">
      <c r="B5" s="4" t="s">
        <v>30</v>
      </c>
      <c r="C5" s="4" t="s">
        <v>31</v>
      </c>
      <c r="D5" s="4" t="s">
        <v>32</v>
      </c>
      <c r="E5" s="4" t="s">
        <v>33</v>
      </c>
      <c r="F5" s="4" t="s">
        <v>30</v>
      </c>
      <c r="G5" s="4" t="s">
        <v>31</v>
      </c>
      <c r="H5" s="4" t="s">
        <v>32</v>
      </c>
      <c r="I5" s="4" t="s">
        <v>33</v>
      </c>
      <c r="K5" s="9"/>
      <c r="L5" t="s">
        <v>46</v>
      </c>
      <c r="M5" s="15">
        <f>CORREL('World+EM-Daten'!B225:B237,'World+EM-Daten'!C225:C237)</f>
        <v>0.87421387472920786</v>
      </c>
      <c r="N5" s="15"/>
      <c r="O5" t="s">
        <v>58</v>
      </c>
      <c r="P5" s="15">
        <f>CORREL('World+EM-Daten'!B105:B237,'World+EM-Daten'!C105:C237)</f>
        <v>0.77127019121063989</v>
      </c>
      <c r="R5">
        <v>2019</v>
      </c>
      <c r="S5" s="15">
        <f>CORREL('World+EM-Daten'!B223:B234,'World+EM-Daten'!C223:C234)</f>
        <v>0.63413809056810766</v>
      </c>
      <c r="U5">
        <v>2009</v>
      </c>
      <c r="V5" s="15">
        <f>CORREL('World+EM-Daten'!B103:B114,'World+EM-Daten'!C103:C114)</f>
        <v>0.98929610273054003</v>
      </c>
    </row>
    <row r="6" spans="1:25" x14ac:dyDescent="0.2">
      <c r="A6" s="4" t="s">
        <v>74</v>
      </c>
      <c r="B6" s="6">
        <f>MAX('World+EM-Daten'!E18:E237)</f>
        <v>0.54292572719570753</v>
      </c>
      <c r="C6" s="6">
        <f>MAX('World+EM-Daten'!H66:H237)</f>
        <v>1.4858796950014126</v>
      </c>
      <c r="D6" s="6">
        <f>MAX('World+EM-Daten'!N126:N237)</f>
        <v>2.4106184693589383</v>
      </c>
      <c r="E6" s="6">
        <f>MAX('World+EM-Daten'!T5:T237)</f>
        <v>2.88405572755418</v>
      </c>
      <c r="F6" s="6">
        <f>MAX('World+EM-Daten'!F18:F237)</f>
        <v>0.91627241720761354</v>
      </c>
      <c r="G6" s="6">
        <f>MAX('World+EM-Daten'!I66:I237)</f>
        <v>4.3523691055071803</v>
      </c>
      <c r="H6" s="6">
        <f>MAX('World+EM-Daten'!O126:O237)</f>
        <v>3.827570147863546</v>
      </c>
      <c r="I6" s="6">
        <f>MAX('World+EM-Daten'!U5:U237)</f>
        <v>5.2099593272507416</v>
      </c>
      <c r="K6" s="9"/>
      <c r="L6" t="s">
        <v>47</v>
      </c>
      <c r="M6" s="15">
        <f>CORREL('World+EM-Daten'!B213:B237,'World+EM-Daten'!C213:C237)</f>
        <v>0.53585677066397819</v>
      </c>
      <c r="N6" s="15"/>
      <c r="O6" t="s">
        <v>59</v>
      </c>
      <c r="P6" s="15">
        <f>CORREL('World+EM-Daten'!B93:B237,'World+EM-Daten'!C93:C237)</f>
        <v>0.78371427960806295</v>
      </c>
      <c r="R6">
        <v>2018</v>
      </c>
      <c r="S6" s="15">
        <f>CORREL('World+EM-Daten'!B211:B222,'World+EM-Daten'!C211:C222)</f>
        <v>0.49517423339931738</v>
      </c>
      <c r="U6">
        <v>2008</v>
      </c>
      <c r="V6" s="15">
        <f>CORREL('World+EM-Daten'!B91:B102,'World+EM-Daten'!C91:C102)</f>
        <v>0.99332908281630461</v>
      </c>
    </row>
    <row r="7" spans="1:25" x14ac:dyDescent="0.2">
      <c r="A7" s="4" t="s">
        <v>75</v>
      </c>
      <c r="B7" s="6">
        <f>MIN('World+EM-Daten'!E18:E237)</f>
        <v>-0.4711768219832736</v>
      </c>
      <c r="C7" s="6">
        <f>MIN('World+EM-Daten'!H66:H237)</f>
        <v>-0.22710902542835321</v>
      </c>
      <c r="D7" s="6">
        <f>MIN('World+EM-Daten'!N126:N237)</f>
        <v>0.25619999999999998</v>
      </c>
      <c r="E7" s="6">
        <f>MIN('World+EM-Daten'!T5:T237)</f>
        <v>0.67046011968998331</v>
      </c>
      <c r="F7" s="6">
        <f>MIN('World+EM-Daten'!F18:F237)</f>
        <v>-0.56557134735645254</v>
      </c>
      <c r="G7" s="6">
        <f>MIN('World+EM-Daten'!I66:I237)</f>
        <v>-0.24861228713895955</v>
      </c>
      <c r="H7" s="6">
        <f>MIN('World+EM-Daten'!O126:O237)</f>
        <v>6.1418520631298712E-2</v>
      </c>
      <c r="I7" s="6">
        <f>MIN('World+EM-Daten'!U5:U237)</f>
        <v>1.214980491289773</v>
      </c>
      <c r="K7" s="9"/>
      <c r="L7" t="s">
        <v>48</v>
      </c>
      <c r="M7" s="15">
        <f>CORREL('World+EM-Daten'!B201:B237,'World+EM-Daten'!C201:C237)</f>
        <v>0.54068071877414858</v>
      </c>
      <c r="N7" s="15"/>
      <c r="O7" t="s">
        <v>60</v>
      </c>
      <c r="P7" s="15">
        <f>CORREL('World+EM-Daten'!B81:B237,'World+EM-Daten'!C81:C237)</f>
        <v>0.77144954117498554</v>
      </c>
      <c r="R7">
        <v>2017</v>
      </c>
      <c r="S7" s="15">
        <f>CORREL('World+EM-Daten'!B199:B210,'World+EM-Daten'!C199:C210)</f>
        <v>0.98238015319910732</v>
      </c>
      <c r="U7">
        <v>2007</v>
      </c>
      <c r="V7" s="15">
        <f>CORREL('World+EM-Daten'!B79:B90,'World+EM-Daten'!C79:C90)</f>
        <v>0.86886063322123908</v>
      </c>
    </row>
    <row r="8" spans="1:25" x14ac:dyDescent="0.2">
      <c r="A8" s="4" t="s">
        <v>23</v>
      </c>
      <c r="B8" s="7">
        <f>STDEV('World+EM-Daten'!E18:E237)</f>
        <v>0.17215765486396462</v>
      </c>
      <c r="C8" s="7"/>
      <c r="F8" s="6">
        <f>STDEV('World+EM-Daten'!F18:F237)</f>
        <v>0.26469713843177778</v>
      </c>
      <c r="K8" s="9"/>
      <c r="L8" t="s">
        <v>49</v>
      </c>
      <c r="M8" s="15">
        <f>CORREL('World+EM-Daten'!B189:B237,'World+EM-Daten'!C189:C237)</f>
        <v>0.85610103848495911</v>
      </c>
      <c r="N8" s="15"/>
      <c r="O8" t="s">
        <v>61</v>
      </c>
      <c r="P8" s="15">
        <f>CORREL('World+EM-Daten'!B69:B237,'World+EM-Daten'!C69:C237)</f>
        <v>0.77367855333634639</v>
      </c>
      <c r="R8">
        <v>2016</v>
      </c>
      <c r="S8" s="15">
        <f>CORREL('World+EM-Daten'!B187:B198,'World+EM-Daten'!C187:C198)</f>
        <v>0.91264607212385152</v>
      </c>
      <c r="U8">
        <v>2006</v>
      </c>
      <c r="V8" s="15">
        <f>CORREL('World+EM-Daten'!B67:B78,'World+EM-Daten'!C67:C78)</f>
        <v>0.90468650910425386</v>
      </c>
    </row>
    <row r="9" spans="1:25" x14ac:dyDescent="0.2">
      <c r="A9" s="4" t="s">
        <v>24</v>
      </c>
      <c r="B9" s="6">
        <f>AVERAGE('World+EM-Daten'!E18:E237)</f>
        <v>7.5003578503353388E-2</v>
      </c>
      <c r="C9" s="6">
        <f>AVERAGE('World+EM-Daten'!H66:H237)</f>
        <v>0.43521235841524236</v>
      </c>
      <c r="D9" s="6">
        <f>AVERAGE('World+EM-Daten'!N126:N237)</f>
        <v>0.88292880796130557</v>
      </c>
      <c r="E9" s="6">
        <f>AVERAGE('World+EM-Daten'!T5:T237)</f>
        <v>1.7493591815351275</v>
      </c>
      <c r="F9" s="6">
        <f>AVERAGE('World+EM-Daten'!F18:F237)</f>
        <v>0.12548861672068731</v>
      </c>
      <c r="G9" s="6">
        <f>AVERAGE('World+EM-Daten'!I66:I237)</f>
        <v>0.76660065341969796</v>
      </c>
      <c r="H9" s="6">
        <f>AVERAGE('World+EM-Daten'!O126:O237)</f>
        <v>1.5256961888936065</v>
      </c>
      <c r="I9" s="6">
        <f>AVERAGE('World+EM-Daten'!U5:U237)</f>
        <v>3.0443693778035263</v>
      </c>
      <c r="K9" s="9"/>
      <c r="L9" t="s">
        <v>50</v>
      </c>
      <c r="M9" s="15">
        <f>CORREL('World+EM-Daten'!B177:B237,'World+EM-Daten'!C177:C237)</f>
        <v>0.89190076703799381</v>
      </c>
      <c r="N9" s="15"/>
      <c r="O9" t="s">
        <v>62</v>
      </c>
      <c r="P9" s="15">
        <f>CORREL('World+EM-Daten'!B57:B237,'World+EM-Daten'!C57:C237)</f>
        <v>0.77881917501385756</v>
      </c>
      <c r="R9">
        <v>2015</v>
      </c>
      <c r="S9" s="15">
        <f>CORREL('World+EM-Daten'!B175:B186,'World+EM-Daten'!C175:C186)</f>
        <v>0.73731161874850315</v>
      </c>
      <c r="U9">
        <v>2005</v>
      </c>
      <c r="V9" s="15">
        <f>CORREL('World+EM-Daten'!B55:B66,'World+EM-Daten'!C55:C66)</f>
        <v>0.99496478652638198</v>
      </c>
    </row>
    <row r="10" spans="1:25" x14ac:dyDescent="0.2">
      <c r="A10" s="4" t="s">
        <v>39</v>
      </c>
      <c r="B10" s="6">
        <f>B9</f>
        <v>7.5003578503353388E-2</v>
      </c>
      <c r="C10" s="6">
        <f>AVERAGE('World+EM-Daten'!K6:K237)</f>
        <v>6.9018478035144992E-2</v>
      </c>
      <c r="D10" s="6">
        <f>AVERAGE('World+EM-Daten'!Q6:Q237)</f>
        <v>6.3101105835950438E-2</v>
      </c>
      <c r="E10" s="6">
        <f>AVERAGE('World+EM-Daten'!W5:W237)</f>
        <v>6.8458491737555846E-2</v>
      </c>
      <c r="F10" s="6">
        <f>F9</f>
        <v>0.12548861672068731</v>
      </c>
      <c r="G10" s="6">
        <f>AVERAGE('World+EM-Daten'!L6:L237)</f>
        <v>9.7688052950048274E-2</v>
      </c>
      <c r="H10" s="6">
        <f>AVERAGE('World+EM-Daten'!R6:R237)</f>
        <v>8.5153358463087872E-2</v>
      </c>
      <c r="I10" s="6">
        <f>AVERAGE('World+EM-Daten'!X5:X237)</f>
        <v>9.5523543781839124E-2</v>
      </c>
      <c r="K10" s="9"/>
      <c r="L10" t="s">
        <v>51</v>
      </c>
      <c r="M10" s="15">
        <f>CORREL('World+EM-Daten'!B165:B237,'World+EM-Daten'!C165:C237)</f>
        <v>0.84644593574325055</v>
      </c>
      <c r="N10" s="15"/>
      <c r="O10" t="s">
        <v>63</v>
      </c>
      <c r="P10" s="15">
        <f>CORREL('World+EM-Daten'!B45:B237,'World+EM-Daten'!C45:C237)</f>
        <v>0.78956681009994911</v>
      </c>
      <c r="R10">
        <v>2014</v>
      </c>
      <c r="S10" s="15">
        <f>CORREL('World+EM-Daten'!B163:B174,'World+EM-Daten'!C163:C174)</f>
        <v>0.78919234941160099</v>
      </c>
      <c r="U10">
        <v>2004</v>
      </c>
      <c r="V10" s="15">
        <f>CORREL('World+EM-Daten'!B43:B54,'World+EM-Daten'!C43:C54)</f>
        <v>0.92844900586032064</v>
      </c>
    </row>
    <row r="11" spans="1:25" x14ac:dyDescent="0.2">
      <c r="A11" s="4" t="s">
        <v>44</v>
      </c>
      <c r="B11" s="7">
        <f>MEDIAN('World+EM-Daten'!E18:E237)</f>
        <v>0.11291892158208217</v>
      </c>
      <c r="C11" s="6">
        <f>MEDIAN('World+EM-Daten'!H66:H237)</f>
        <v>0.41866130929560319</v>
      </c>
      <c r="D11" s="7">
        <f>MEDIAN('World+EM-Daten'!N126:N237)</f>
        <v>0.83408863552531487</v>
      </c>
      <c r="E11" s="6">
        <f>MEDIAN('World+EM-Daten'!T5:T237)</f>
        <v>1.7406919867525927</v>
      </c>
      <c r="F11" s="7">
        <f>MEDIAN('World+EM-Daten'!F18:F237)</f>
        <v>0.1159268096916799</v>
      </c>
      <c r="G11" s="7">
        <f>MEDIAN('World+EM-Daten'!I66:I237)</f>
        <v>0.28517738608055876</v>
      </c>
      <c r="H11" s="6">
        <f>MEDIAN('World+EM-Daten'!O126:O237)</f>
        <v>1.2500439792261477</v>
      </c>
      <c r="I11" s="6">
        <f>MEDIAN('World+EM-Daten'!U5:U237)</f>
        <v>2.9022742661116077</v>
      </c>
      <c r="J11" s="9"/>
      <c r="K11" s="9"/>
      <c r="L11" s="9" t="s">
        <v>52</v>
      </c>
      <c r="M11" s="15">
        <f>CORREL('World+EM-Daten'!B153:B237,'World+EM-Daten'!C153:C237)</f>
        <v>0.81361063426353919</v>
      </c>
      <c r="N11" s="15"/>
      <c r="O11" s="9" t="s">
        <v>64</v>
      </c>
      <c r="P11" s="15">
        <f>CORREL('World+EM-Daten'!B33:B237,'World+EM-Daten'!C33:C237)</f>
        <v>0.81200709487011169</v>
      </c>
      <c r="Q11" s="9"/>
      <c r="R11" s="9">
        <v>2013</v>
      </c>
      <c r="S11" s="15">
        <f>CORREL('World+EM-Daten'!B151:B162,'World+EM-Daten'!C151:C162)</f>
        <v>5.0731247641792925E-2</v>
      </c>
      <c r="T11" s="9"/>
      <c r="U11" s="9">
        <v>2003</v>
      </c>
      <c r="V11" s="15">
        <f>CORREL('World+EM-Daten'!B31:B42,'World+EM-Daten'!C31:C42)</f>
        <v>0.98445438705273169</v>
      </c>
      <c r="W11" s="9"/>
      <c r="X11" s="9"/>
      <c r="Y11" s="9"/>
    </row>
    <row r="12" spans="1:25" x14ac:dyDescent="0.2">
      <c r="A12" s="4" t="s">
        <v>45</v>
      </c>
      <c r="B12" s="6">
        <f>B11</f>
        <v>0.11291892158208217</v>
      </c>
      <c r="C12" s="6">
        <f>MEDIAN('World+EM-Daten'!K6:K237)</f>
        <v>7.2446086733032655E-2</v>
      </c>
      <c r="D12" s="6">
        <f>MEDIAN('World+EM-Daten'!Q6:Q237)</f>
        <v>6.2532019031917963E-2</v>
      </c>
      <c r="E12" s="6">
        <f>MEDIAN('World+EM-Daten'!W5:W237)</f>
        <v>6.9523840316380148E-2</v>
      </c>
      <c r="F12" s="6">
        <f>F11</f>
        <v>0.1159268096916799</v>
      </c>
      <c r="G12" s="6">
        <f>MEDIAN('World+EM-Daten'!L6:L237)</f>
        <v>5.1457526061603365E-2</v>
      </c>
      <c r="H12" s="6">
        <f>MEDIAN('World+EM-Daten'!R6:R237)</f>
        <v>8.4473744013622065E-2</v>
      </c>
      <c r="I12" s="6">
        <f>MEDIAN('World+EM-Daten'!X5:X237)</f>
        <v>9.5017808262783388E-2</v>
      </c>
      <c r="J12" s="9"/>
      <c r="K12" s="9"/>
      <c r="L12" s="9" t="s">
        <v>53</v>
      </c>
      <c r="M12" s="15">
        <f>CORREL('World+EM-Daten'!B141:B237,'World+EM-Daten'!C141:C237)</f>
        <v>0.76931773085607591</v>
      </c>
      <c r="N12" s="15"/>
      <c r="O12" s="9" t="s">
        <v>65</v>
      </c>
      <c r="P12" s="15">
        <f>CORREL('World+EM-Daten'!B21:B237,'World+EM-Daten'!C21:C237)</f>
        <v>0.83249924863199432</v>
      </c>
      <c r="Q12" s="9"/>
      <c r="R12" s="9">
        <v>2012</v>
      </c>
      <c r="S12" s="15">
        <f>CORREL('World+EM-Daten'!B139:B150,'World+EM-Daten'!C139:C150)</f>
        <v>0.76713100918186428</v>
      </c>
      <c r="T12" s="9"/>
      <c r="U12" s="9">
        <v>2002</v>
      </c>
      <c r="V12" s="15">
        <f>CORREL('World+EM-Daten'!B19:B30,'World+EM-Daten'!C19:C30)</f>
        <v>0.96531847669566706</v>
      </c>
      <c r="W12" s="9"/>
      <c r="X12" s="9"/>
      <c r="Y12" s="9"/>
    </row>
    <row r="13" spans="1:25" x14ac:dyDescent="0.2">
      <c r="A13" s="4" t="s">
        <v>36</v>
      </c>
      <c r="B13" s="9">
        <f>COUNTIF('World+EM-Daten'!E18:E237,Y3)</f>
        <v>63</v>
      </c>
      <c r="C13" s="9">
        <f>COUNTIF('World+EM-Daten'!H66:H237,Y3)</f>
        <v>22</v>
      </c>
      <c r="D13">
        <f>COUNTIF('World+EM-Daten'!N126:N237,Y3)</f>
        <v>0</v>
      </c>
      <c r="E13">
        <f>COUNTIF('World+EM-Daten'!T5:T237,'World+EM-Auswertung'!Y3)</f>
        <v>0</v>
      </c>
      <c r="F13">
        <f>COUNTIF('World+EM-Daten'!F18:F237,Y3)</f>
        <v>72</v>
      </c>
      <c r="G13">
        <f>COUNTIF('World+EM-Daten'!I66:I237,Y3)</f>
        <v>25</v>
      </c>
      <c r="H13">
        <f>COUNTIF('World+EM-Daten'!O126:O237,Y3)</f>
        <v>0</v>
      </c>
      <c r="I13">
        <f>COUNTIF('World+EM-Daten'!U5:U237,'World+EM-Auswertung'!Y3)</f>
        <v>0</v>
      </c>
      <c r="K13" s="9"/>
      <c r="L13" s="9" t="s">
        <v>54</v>
      </c>
      <c r="M13" s="15">
        <f>CORREL('World+EM-Daten'!B129:B237,'World+EM-Daten'!C129:C237)</f>
        <v>0.71310523371747669</v>
      </c>
      <c r="N13" s="15"/>
      <c r="O13" s="9" t="s">
        <v>66</v>
      </c>
      <c r="P13" s="15">
        <f>CORREL('World+EM-Daten'!B9:B237,'World+EM-Daten'!C9:C237)</f>
        <v>0.83773107130438351</v>
      </c>
      <c r="R13" s="9">
        <v>2011</v>
      </c>
      <c r="S13" s="15">
        <f>CORREL('World+EM-Daten'!B127:B138,'World+EM-Daten'!C127:C138)</f>
        <v>0.95743167310830024</v>
      </c>
      <c r="U13" s="9">
        <v>2001</v>
      </c>
      <c r="V13" s="15">
        <f>CORREL('World+EM-Daten'!B7:B18,'World+EM-Daten'!C7:C18)</f>
        <v>0.94183610273368323</v>
      </c>
    </row>
    <row r="14" spans="1:25" x14ac:dyDescent="0.2">
      <c r="A14" s="4" t="s">
        <v>37</v>
      </c>
      <c r="B14">
        <f>COUNTIF('World+EM-Daten'!E18:E237,Y4)</f>
        <v>157</v>
      </c>
      <c r="C14">
        <f>COUNTIF('World+EM-Daten'!H66:H237,Y4)</f>
        <v>150</v>
      </c>
      <c r="D14">
        <f>COUNTIF('World+EM-Daten'!N126:N237,Y4)</f>
        <v>112</v>
      </c>
      <c r="E14" s="9">
        <f>COUNTIF('World+EM-Daten'!T5:T237,Y4)</f>
        <v>52</v>
      </c>
      <c r="F14">
        <f>COUNTIF('World+EM-Daten'!F18:F237,Y4)</f>
        <v>148</v>
      </c>
      <c r="G14">
        <f>COUNTIF('World+EM-Daten'!I66:I237,Y4)</f>
        <v>147</v>
      </c>
      <c r="H14">
        <f>COUNTIF('World+EM-Daten'!O126:O237,Y4)</f>
        <v>112</v>
      </c>
      <c r="I14" s="9">
        <f>COUNTIF('World+EM-Daten'!U5:U237,'World+EM-Auswertung'!Y4)</f>
        <v>52</v>
      </c>
      <c r="K14" s="9"/>
      <c r="L14" s="9" t="s">
        <v>55</v>
      </c>
      <c r="M14" s="15">
        <f>CORREL('World+EM-Daten'!B117:B237,'World+EM-Daten'!C117:C237)</f>
        <v>0.70905402250546024</v>
      </c>
      <c r="N14" s="15"/>
      <c r="O14" s="9" t="s">
        <v>67</v>
      </c>
      <c r="R14" s="9">
        <v>2010</v>
      </c>
      <c r="S14" s="15">
        <f>CORREL('World+EM-Daten'!B115:B126,'World+EM-Daten'!C115:C126)</f>
        <v>0.91111006505112846</v>
      </c>
      <c r="U14" s="14" t="s">
        <v>68</v>
      </c>
      <c r="V14" s="16">
        <f>AVERAGE(S5:S14,V5:V13)</f>
        <v>0.8320232420618261</v>
      </c>
    </row>
    <row r="15" spans="1:25" x14ac:dyDescent="0.2">
      <c r="A15" s="14" t="s">
        <v>42</v>
      </c>
      <c r="B15" s="14">
        <f>COUNTIF('World+EM-Daten'!G18:G237,Y4)</f>
        <v>90</v>
      </c>
      <c r="C15" s="14">
        <f>COUNTIF('World+EM-Daten'!J66:J237,Y4)</f>
        <v>85</v>
      </c>
      <c r="D15" s="14">
        <f>COUNTIF('World+EM-Daten'!P126:P237,Y4)</f>
        <v>55</v>
      </c>
      <c r="E15" s="14">
        <f>COUNTIF('World+EM-Daten'!V5:V237,'World+EM-Auswertung'!Y4)</f>
        <v>1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4" t="s">
        <v>69</v>
      </c>
      <c r="V15" s="15">
        <f>MIN(S5:S14,V5:V13)</f>
        <v>5.0731247641792925E-2</v>
      </c>
      <c r="W15" s="9"/>
      <c r="X15" s="9"/>
      <c r="Y15" s="9"/>
    </row>
    <row r="16" spans="1:25" x14ac:dyDescent="0.2">
      <c r="A16" s="14" t="s">
        <v>43</v>
      </c>
      <c r="B16" s="14">
        <f>COUNTIF('World+EM-Daten'!G18:G237,Y3)</f>
        <v>130</v>
      </c>
      <c r="C16" s="14">
        <f>COUNTIF('World+EM-Daten'!J66:J237,Y3)</f>
        <v>87</v>
      </c>
      <c r="D16" s="14">
        <f>COUNTIF('World+EM-Daten'!P126:P237,Y3)</f>
        <v>57</v>
      </c>
      <c r="E16" s="14">
        <f>COUNTIF('World+EM-Daten'!V5:V237,'World+EM-Auswertung'!Y3)</f>
        <v>51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4" t="s">
        <v>70</v>
      </c>
      <c r="V16" s="15">
        <f>MAX(S5:S14,V5:V13)</f>
        <v>0.99496478652638198</v>
      </c>
      <c r="W16" s="9"/>
      <c r="X16" s="9"/>
      <c r="Y16" s="9"/>
    </row>
    <row r="18" spans="1:21" x14ac:dyDescent="0.2">
      <c r="A18" t="s">
        <v>76</v>
      </c>
      <c r="B18" t="s">
        <v>46</v>
      </c>
      <c r="C18" t="s">
        <v>47</v>
      </c>
      <c r="D18" t="s">
        <v>48</v>
      </c>
      <c r="E18" t="s">
        <v>49</v>
      </c>
      <c r="F18" t="s">
        <v>50</v>
      </c>
      <c r="G18" t="s">
        <v>51</v>
      </c>
      <c r="H18" t="s">
        <v>52</v>
      </c>
      <c r="I18" t="s">
        <v>53</v>
      </c>
      <c r="J18" t="s">
        <v>54</v>
      </c>
      <c r="K18" t="s">
        <v>55</v>
      </c>
      <c r="L18" s="9" t="s">
        <v>58</v>
      </c>
      <c r="M18" s="9" t="s">
        <v>59</v>
      </c>
      <c r="N18" s="9" t="s">
        <v>60</v>
      </c>
      <c r="O18" s="9" t="s">
        <v>61</v>
      </c>
      <c r="P18" s="9" t="s">
        <v>62</v>
      </c>
      <c r="Q18" s="9" t="s">
        <v>63</v>
      </c>
      <c r="R18" s="9" t="s">
        <v>64</v>
      </c>
      <c r="S18" t="s">
        <v>65</v>
      </c>
      <c r="T18" t="s">
        <v>66</v>
      </c>
      <c r="U18" t="s">
        <v>67</v>
      </c>
    </row>
    <row r="19" spans="1:21" x14ac:dyDescent="0.2">
      <c r="A19" t="s">
        <v>17</v>
      </c>
      <c r="B19" s="6">
        <f>'World+EM-Daten'!$B$237/'World+EM-Daten'!B225-1</f>
        <v>-0.10387805974418707</v>
      </c>
      <c r="C19" s="6">
        <f>'World+EM-Daten'!B237/'World+EM-Daten'!B213-1</f>
        <v>-6.7921962001105229E-2</v>
      </c>
      <c r="D19" s="6">
        <f>'World+EM-Daten'!$B$237/'World+EM-Daten'!$B201-1</f>
        <v>5.875820780224017E-2</v>
      </c>
      <c r="E19" s="6">
        <f>'World+EM-Daten'!$B$237/'World+EM-Daten'!$B189-1</f>
        <v>0.21510500360170659</v>
      </c>
      <c r="F19" s="6">
        <f>'World+EM-Daten'!$B$237/'World+EM-Daten'!$B177-1</f>
        <v>0.1731129299737868</v>
      </c>
      <c r="G19" s="6">
        <f>'World+EM-Daten'!$B$237/'World+EM-Daten'!$B165-1</f>
        <v>0.24384571752694262</v>
      </c>
      <c r="H19" s="6">
        <f>'World+EM-Daten'!$B$237/'World+EM-Daten'!$B153-1</f>
        <v>0.48098872155061789</v>
      </c>
      <c r="I19" s="6">
        <f>'World+EM-Daten'!$B$237/'World+EM-Daten'!$B141-1</f>
        <v>0.65651911164828514</v>
      </c>
      <c r="J19" s="6">
        <f>'World+EM-Daten'!$B$237/'World+EM-Daten'!$B129-1</f>
        <v>0.66583105439076284</v>
      </c>
      <c r="K19" s="6">
        <f>'World+EM-Daten'!$B$237/'World+EM-Daten'!$B117-1</f>
        <v>0.8897793864184762</v>
      </c>
      <c r="L19" s="6">
        <f>'World+EM-Daten'!$B$237/'World+EM-Daten'!$B105-1</f>
        <v>1.8793329831932772</v>
      </c>
      <c r="M19" s="6">
        <f>'World+EM-Daten'!$B$237/'World+EM-Daten'!$B93-1</f>
        <v>0.6532720144752715</v>
      </c>
      <c r="N19" s="6">
        <f>'World+EM-Daten'!$B$237/'World+EM-Daten'!$B81-1</f>
        <v>0.59948942377826397</v>
      </c>
      <c r="O19" s="6">
        <f>'World+EM-Daten'!$B$237/'World+EM-Daten'!$B69-1</f>
        <v>0.84649713708319285</v>
      </c>
      <c r="P19" s="6">
        <f>'World+EM-Daten'!$B$237/'World+EM-Daten'!$B57-1</f>
        <v>1.1793877956668655</v>
      </c>
      <c r="Q19" s="6">
        <f>'World+EM-Daten'!$B$237/'World+EM-Daten'!$B45-1</f>
        <v>1.4092507141287629</v>
      </c>
      <c r="R19" s="6">
        <f>'World+EM-Daten'!$B$237/'World+EM-Daten'!$B33-1</f>
        <v>2.4664875118558331</v>
      </c>
      <c r="S19" s="6">
        <f>'World+EM-Daten'!$B$237/'World+EM-Daten'!$B21-1</f>
        <v>1.627486220944165</v>
      </c>
      <c r="T19" s="6">
        <f>'World+EM-Daten'!$B$237/'World+EM-Daten'!$B9-1</f>
        <v>1.5159476824231297</v>
      </c>
    </row>
    <row r="20" spans="1:21" x14ac:dyDescent="0.2">
      <c r="A20" t="s">
        <v>18</v>
      </c>
      <c r="B20" s="6">
        <f>'World+EM-Daten'!$C$237/'World+EM-Daten'!$C225-1</f>
        <v>-0.17685741126495935</v>
      </c>
      <c r="C20" s="6">
        <f>'World+EM-Daten'!C237/'World+EM-Daten'!C225-1</f>
        <v>-0.17685741126495935</v>
      </c>
      <c r="D20" s="6">
        <f>'World+EM-Daten'!$C$237/'World+EM-Daten'!$C201-1</f>
        <v>-4.7837282369894374E-2</v>
      </c>
      <c r="E20" s="6">
        <f>'World+EM-Daten'!$C$237/'World+EM-Daten'!$C189-1</f>
        <v>0.11607686769673808</v>
      </c>
      <c r="F20" s="6">
        <f>'World+EM-Daten'!$C$237/'World+EM-Daten'!$C177-1</f>
        <v>-1.8148157170349011E-2</v>
      </c>
      <c r="G20" s="6">
        <f>'World+EM-Daten'!$C$237/'World+EM-Daten'!$C165-1</f>
        <v>-1.3872238396985814E-2</v>
      </c>
      <c r="H20" s="6">
        <f>'World+EM-Daten'!$C$237/'World+EM-Daten'!$C153-1</f>
        <v>-2.7927841018715038E-2</v>
      </c>
      <c r="I20" s="6">
        <f>'World+EM-Daten'!$C$237/'World+EM-Daten'!$C141-1</f>
        <v>-8.8769764182261568E-3</v>
      </c>
      <c r="J20" s="6">
        <f>'World+EM-Daten'!$C$237/'World+EM-Daten'!$C129-1</f>
        <v>-9.6196968337967537E-2</v>
      </c>
      <c r="K20" s="6">
        <f>'World+EM-Daten'!$C$237/'World+EM-Daten'!$C117-1</f>
        <v>7.0658237262922974E-2</v>
      </c>
      <c r="L20" s="6">
        <f>'World+EM-Daten'!$C$237/'World+EM-Daten'!$C105-1</f>
        <v>0.93872053872053862</v>
      </c>
      <c r="M20" s="6">
        <f>'World+EM-Daten'!$C$237/'World+EM-Daten'!$C93-1</f>
        <v>2.6146286819929143E-2</v>
      </c>
      <c r="N20" s="6">
        <f>'World+EM-Daten'!$C$237/'World+EM-Daten'!$C81-1</f>
        <v>0.24524221453287187</v>
      </c>
      <c r="O20" s="6">
        <f>'World+EM-Daten'!$C$237/'World+EM-Daten'!$C69-1</f>
        <v>0.50216159809183081</v>
      </c>
      <c r="P20" s="6">
        <f>'World+EM-Daten'!$C$237/'World+EM-Daten'!$C57-1</f>
        <v>1.214980491289773</v>
      </c>
      <c r="Q20" s="6">
        <f>'World+EM-Daten'!$C$237/'World+EM-Daten'!$C45-1</f>
        <v>1.5832211754149843</v>
      </c>
      <c r="R20" s="6">
        <f>'World+EM-Daten'!$C$237/'World+EM-Daten'!$C33-1</f>
        <v>3.6927465362673191</v>
      </c>
      <c r="S20" s="6">
        <f>'World+EM-Daten'!$C$237/'World+EM-Daten'!$C21-1</f>
        <v>2.7175797823279839</v>
      </c>
      <c r="T20" s="6">
        <f>'World+EM-Daten'!$C$237/'World+EM-Daten'!$C9-1</f>
        <v>3.2651851851851852</v>
      </c>
    </row>
    <row r="21" spans="1:21" ht="15" x14ac:dyDescent="0.25">
      <c r="A21" t="s">
        <v>20</v>
      </c>
      <c r="B21" s="19">
        <f>B19-B20</f>
        <v>7.2979351520772284E-2</v>
      </c>
      <c r="C21" s="19">
        <f>C19-C20</f>
        <v>0.10893544926385412</v>
      </c>
      <c r="D21" s="19">
        <f t="shared" ref="D21:T21" si="0">D19-D20</f>
        <v>0.10659549017213454</v>
      </c>
      <c r="E21" s="19">
        <f t="shared" si="0"/>
        <v>9.9028135904968506E-2</v>
      </c>
      <c r="F21" s="19">
        <f t="shared" si="0"/>
        <v>0.19126108714413581</v>
      </c>
      <c r="G21" s="19">
        <f t="shared" si="0"/>
        <v>0.25771795592392843</v>
      </c>
      <c r="H21" s="19">
        <f t="shared" si="0"/>
        <v>0.50891656256933293</v>
      </c>
      <c r="I21" s="19">
        <f t="shared" si="0"/>
        <v>0.66539608806651129</v>
      </c>
      <c r="J21" s="19">
        <f t="shared" si="0"/>
        <v>0.76202802272873038</v>
      </c>
      <c r="K21" s="19">
        <f t="shared" si="0"/>
        <v>0.81912114915555323</v>
      </c>
      <c r="L21" s="19">
        <f t="shared" si="0"/>
        <v>0.94061244447273862</v>
      </c>
      <c r="M21" s="19">
        <f t="shared" si="0"/>
        <v>0.62712572765534236</v>
      </c>
      <c r="N21" s="19">
        <f t="shared" si="0"/>
        <v>0.3542472092453921</v>
      </c>
      <c r="O21" s="19">
        <f t="shared" si="0"/>
        <v>0.34433553899136204</v>
      </c>
      <c r="P21" s="20">
        <f t="shared" si="0"/>
        <v>-3.5592695622907566E-2</v>
      </c>
      <c r="Q21" s="20">
        <f t="shared" si="0"/>
        <v>-0.1739704612862214</v>
      </c>
      <c r="R21" s="20">
        <f t="shared" si="0"/>
        <v>-1.2262590244114859</v>
      </c>
      <c r="S21" s="20">
        <f t="shared" si="0"/>
        <v>-1.090093561383819</v>
      </c>
      <c r="T21" s="20">
        <f t="shared" si="0"/>
        <v>-1.7492375027620555</v>
      </c>
    </row>
    <row r="22" spans="1:21" x14ac:dyDescent="0.2">
      <c r="A22" t="s">
        <v>77</v>
      </c>
      <c r="B22" s="6">
        <f>('World+EM-Daten'!$B$237/'World+EM-Daten'!B225)^(1/1)-1</f>
        <v>-0.10387805974418707</v>
      </c>
      <c r="C22" s="6">
        <f>('World+EM-Daten'!B237/'World+EM-Daten'!B213)^(1/2)-1</f>
        <v>-3.4558112572851574E-2</v>
      </c>
      <c r="D22" s="6">
        <f>('World+EM-Daten'!$B$237/'World+EM-Daten'!$B201)^(1/3)-1</f>
        <v>1.9214507327549812E-2</v>
      </c>
      <c r="E22" s="6">
        <f>('World+EM-Daten'!$B$237/'World+EM-Daten'!$B189)^(1/4)-1</f>
        <v>4.9913336339895809E-2</v>
      </c>
      <c r="F22" s="6">
        <f>('World+EM-Daten'!$B$237/'World+EM-Daten'!$B177)^(1/5)-1</f>
        <v>3.2447469854900879E-2</v>
      </c>
      <c r="G22" s="6">
        <f>('World+EM-Daten'!$B$237/'World+EM-Daten'!$B165)^(1/6)-1</f>
        <v>3.7037400055349945E-2</v>
      </c>
      <c r="H22" s="6">
        <f>('World+EM-Daten'!$B$237/'World+EM-Daten'!$B153)^(1/7)-1</f>
        <v>5.7704947685157659E-2</v>
      </c>
      <c r="I22" s="6">
        <f>('World+EM-Daten'!$B$237/'World+EM-Daten'!$B141)^(1/8)-1</f>
        <v>6.5122493594775843E-2</v>
      </c>
      <c r="J22" s="6">
        <f>('World+EM-Daten'!$B$237/'World+EM-Daten'!$B129)^(1/9)-1</f>
        <v>5.8341098892639831E-2</v>
      </c>
      <c r="K22" s="6">
        <f>('World+EM-Daten'!$B$237/'World+EM-Daten'!$B117)^(1/10)-1</f>
        <v>6.5715079020804756E-2</v>
      </c>
      <c r="L22" s="6">
        <f>('World+EM-Daten'!$B$237/'World+EM-Daten'!$B105)^(1/11)-1</f>
        <v>0.1009150490284898</v>
      </c>
      <c r="M22" s="6">
        <f>('World+EM-Daten'!$B$237/'World+EM-Daten'!$B93)^(1/12)-1</f>
        <v>4.2786402535892165E-2</v>
      </c>
      <c r="N22" s="6">
        <f>('World+EM-Daten'!$B$237/'World+EM-Daten'!$B81)^(1/13)-1</f>
        <v>3.6790179331306794E-2</v>
      </c>
      <c r="O22" s="6">
        <f>('World+EM-Daten'!$B$237/'World+EM-Daten'!$B69)^(1/14)-1</f>
        <v>4.4780125950658611E-2</v>
      </c>
      <c r="P22" s="6">
        <f>('World+EM-Daten'!$B$237/'World+EM-Daten'!$B57)^(1/15)-1</f>
        <v>5.3308610185510252E-2</v>
      </c>
      <c r="Q22" s="6">
        <f>('World+EM-Daten'!$B$237/'World+EM-Daten'!$B45)^(1/16)-1</f>
        <v>5.649543480580399E-2</v>
      </c>
      <c r="R22" s="6">
        <f>('World+EM-Daten'!$B$237/'World+EM-Daten'!$B33)^(1/17)-1</f>
        <v>7.5866077178069258E-2</v>
      </c>
      <c r="S22" s="6">
        <f>('World+EM-Daten'!$B$237/'World+EM-Daten'!$B21)^(1/18)-1</f>
        <v>5.5134449260797247E-2</v>
      </c>
      <c r="T22" s="6">
        <f>('World+EM-Daten'!$B$237/'World+EM-Daten'!$B9)^(1/19)-1</f>
        <v>4.9758882779610714E-2</v>
      </c>
    </row>
    <row r="23" spans="1:21" x14ac:dyDescent="0.2">
      <c r="A23" t="s">
        <v>78</v>
      </c>
      <c r="B23" s="6">
        <f>('World+EM-Daten'!$C$237/'World+EM-Daten'!$C225)^(1/1)-1</f>
        <v>-0.17685741126495935</v>
      </c>
      <c r="C23" s="6">
        <f>('World+EM-Daten'!C237/'World+EM-Daten'!C225)^(1/2)-1</f>
        <v>-9.2727941169220895E-2</v>
      </c>
      <c r="D23" s="6">
        <f>('World+EM-Daten'!$C$237/'World+EM-Daten'!$C201)^(1/3)-1</f>
        <v>-1.6207008911611087E-2</v>
      </c>
      <c r="E23" s="6">
        <f>('World+EM-Daten'!$C$237/'World+EM-Daten'!$C189)^(1/4)-1</f>
        <v>2.7835294525077048E-2</v>
      </c>
      <c r="F23" s="6">
        <f>('World+EM-Daten'!$C$237/'World+EM-Daten'!$C177)^(1/5)-1</f>
        <v>-3.6562704840127358E-3</v>
      </c>
      <c r="G23" s="6">
        <f>('World+EM-Daten'!$C$237/'World+EM-Daten'!$C165)^(1/6)-1</f>
        <v>-2.3255179688390637E-3</v>
      </c>
      <c r="H23" s="6">
        <f>('World+EM-Daten'!$C$237/'World+EM-Daten'!$C153)^(1/7)-1</f>
        <v>-4.0382869069366389E-3</v>
      </c>
      <c r="I23" s="6">
        <f>('World+EM-Daten'!$C$237/'World+EM-Daten'!$C141)^(1/8)-1</f>
        <v>-1.1139555288326441E-3</v>
      </c>
      <c r="J23" s="6">
        <f>('World+EM-Daten'!$C$237/'World+EM-Daten'!$C129)^(1/9)-1</f>
        <v>-1.1175290364990098E-2</v>
      </c>
      <c r="K23" s="6">
        <f>('World+EM-Daten'!$C$237/'World+EM-Daten'!$C117)^(1/10)-1</f>
        <v>6.8507230112440087E-3</v>
      </c>
      <c r="L23" s="6">
        <f>('World+EM-Daten'!$C$237/'World+EM-Daten'!$C105)^(1/11)-1</f>
        <v>6.2032351750607617E-2</v>
      </c>
      <c r="M23" s="6">
        <f>('World+EM-Daten'!$C$237/'World+EM-Daten'!$C93)^(1/12)-1</f>
        <v>2.1531744522855778E-3</v>
      </c>
      <c r="N23" s="6">
        <f>('World+EM-Daten'!$C$237/'World+EM-Daten'!$C81)^(1/13)-1</f>
        <v>1.7014671422646011E-2</v>
      </c>
      <c r="O23" s="6">
        <f>('World+EM-Daten'!$C$237/'World+EM-Daten'!$C69)^(1/14)-1</f>
        <v>2.9491151585868458E-2</v>
      </c>
      <c r="P23" s="6">
        <f>('World+EM-Daten'!$C$237/'World+EM-Daten'!$C57)^(1/15)-1</f>
        <v>5.4446768908621879E-2</v>
      </c>
      <c r="Q23" s="6">
        <f>('World+EM-Daten'!$C$237/'World+EM-Daten'!$C45)^(1/16)-1</f>
        <v>6.1109247754120855E-2</v>
      </c>
      <c r="R23" s="6">
        <f>('World+EM-Daten'!$C$237/'World+EM-Daten'!$C33)^(1/17)-1</f>
        <v>9.5205740898538505E-2</v>
      </c>
      <c r="S23" s="6">
        <f>('World+EM-Daten'!$C$237/'World+EM-Daten'!$C21)^(1/18)-1</f>
        <v>7.5675129876550118E-2</v>
      </c>
      <c r="T23" s="6">
        <f>('World+EM-Daten'!$C$237/'World+EM-Daten'!$C9)^(1/19)-1</f>
        <v>7.933093804425484E-2</v>
      </c>
    </row>
    <row r="24" spans="1:21" ht="15" x14ac:dyDescent="0.25">
      <c r="A24" t="s">
        <v>79</v>
      </c>
      <c r="B24" s="19">
        <f>B22-B23</f>
        <v>7.2979351520772284E-2</v>
      </c>
      <c r="C24" s="19">
        <f t="shared" ref="C24:T24" si="1">C22-C23</f>
        <v>5.8169828596369322E-2</v>
      </c>
      <c r="D24" s="19">
        <f t="shared" si="1"/>
        <v>3.54215162391609E-2</v>
      </c>
      <c r="E24" s="19">
        <f t="shared" si="1"/>
        <v>2.2078041814818761E-2</v>
      </c>
      <c r="F24" s="19">
        <f t="shared" si="1"/>
        <v>3.6103740338913615E-2</v>
      </c>
      <c r="G24" s="19">
        <f t="shared" si="1"/>
        <v>3.9362918024189009E-2</v>
      </c>
      <c r="H24" s="19">
        <f t="shared" si="1"/>
        <v>6.1743234592094298E-2</v>
      </c>
      <c r="I24" s="19">
        <f t="shared" si="1"/>
        <v>6.6236449123608487E-2</v>
      </c>
      <c r="J24" s="19">
        <f t="shared" si="1"/>
        <v>6.9516389257629929E-2</v>
      </c>
      <c r="K24" s="19">
        <f t="shared" si="1"/>
        <v>5.8864356009560748E-2</v>
      </c>
      <c r="L24" s="19">
        <f t="shared" si="1"/>
        <v>3.8882697277882183E-2</v>
      </c>
      <c r="M24" s="19">
        <f t="shared" si="1"/>
        <v>4.0633228083606587E-2</v>
      </c>
      <c r="N24" s="19">
        <f t="shared" si="1"/>
        <v>1.9775507908660783E-2</v>
      </c>
      <c r="O24" s="19">
        <f t="shared" si="1"/>
        <v>1.5288974364790153E-2</v>
      </c>
      <c r="P24" s="20">
        <f t="shared" si="1"/>
        <v>-1.1381587231116264E-3</v>
      </c>
      <c r="Q24" s="20">
        <f t="shared" si="1"/>
        <v>-4.6138129483168644E-3</v>
      </c>
      <c r="R24" s="20">
        <f t="shared" si="1"/>
        <v>-1.9339663720469247E-2</v>
      </c>
      <c r="S24" s="20">
        <f t="shared" si="1"/>
        <v>-2.0540680615752871E-2</v>
      </c>
      <c r="T24" s="20">
        <f t="shared" si="1"/>
        <v>-2.9572055264644126E-2</v>
      </c>
    </row>
  </sheetData>
  <mergeCells count="2">
    <mergeCell ref="B3:E3"/>
    <mergeCell ref="F3:I3"/>
  </mergeCells>
  <pageMargins left="0.7" right="0.7" top="0.78740157499999996" bottom="0.78740157499999996" header="0.3" footer="0.3"/>
  <pageSetup paperSize="9" scale="4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B261"/>
  <sheetViews>
    <sheetView workbookViewId="0">
      <selection activeCell="C5" sqref="C5"/>
    </sheetView>
  </sheetViews>
  <sheetFormatPr baseColWidth="10" defaultRowHeight="12.75" x14ac:dyDescent="0.2"/>
  <cols>
    <col min="1" max="1" width="13.5703125" customWidth="1"/>
  </cols>
  <sheetData>
    <row r="5" spans="1:2" x14ac:dyDescent="0.2">
      <c r="A5" t="s">
        <v>0</v>
      </c>
      <c r="B5" t="s">
        <v>17</v>
      </c>
    </row>
    <row r="6" spans="1:2" x14ac:dyDescent="0.2">
      <c r="A6" s="2">
        <v>36160</v>
      </c>
      <c r="B6" s="3">
        <v>2293.3539999999998</v>
      </c>
    </row>
    <row r="7" spans="1:2" x14ac:dyDescent="0.2">
      <c r="A7" s="2">
        <v>36189</v>
      </c>
      <c r="B7" s="3">
        <v>2343.2379999999998</v>
      </c>
    </row>
    <row r="8" spans="1:2" x14ac:dyDescent="0.2">
      <c r="A8" s="2">
        <v>36217</v>
      </c>
      <c r="B8" s="3">
        <v>2280.5720000000001</v>
      </c>
    </row>
    <row r="9" spans="1:2" x14ac:dyDescent="0.2">
      <c r="A9" s="2">
        <v>36250</v>
      </c>
      <c r="B9" s="3">
        <v>2375.1930000000002</v>
      </c>
    </row>
    <row r="10" spans="1:2" x14ac:dyDescent="0.2">
      <c r="A10" s="2">
        <v>36280</v>
      </c>
      <c r="B10" s="3">
        <v>2468.4929999999999</v>
      </c>
    </row>
    <row r="11" spans="1:2" x14ac:dyDescent="0.2">
      <c r="A11" s="2">
        <v>36311</v>
      </c>
      <c r="B11" s="3">
        <v>2377.9589999999998</v>
      </c>
    </row>
    <row r="12" spans="1:2" x14ac:dyDescent="0.2">
      <c r="A12" s="2">
        <v>36341</v>
      </c>
      <c r="B12" s="3">
        <v>2488.5369999999998</v>
      </c>
    </row>
    <row r="13" spans="1:2" x14ac:dyDescent="0.2">
      <c r="A13" s="2">
        <v>36371</v>
      </c>
      <c r="B13" s="3">
        <v>2480.7359999999999</v>
      </c>
    </row>
    <row r="14" spans="1:2" x14ac:dyDescent="0.2">
      <c r="A14" s="2">
        <v>36403</v>
      </c>
      <c r="B14" s="3">
        <v>2475.989</v>
      </c>
    </row>
    <row r="15" spans="1:2" x14ac:dyDescent="0.2">
      <c r="A15" s="2">
        <v>36433</v>
      </c>
      <c r="B15" s="3">
        <v>2451.6439999999998</v>
      </c>
    </row>
    <row r="16" spans="1:2" x14ac:dyDescent="0.2">
      <c r="A16" s="2">
        <v>36462</v>
      </c>
      <c r="B16" s="3">
        <v>2578.7440000000001</v>
      </c>
    </row>
    <row r="17" spans="1:2" x14ac:dyDescent="0.2">
      <c r="A17" s="2">
        <v>36494</v>
      </c>
      <c r="B17" s="3">
        <v>2650.9560000000001</v>
      </c>
    </row>
    <row r="18" spans="1:2" x14ac:dyDescent="0.2">
      <c r="A18" s="2">
        <v>36525</v>
      </c>
      <c r="B18" s="3">
        <v>2865.1990000000001</v>
      </c>
    </row>
    <row r="19" spans="1:2" x14ac:dyDescent="0.2">
      <c r="A19" s="2">
        <v>36556</v>
      </c>
      <c r="B19" s="3">
        <v>2700.79</v>
      </c>
    </row>
    <row r="20" spans="1:2" x14ac:dyDescent="0.2">
      <c r="A20" s="2">
        <v>36585</v>
      </c>
      <c r="B20" s="3">
        <v>2707.75</v>
      </c>
    </row>
    <row r="21" spans="1:2" x14ac:dyDescent="0.2">
      <c r="A21" s="2">
        <v>36616</v>
      </c>
      <c r="B21" s="3">
        <v>2894.57</v>
      </c>
    </row>
    <row r="22" spans="1:2" x14ac:dyDescent="0.2">
      <c r="A22" s="2">
        <v>36644</v>
      </c>
      <c r="B22" s="3">
        <v>2771.8490000000002</v>
      </c>
    </row>
    <row r="23" spans="1:2" x14ac:dyDescent="0.2">
      <c r="A23" s="2">
        <v>36677</v>
      </c>
      <c r="B23" s="3">
        <v>2701.3440000000001</v>
      </c>
    </row>
    <row r="24" spans="1:2" x14ac:dyDescent="0.2">
      <c r="A24" s="2">
        <v>36707</v>
      </c>
      <c r="B24" s="3">
        <v>2791.9690000000001</v>
      </c>
    </row>
    <row r="25" spans="1:2" x14ac:dyDescent="0.2">
      <c r="A25" s="2">
        <v>36738</v>
      </c>
      <c r="B25" s="3">
        <v>2713.038</v>
      </c>
    </row>
    <row r="26" spans="1:2" x14ac:dyDescent="0.2">
      <c r="A26" s="2">
        <v>36769</v>
      </c>
      <c r="B26" s="3">
        <v>2800.953</v>
      </c>
    </row>
    <row r="27" spans="1:2" x14ac:dyDescent="0.2">
      <c r="A27" s="2">
        <v>36798</v>
      </c>
      <c r="B27" s="3">
        <v>2651.69</v>
      </c>
    </row>
    <row r="28" spans="1:2" x14ac:dyDescent="0.2">
      <c r="A28" s="2">
        <v>36830</v>
      </c>
      <c r="B28" s="3">
        <v>2606.9360000000001</v>
      </c>
    </row>
    <row r="29" spans="1:2" x14ac:dyDescent="0.2">
      <c r="A29" s="2">
        <v>36860</v>
      </c>
      <c r="B29" s="3">
        <v>2448.3339999999998</v>
      </c>
    </row>
    <row r="30" spans="1:2" x14ac:dyDescent="0.2">
      <c r="A30" s="2">
        <v>36889</v>
      </c>
      <c r="B30" s="3">
        <v>2487.6129999999998</v>
      </c>
    </row>
    <row r="31" spans="1:2" x14ac:dyDescent="0.2">
      <c r="A31" s="2">
        <v>36922</v>
      </c>
      <c r="B31" s="3">
        <v>2535.5160000000001</v>
      </c>
    </row>
    <row r="32" spans="1:2" x14ac:dyDescent="0.2">
      <c r="A32" s="2">
        <v>36950</v>
      </c>
      <c r="B32" s="3">
        <v>2320.9540000000002</v>
      </c>
    </row>
    <row r="33" spans="1:2" x14ac:dyDescent="0.2">
      <c r="A33" s="2">
        <v>36980</v>
      </c>
      <c r="B33" s="3">
        <v>2168.1170000000002</v>
      </c>
    </row>
    <row r="34" spans="1:2" x14ac:dyDescent="0.2">
      <c r="A34" s="2">
        <v>37011</v>
      </c>
      <c r="B34" s="3">
        <v>2327.9380000000001</v>
      </c>
    </row>
    <row r="35" spans="1:2" x14ac:dyDescent="0.2">
      <c r="A35" s="2">
        <v>37042</v>
      </c>
      <c r="B35" s="3">
        <v>2297.6030000000001</v>
      </c>
    </row>
    <row r="36" spans="1:2" x14ac:dyDescent="0.2">
      <c r="A36" s="2">
        <v>37071</v>
      </c>
      <c r="B36" s="3">
        <v>2225.2930000000001</v>
      </c>
    </row>
    <row r="37" spans="1:2" x14ac:dyDescent="0.2">
      <c r="A37" s="2">
        <v>37103</v>
      </c>
      <c r="B37" s="3">
        <v>2195.549</v>
      </c>
    </row>
    <row r="38" spans="1:2" x14ac:dyDescent="0.2">
      <c r="A38" s="2">
        <v>37134</v>
      </c>
      <c r="B38" s="3">
        <v>2089.8409999999999</v>
      </c>
    </row>
    <row r="39" spans="1:2" x14ac:dyDescent="0.2">
      <c r="A39" s="2">
        <v>37162</v>
      </c>
      <c r="B39" s="3">
        <v>1905.414</v>
      </c>
    </row>
    <row r="40" spans="1:2" x14ac:dyDescent="0.2">
      <c r="A40" s="2">
        <v>37195</v>
      </c>
      <c r="B40" s="3">
        <v>1941.798</v>
      </c>
    </row>
    <row r="41" spans="1:2" x14ac:dyDescent="0.2">
      <c r="A41" s="2">
        <v>37225</v>
      </c>
      <c r="B41" s="3">
        <v>2056.38</v>
      </c>
    </row>
    <row r="42" spans="1:2" x14ac:dyDescent="0.2">
      <c r="A42" s="2">
        <v>37256</v>
      </c>
      <c r="B42" s="3">
        <v>2069.0990000000002</v>
      </c>
    </row>
    <row r="43" spans="1:2" x14ac:dyDescent="0.2">
      <c r="A43" s="2">
        <v>37287</v>
      </c>
      <c r="B43" s="3">
        <v>2006.204</v>
      </c>
    </row>
    <row r="44" spans="1:2" x14ac:dyDescent="0.2">
      <c r="A44" s="2">
        <v>37315</v>
      </c>
      <c r="B44" s="3">
        <v>1988.559</v>
      </c>
    </row>
    <row r="45" spans="1:2" x14ac:dyDescent="0.2">
      <c r="A45" s="2">
        <v>37344</v>
      </c>
      <c r="B45" s="3">
        <v>2076.1550000000002</v>
      </c>
    </row>
    <row r="46" spans="1:2" x14ac:dyDescent="0.2">
      <c r="A46" s="2">
        <v>37376</v>
      </c>
      <c r="B46" s="3">
        <v>2005.587</v>
      </c>
    </row>
    <row r="47" spans="1:2" x14ac:dyDescent="0.2">
      <c r="A47" s="2">
        <v>37407</v>
      </c>
      <c r="B47" s="3">
        <v>2008.931</v>
      </c>
    </row>
    <row r="48" spans="1:2" x14ac:dyDescent="0.2">
      <c r="A48" s="2">
        <v>37435</v>
      </c>
      <c r="B48" s="3">
        <v>1886.694</v>
      </c>
    </row>
    <row r="49" spans="1:2" x14ac:dyDescent="0.2">
      <c r="A49" s="2">
        <v>37468</v>
      </c>
      <c r="B49" s="3">
        <v>1727.499</v>
      </c>
    </row>
    <row r="50" spans="1:2" x14ac:dyDescent="0.2">
      <c r="A50" s="2">
        <v>37498</v>
      </c>
      <c r="B50" s="3">
        <v>1730.4490000000001</v>
      </c>
    </row>
    <row r="51" spans="1:2" x14ac:dyDescent="0.2">
      <c r="A51" s="2">
        <v>37529</v>
      </c>
      <c r="B51" s="3">
        <v>1539.9259999999999</v>
      </c>
    </row>
    <row r="52" spans="1:2" x14ac:dyDescent="0.2">
      <c r="A52" s="2">
        <v>37560</v>
      </c>
      <c r="B52" s="3">
        <v>1653.394</v>
      </c>
    </row>
    <row r="53" spans="1:2" x14ac:dyDescent="0.2">
      <c r="A53" s="2">
        <v>37589</v>
      </c>
      <c r="B53" s="3">
        <v>1742.287</v>
      </c>
    </row>
    <row r="54" spans="1:2" x14ac:dyDescent="0.2">
      <c r="A54" s="2">
        <v>37621</v>
      </c>
      <c r="B54" s="3">
        <v>1657.636</v>
      </c>
    </row>
    <row r="55" spans="1:2" x14ac:dyDescent="0.2">
      <c r="A55" s="2">
        <v>37652</v>
      </c>
      <c r="B55" s="3">
        <v>1607.1210000000001</v>
      </c>
    </row>
    <row r="56" spans="1:2" x14ac:dyDescent="0.2">
      <c r="A56" s="2">
        <v>37680</v>
      </c>
      <c r="B56" s="3">
        <v>1578.9939999999999</v>
      </c>
    </row>
    <row r="57" spans="1:2" x14ac:dyDescent="0.2">
      <c r="A57" s="2">
        <v>37711</v>
      </c>
      <c r="B57" s="3">
        <v>1573.7819999999999</v>
      </c>
    </row>
    <row r="58" spans="1:2" x14ac:dyDescent="0.2">
      <c r="A58" s="2">
        <v>37741</v>
      </c>
      <c r="B58" s="3">
        <v>1713.248</v>
      </c>
    </row>
    <row r="59" spans="1:2" x14ac:dyDescent="0.2">
      <c r="A59" s="2">
        <v>37771</v>
      </c>
      <c r="B59" s="3">
        <v>1810.79</v>
      </c>
    </row>
    <row r="60" spans="1:2" x14ac:dyDescent="0.2">
      <c r="A60" s="2">
        <v>37802</v>
      </c>
      <c r="B60" s="3">
        <v>1841.9010000000001</v>
      </c>
    </row>
    <row r="61" spans="1:2" x14ac:dyDescent="0.2">
      <c r="A61" s="2">
        <v>37833</v>
      </c>
      <c r="B61" s="3">
        <v>1879.0889999999999</v>
      </c>
    </row>
    <row r="62" spans="1:2" x14ac:dyDescent="0.2">
      <c r="A62" s="2">
        <v>37862</v>
      </c>
      <c r="B62" s="3">
        <v>1919.4559999999999</v>
      </c>
    </row>
    <row r="63" spans="1:2" x14ac:dyDescent="0.2">
      <c r="A63" s="2">
        <v>37894</v>
      </c>
      <c r="B63" s="3">
        <v>1931.008</v>
      </c>
    </row>
    <row r="64" spans="1:2" x14ac:dyDescent="0.2">
      <c r="A64" s="2">
        <v>37925</v>
      </c>
      <c r="B64" s="3">
        <v>2045.405</v>
      </c>
    </row>
    <row r="65" spans="1:2" x14ac:dyDescent="0.2">
      <c r="A65" s="2">
        <v>37953</v>
      </c>
      <c r="B65" s="3">
        <v>2076.3200000000002</v>
      </c>
    </row>
    <row r="66" spans="1:2" x14ac:dyDescent="0.2">
      <c r="A66" s="2">
        <v>37986</v>
      </c>
      <c r="B66" s="3">
        <v>2206.4229999999998</v>
      </c>
    </row>
    <row r="67" spans="1:2" x14ac:dyDescent="0.2">
      <c r="A67" s="2">
        <v>38016</v>
      </c>
      <c r="B67" s="3">
        <v>2241.8270000000002</v>
      </c>
    </row>
    <row r="68" spans="1:2" x14ac:dyDescent="0.2">
      <c r="A68" s="2">
        <v>38044</v>
      </c>
      <c r="B68" s="3">
        <v>2279.3670000000002</v>
      </c>
    </row>
    <row r="69" spans="1:2" x14ac:dyDescent="0.2">
      <c r="A69" s="2">
        <v>38077</v>
      </c>
      <c r="B69" s="3">
        <v>2264.2420000000002</v>
      </c>
    </row>
    <row r="70" spans="1:2" x14ac:dyDescent="0.2">
      <c r="A70" s="2">
        <v>38107</v>
      </c>
      <c r="B70" s="3">
        <v>2217.8670000000002</v>
      </c>
    </row>
    <row r="71" spans="1:2" x14ac:dyDescent="0.2">
      <c r="A71" s="2">
        <v>38138</v>
      </c>
      <c r="B71" s="3">
        <v>2238.0740000000001</v>
      </c>
    </row>
    <row r="72" spans="1:2" x14ac:dyDescent="0.2">
      <c r="A72" s="2">
        <v>38168</v>
      </c>
      <c r="B72" s="3">
        <v>2284.0189999999998</v>
      </c>
    </row>
    <row r="73" spans="1:2" x14ac:dyDescent="0.2">
      <c r="A73" s="2">
        <v>38198</v>
      </c>
      <c r="B73" s="3">
        <v>2209.4459999999999</v>
      </c>
    </row>
    <row r="74" spans="1:2" x14ac:dyDescent="0.2">
      <c r="A74" s="2">
        <v>38230</v>
      </c>
      <c r="B74" s="3">
        <v>2219.1570000000002</v>
      </c>
    </row>
    <row r="75" spans="1:2" x14ac:dyDescent="0.2">
      <c r="A75" s="2">
        <v>38260</v>
      </c>
      <c r="B75" s="3">
        <v>2261.1379999999999</v>
      </c>
    </row>
    <row r="76" spans="1:2" x14ac:dyDescent="0.2">
      <c r="A76" s="2">
        <v>38289</v>
      </c>
      <c r="B76" s="3">
        <v>2316.4690000000001</v>
      </c>
    </row>
    <row r="77" spans="1:2" x14ac:dyDescent="0.2">
      <c r="A77" s="2">
        <v>38321</v>
      </c>
      <c r="B77" s="3">
        <v>2438.1559999999999</v>
      </c>
    </row>
    <row r="78" spans="1:2" x14ac:dyDescent="0.2">
      <c r="A78" s="2">
        <v>38352</v>
      </c>
      <c r="B78" s="3">
        <v>2531.2280000000001</v>
      </c>
    </row>
    <row r="79" spans="1:2" x14ac:dyDescent="0.2">
      <c r="A79" s="2">
        <v>38383</v>
      </c>
      <c r="B79" s="3">
        <v>2474.239</v>
      </c>
    </row>
    <row r="80" spans="1:2" x14ac:dyDescent="0.2">
      <c r="A80" s="2">
        <v>38411</v>
      </c>
      <c r="B80" s="3">
        <v>2552.6179999999999</v>
      </c>
    </row>
    <row r="81" spans="1:2" x14ac:dyDescent="0.2">
      <c r="A81" s="2">
        <v>38442</v>
      </c>
      <c r="B81" s="3">
        <v>2503.0680000000002</v>
      </c>
    </row>
    <row r="82" spans="1:2" x14ac:dyDescent="0.2">
      <c r="A82" s="2">
        <v>38471</v>
      </c>
      <c r="B82" s="3">
        <v>2448.5279999999998</v>
      </c>
    </row>
    <row r="83" spans="1:2" x14ac:dyDescent="0.2">
      <c r="A83" s="2">
        <v>38503</v>
      </c>
      <c r="B83" s="3">
        <v>2492.0320000000002</v>
      </c>
    </row>
    <row r="84" spans="1:2" x14ac:dyDescent="0.2">
      <c r="A84" s="2">
        <v>38533</v>
      </c>
      <c r="B84" s="3">
        <v>2513.5949999999998</v>
      </c>
    </row>
    <row r="85" spans="1:2" x14ac:dyDescent="0.2">
      <c r="A85" s="2">
        <v>38562</v>
      </c>
      <c r="B85" s="3">
        <v>2601.3989999999999</v>
      </c>
    </row>
    <row r="86" spans="1:2" x14ac:dyDescent="0.2">
      <c r="A86" s="2">
        <v>38595</v>
      </c>
      <c r="B86" s="3">
        <v>2621.0010000000002</v>
      </c>
    </row>
    <row r="87" spans="1:2" x14ac:dyDescent="0.2">
      <c r="A87" s="2">
        <v>38625</v>
      </c>
      <c r="B87" s="3">
        <v>2689.078</v>
      </c>
    </row>
    <row r="88" spans="1:2" x14ac:dyDescent="0.2">
      <c r="A88" s="2">
        <v>38656</v>
      </c>
      <c r="B88" s="3">
        <v>2623.8380000000002</v>
      </c>
    </row>
    <row r="89" spans="1:2" x14ac:dyDescent="0.2">
      <c r="A89" s="2">
        <v>38686</v>
      </c>
      <c r="B89" s="3">
        <v>2711.2629999999999</v>
      </c>
    </row>
    <row r="90" spans="1:2" x14ac:dyDescent="0.2">
      <c r="A90" s="2">
        <v>38716</v>
      </c>
      <c r="B90" s="3">
        <v>2771.33</v>
      </c>
    </row>
    <row r="91" spans="1:2" x14ac:dyDescent="0.2">
      <c r="A91" s="2">
        <v>38748</v>
      </c>
      <c r="B91" s="3">
        <v>2895.0790000000002</v>
      </c>
    </row>
    <row r="92" spans="1:2" x14ac:dyDescent="0.2">
      <c r="A92" s="2">
        <v>38776</v>
      </c>
      <c r="B92" s="3">
        <v>2890.7689999999998</v>
      </c>
    </row>
    <row r="93" spans="1:2" x14ac:dyDescent="0.2">
      <c r="A93" s="2">
        <v>38807</v>
      </c>
      <c r="B93" s="3">
        <v>2954.3339999999998</v>
      </c>
    </row>
    <row r="94" spans="1:2" x14ac:dyDescent="0.2">
      <c r="A94" s="2">
        <v>38835</v>
      </c>
      <c r="B94" s="3">
        <v>3044.03</v>
      </c>
    </row>
    <row r="95" spans="1:2" x14ac:dyDescent="0.2">
      <c r="A95" s="2">
        <v>38868</v>
      </c>
      <c r="B95" s="3">
        <v>2940.049</v>
      </c>
    </row>
    <row r="96" spans="1:2" x14ac:dyDescent="0.2">
      <c r="A96" s="2">
        <v>38898</v>
      </c>
      <c r="B96" s="3">
        <v>2939.1869999999999</v>
      </c>
    </row>
    <row r="97" spans="1:2" x14ac:dyDescent="0.2">
      <c r="A97" s="2">
        <v>38929</v>
      </c>
      <c r="B97" s="3">
        <v>2957.53</v>
      </c>
    </row>
    <row r="98" spans="1:2" x14ac:dyDescent="0.2">
      <c r="A98" s="2">
        <v>38960</v>
      </c>
      <c r="B98" s="3">
        <v>3034.299</v>
      </c>
    </row>
    <row r="99" spans="1:2" x14ac:dyDescent="0.2">
      <c r="A99" s="2">
        <v>38989</v>
      </c>
      <c r="B99" s="3">
        <v>3070.4789999999998</v>
      </c>
    </row>
    <row r="100" spans="1:2" x14ac:dyDescent="0.2">
      <c r="A100" s="2">
        <v>39021</v>
      </c>
      <c r="B100" s="3">
        <v>3183.174</v>
      </c>
    </row>
    <row r="101" spans="1:2" x14ac:dyDescent="0.2">
      <c r="A101" s="2">
        <v>39051</v>
      </c>
      <c r="B101" s="3">
        <v>3261.1239999999998</v>
      </c>
    </row>
    <row r="102" spans="1:2" x14ac:dyDescent="0.2">
      <c r="A102" s="2">
        <v>39080</v>
      </c>
      <c r="B102" s="3">
        <v>3327.4259999999999</v>
      </c>
    </row>
    <row r="103" spans="1:2" x14ac:dyDescent="0.2">
      <c r="A103" s="2">
        <v>39113</v>
      </c>
      <c r="B103" s="3">
        <v>3366.7069999999999</v>
      </c>
    </row>
    <row r="104" spans="1:2" x14ac:dyDescent="0.2">
      <c r="A104" s="2">
        <v>39141</v>
      </c>
      <c r="B104" s="3">
        <v>3349.1880000000001</v>
      </c>
    </row>
    <row r="105" spans="1:2" x14ac:dyDescent="0.2">
      <c r="A105" s="2">
        <v>39171</v>
      </c>
      <c r="B105" s="3">
        <v>3410.4960000000001</v>
      </c>
    </row>
    <row r="106" spans="1:2" x14ac:dyDescent="0.2">
      <c r="A106" s="2">
        <v>39202</v>
      </c>
      <c r="B106" s="3">
        <v>3560.9050000000002</v>
      </c>
    </row>
    <row r="107" spans="1:2" x14ac:dyDescent="0.2">
      <c r="A107" s="2">
        <v>39233</v>
      </c>
      <c r="B107" s="3">
        <v>3660.68</v>
      </c>
    </row>
    <row r="108" spans="1:2" x14ac:dyDescent="0.2">
      <c r="A108" s="2">
        <v>39262</v>
      </c>
      <c r="B108" s="3">
        <v>3632.444</v>
      </c>
    </row>
    <row r="109" spans="1:2" x14ac:dyDescent="0.2">
      <c r="A109" s="2">
        <v>39294</v>
      </c>
      <c r="B109" s="3">
        <v>3551.998</v>
      </c>
    </row>
    <row r="110" spans="1:2" x14ac:dyDescent="0.2">
      <c r="A110" s="2">
        <v>39325</v>
      </c>
      <c r="B110" s="3">
        <v>3549.3040000000001</v>
      </c>
    </row>
    <row r="111" spans="1:2" x14ac:dyDescent="0.2">
      <c r="A111" s="2">
        <v>39353</v>
      </c>
      <c r="B111" s="3">
        <v>3718.0920000000001</v>
      </c>
    </row>
    <row r="112" spans="1:2" x14ac:dyDescent="0.2">
      <c r="A112" s="2">
        <v>39386</v>
      </c>
      <c r="B112" s="3">
        <v>3832.1320000000001</v>
      </c>
    </row>
    <row r="113" spans="1:2" x14ac:dyDescent="0.2">
      <c r="A113" s="2">
        <v>39416</v>
      </c>
      <c r="B113" s="3">
        <v>3675.491</v>
      </c>
    </row>
    <row r="114" spans="1:2" x14ac:dyDescent="0.2">
      <c r="A114" s="2">
        <v>39447</v>
      </c>
      <c r="B114" s="3">
        <v>3628.0720000000001</v>
      </c>
    </row>
    <row r="115" spans="1:2" x14ac:dyDescent="0.2">
      <c r="A115" s="2">
        <v>39478</v>
      </c>
      <c r="B115" s="3">
        <v>3350.817</v>
      </c>
    </row>
    <row r="116" spans="1:2" x14ac:dyDescent="0.2">
      <c r="A116" s="2">
        <v>39507</v>
      </c>
      <c r="B116" s="3">
        <v>3331.4229999999998</v>
      </c>
    </row>
    <row r="117" spans="1:2" x14ac:dyDescent="0.2">
      <c r="A117" s="2">
        <v>39538</v>
      </c>
      <c r="B117" s="3">
        <v>3299.491</v>
      </c>
    </row>
    <row r="118" spans="1:2" x14ac:dyDescent="0.2">
      <c r="A118" s="2">
        <v>39568</v>
      </c>
      <c r="B118" s="3">
        <v>3472.9050000000002</v>
      </c>
    </row>
    <row r="119" spans="1:2" x14ac:dyDescent="0.2">
      <c r="A119" s="2">
        <v>39598</v>
      </c>
      <c r="B119" s="3">
        <v>3525.8609999999999</v>
      </c>
    </row>
    <row r="120" spans="1:2" x14ac:dyDescent="0.2">
      <c r="A120" s="2">
        <v>39629</v>
      </c>
      <c r="B120" s="3">
        <v>3244.6489999999999</v>
      </c>
    </row>
    <row r="121" spans="1:2" x14ac:dyDescent="0.2">
      <c r="A121" s="2">
        <v>39660</v>
      </c>
      <c r="B121" s="3">
        <v>3165.3679999999999</v>
      </c>
    </row>
    <row r="122" spans="1:2" x14ac:dyDescent="0.2">
      <c r="A122" s="2">
        <v>39689</v>
      </c>
      <c r="B122" s="3">
        <v>3120.9050000000002</v>
      </c>
    </row>
    <row r="123" spans="1:2" x14ac:dyDescent="0.2">
      <c r="A123" s="2">
        <v>39721</v>
      </c>
      <c r="B123" s="3">
        <v>2749.7109999999998</v>
      </c>
    </row>
    <row r="124" spans="1:2" x14ac:dyDescent="0.2">
      <c r="A124" s="2">
        <v>39752</v>
      </c>
      <c r="B124" s="3">
        <v>2228.3629999999998</v>
      </c>
    </row>
    <row r="125" spans="1:2" x14ac:dyDescent="0.2">
      <c r="A125" s="2">
        <v>39780</v>
      </c>
      <c r="B125" s="3">
        <v>2084.1239999999998</v>
      </c>
    </row>
    <row r="126" spans="1:2" x14ac:dyDescent="0.2">
      <c r="A126" s="2">
        <v>39813</v>
      </c>
      <c r="B126" s="3">
        <v>2150.9899999999998</v>
      </c>
    </row>
    <row r="127" spans="1:2" x14ac:dyDescent="0.2">
      <c r="A127" s="2">
        <v>39843</v>
      </c>
      <c r="B127" s="3">
        <v>1962.5509999999999</v>
      </c>
    </row>
    <row r="128" spans="1:2" x14ac:dyDescent="0.2">
      <c r="A128" s="2">
        <v>39871</v>
      </c>
      <c r="B128" s="3">
        <v>1761.6659999999999</v>
      </c>
    </row>
    <row r="129" spans="1:2" x14ac:dyDescent="0.2">
      <c r="A129" s="2">
        <v>39903</v>
      </c>
      <c r="B129" s="3">
        <v>1894.511</v>
      </c>
    </row>
    <row r="130" spans="1:2" x14ac:dyDescent="0.2">
      <c r="A130" s="2">
        <v>39933</v>
      </c>
      <c r="B130" s="3">
        <v>2107.0360000000001</v>
      </c>
    </row>
    <row r="131" spans="1:2" x14ac:dyDescent="0.2">
      <c r="A131" s="2">
        <v>39962</v>
      </c>
      <c r="B131" s="3">
        <v>2297.9459999999999</v>
      </c>
    </row>
    <row r="132" spans="1:2" x14ac:dyDescent="0.2">
      <c r="A132" s="2">
        <v>39994</v>
      </c>
      <c r="B132" s="3">
        <v>2287.5790000000002</v>
      </c>
    </row>
    <row r="133" spans="1:2" x14ac:dyDescent="0.2">
      <c r="A133" s="2">
        <v>40025</v>
      </c>
      <c r="B133" s="3">
        <v>2481.33</v>
      </c>
    </row>
    <row r="134" spans="1:2" x14ac:dyDescent="0.2">
      <c r="A134" s="2">
        <v>40056</v>
      </c>
      <c r="B134" s="3">
        <v>2583.6970000000001</v>
      </c>
    </row>
    <row r="135" spans="1:2" x14ac:dyDescent="0.2">
      <c r="A135" s="2">
        <v>40086</v>
      </c>
      <c r="B135" s="3">
        <v>2686.6790000000001</v>
      </c>
    </row>
    <row r="136" spans="1:2" x14ac:dyDescent="0.2">
      <c r="A136" s="2">
        <v>40116</v>
      </c>
      <c r="B136" s="3">
        <v>2638.88</v>
      </c>
    </row>
    <row r="137" spans="1:2" x14ac:dyDescent="0.2">
      <c r="A137" s="2">
        <v>40147</v>
      </c>
      <c r="B137" s="3">
        <v>2746.712</v>
      </c>
    </row>
    <row r="138" spans="1:2" x14ac:dyDescent="0.2">
      <c r="A138" s="2">
        <v>40178</v>
      </c>
      <c r="B138" s="3">
        <v>2796.0349999999999</v>
      </c>
    </row>
    <row r="139" spans="1:2" x14ac:dyDescent="0.2">
      <c r="A139" s="2">
        <v>40207</v>
      </c>
      <c r="B139" s="3">
        <v>2680.4720000000002</v>
      </c>
    </row>
    <row r="140" spans="1:2" x14ac:dyDescent="0.2">
      <c r="A140" s="2">
        <v>40235</v>
      </c>
      <c r="B140" s="3">
        <v>2718.2579999999998</v>
      </c>
    </row>
    <row r="141" spans="1:2" x14ac:dyDescent="0.2">
      <c r="A141" s="2">
        <v>40268</v>
      </c>
      <c r="B141" s="3">
        <v>2886.6010000000001</v>
      </c>
    </row>
    <row r="142" spans="1:2" x14ac:dyDescent="0.2">
      <c r="A142" s="2">
        <v>40298</v>
      </c>
      <c r="B142" s="3">
        <v>2887.0059999999999</v>
      </c>
    </row>
    <row r="143" spans="1:2" x14ac:dyDescent="0.2">
      <c r="A143" s="2">
        <v>40329</v>
      </c>
      <c r="B143" s="3">
        <v>2610.4650000000001</v>
      </c>
    </row>
    <row r="144" spans="1:2" x14ac:dyDescent="0.2">
      <c r="A144" s="2">
        <v>40359</v>
      </c>
      <c r="B144" s="3">
        <v>2520.962</v>
      </c>
    </row>
    <row r="145" spans="1:2" x14ac:dyDescent="0.2">
      <c r="A145" s="2">
        <v>40389</v>
      </c>
      <c r="B145" s="3">
        <v>2725.3440000000001</v>
      </c>
    </row>
    <row r="146" spans="1:2" x14ac:dyDescent="0.2">
      <c r="A146" s="2">
        <v>40421</v>
      </c>
      <c r="B146" s="3">
        <v>2623.5929999999998</v>
      </c>
    </row>
    <row r="147" spans="1:2" x14ac:dyDescent="0.2">
      <c r="A147" s="2">
        <v>40451</v>
      </c>
      <c r="B147" s="3">
        <v>2868.232</v>
      </c>
    </row>
    <row r="148" spans="1:2" x14ac:dyDescent="0.2">
      <c r="A148" s="2">
        <v>40480</v>
      </c>
      <c r="B148" s="3">
        <v>2975.1469999999999</v>
      </c>
    </row>
    <row r="149" spans="1:2" x14ac:dyDescent="0.2">
      <c r="A149" s="2">
        <v>40512</v>
      </c>
      <c r="B149" s="3">
        <v>2910.915</v>
      </c>
    </row>
    <row r="150" spans="1:2" x14ac:dyDescent="0.2">
      <c r="A150" s="2">
        <v>40543</v>
      </c>
      <c r="B150" s="3">
        <v>3124.9409999999998</v>
      </c>
    </row>
    <row r="151" spans="1:2" x14ac:dyDescent="0.2">
      <c r="A151" s="2">
        <v>40574</v>
      </c>
      <c r="B151" s="3">
        <v>3195.5390000000002</v>
      </c>
    </row>
    <row r="152" spans="1:2" x14ac:dyDescent="0.2">
      <c r="A152" s="2">
        <v>40602</v>
      </c>
      <c r="B152" s="3">
        <v>3307.424</v>
      </c>
    </row>
    <row r="153" spans="1:2" x14ac:dyDescent="0.2">
      <c r="A153" s="2">
        <v>40633</v>
      </c>
      <c r="B153" s="3">
        <v>3274.8069999999998</v>
      </c>
    </row>
    <row r="154" spans="1:2" x14ac:dyDescent="0.2">
      <c r="A154" s="2">
        <v>40662</v>
      </c>
      <c r="B154" s="3">
        <v>3413.9290000000001</v>
      </c>
    </row>
    <row r="155" spans="1:2" x14ac:dyDescent="0.2">
      <c r="A155" s="2">
        <v>40694</v>
      </c>
      <c r="B155" s="3">
        <v>3343.1060000000002</v>
      </c>
    </row>
    <row r="156" spans="1:2" x14ac:dyDescent="0.2">
      <c r="A156" s="2">
        <v>40724</v>
      </c>
      <c r="B156" s="3">
        <v>3290.2190000000001</v>
      </c>
    </row>
    <row r="157" spans="1:2" x14ac:dyDescent="0.2">
      <c r="A157" s="2">
        <v>40753</v>
      </c>
      <c r="B157" s="3">
        <v>3230.56</v>
      </c>
    </row>
    <row r="158" spans="1:2" x14ac:dyDescent="0.2">
      <c r="A158" s="2">
        <v>40786</v>
      </c>
      <c r="B158" s="3">
        <v>3002.944</v>
      </c>
    </row>
    <row r="159" spans="1:2" x14ac:dyDescent="0.2">
      <c r="A159" s="2">
        <v>40816</v>
      </c>
      <c r="B159" s="3">
        <v>2743.578</v>
      </c>
    </row>
    <row r="160" spans="1:2" x14ac:dyDescent="0.2">
      <c r="A160" s="2">
        <v>40847</v>
      </c>
      <c r="B160" s="3">
        <v>3027.3649999999998</v>
      </c>
    </row>
    <row r="161" spans="1:2" x14ac:dyDescent="0.2">
      <c r="A161" s="2">
        <v>40877</v>
      </c>
      <c r="B161" s="3">
        <v>2953.45</v>
      </c>
    </row>
    <row r="162" spans="1:2" x14ac:dyDescent="0.2">
      <c r="A162" s="2">
        <v>40907</v>
      </c>
      <c r="B162" s="3">
        <v>2951.8090000000002</v>
      </c>
    </row>
    <row r="163" spans="1:2" x14ac:dyDescent="0.2">
      <c r="A163" s="2">
        <v>40939</v>
      </c>
      <c r="B163" s="3">
        <v>3099.94</v>
      </c>
    </row>
    <row r="164" spans="1:2" x14ac:dyDescent="0.2">
      <c r="A164" s="2">
        <v>40968</v>
      </c>
      <c r="B164" s="3">
        <v>3251.3679999999999</v>
      </c>
    </row>
    <row r="165" spans="1:2" x14ac:dyDescent="0.2">
      <c r="A165" s="2">
        <v>40998</v>
      </c>
      <c r="B165" s="3">
        <v>3293.1689999999999</v>
      </c>
    </row>
    <row r="166" spans="1:2" x14ac:dyDescent="0.2">
      <c r="A166" s="2">
        <v>41029</v>
      </c>
      <c r="B166" s="3">
        <v>3255.7719999999999</v>
      </c>
    </row>
    <row r="167" spans="1:2" x14ac:dyDescent="0.2">
      <c r="A167" s="2">
        <v>41060</v>
      </c>
      <c r="B167" s="3">
        <v>2974.721</v>
      </c>
    </row>
    <row r="168" spans="1:2" x14ac:dyDescent="0.2">
      <c r="A168" s="2">
        <v>41089</v>
      </c>
      <c r="B168" s="3">
        <v>3126.299</v>
      </c>
    </row>
    <row r="169" spans="1:2" x14ac:dyDescent="0.2">
      <c r="A169" s="2">
        <v>41121</v>
      </c>
      <c r="B169" s="3">
        <v>3166.489</v>
      </c>
    </row>
    <row r="170" spans="1:2" x14ac:dyDescent="0.2">
      <c r="A170" s="2">
        <v>41152</v>
      </c>
      <c r="B170" s="3">
        <v>3246.7649999999999</v>
      </c>
    </row>
    <row r="171" spans="1:2" x14ac:dyDescent="0.2">
      <c r="A171" s="2">
        <v>41180</v>
      </c>
      <c r="B171" s="3">
        <v>3335.9650000000001</v>
      </c>
    </row>
    <row r="172" spans="1:2" x14ac:dyDescent="0.2">
      <c r="A172" s="2">
        <v>41213</v>
      </c>
      <c r="B172" s="3">
        <v>3313.422</v>
      </c>
    </row>
    <row r="173" spans="1:2" x14ac:dyDescent="0.2">
      <c r="A173" s="2">
        <v>41243</v>
      </c>
      <c r="B173" s="3">
        <v>3355.85</v>
      </c>
    </row>
    <row r="174" spans="1:2" x14ac:dyDescent="0.2">
      <c r="A174" s="2">
        <v>41274</v>
      </c>
      <c r="B174" s="3">
        <v>3418.9609999999998</v>
      </c>
    </row>
    <row r="175" spans="1:2" x14ac:dyDescent="0.2">
      <c r="A175" s="2">
        <v>41305</v>
      </c>
      <c r="B175" s="3">
        <v>3593.1210000000001</v>
      </c>
    </row>
    <row r="176" spans="1:2" x14ac:dyDescent="0.2">
      <c r="A176" s="2">
        <v>41333</v>
      </c>
      <c r="B176" s="3">
        <v>3599.0540000000001</v>
      </c>
    </row>
    <row r="177" spans="1:2" x14ac:dyDescent="0.2">
      <c r="A177" s="2">
        <v>41362</v>
      </c>
      <c r="B177" s="3">
        <v>3683.3560000000002</v>
      </c>
    </row>
    <row r="178" spans="1:2" x14ac:dyDescent="0.2">
      <c r="A178" s="2">
        <v>41394</v>
      </c>
      <c r="B178" s="3">
        <v>3799.348</v>
      </c>
    </row>
    <row r="179" spans="1:2" x14ac:dyDescent="0.2">
      <c r="A179" s="2">
        <v>41425</v>
      </c>
      <c r="B179" s="3">
        <v>3800.7829999999999</v>
      </c>
    </row>
    <row r="180" spans="1:2" x14ac:dyDescent="0.2">
      <c r="A180" s="2">
        <v>41453</v>
      </c>
      <c r="B180" s="3">
        <v>3707.13</v>
      </c>
    </row>
    <row r="181" spans="1:2" x14ac:dyDescent="0.2">
      <c r="A181" s="2">
        <v>41486</v>
      </c>
      <c r="B181" s="3">
        <v>3902.2950000000001</v>
      </c>
    </row>
    <row r="182" spans="1:2" x14ac:dyDescent="0.2">
      <c r="A182" s="2">
        <v>41516</v>
      </c>
      <c r="B182" s="3">
        <v>3819.2350000000001</v>
      </c>
    </row>
    <row r="183" spans="1:2" x14ac:dyDescent="0.2">
      <c r="A183" s="2">
        <v>41547</v>
      </c>
      <c r="B183" s="3">
        <v>4010.2449999999999</v>
      </c>
    </row>
    <row r="184" spans="1:2" x14ac:dyDescent="0.2">
      <c r="A184" s="2">
        <v>41578</v>
      </c>
      <c r="B184" s="3">
        <v>4167.22</v>
      </c>
    </row>
    <row r="185" spans="1:2" x14ac:dyDescent="0.2">
      <c r="A185" s="2">
        <v>41607</v>
      </c>
      <c r="B185" s="3">
        <v>4241.2780000000002</v>
      </c>
    </row>
    <row r="186" spans="1:2" x14ac:dyDescent="0.2">
      <c r="A186" s="2">
        <v>41639</v>
      </c>
      <c r="B186" s="3">
        <v>4331.0219999999999</v>
      </c>
    </row>
    <row r="187" spans="1:2" x14ac:dyDescent="0.2">
      <c r="A187" s="2">
        <v>41670</v>
      </c>
      <c r="B187" s="3">
        <v>4170.6080000000002</v>
      </c>
    </row>
    <row r="188" spans="1:2" x14ac:dyDescent="0.2">
      <c r="A188" s="2">
        <v>41698</v>
      </c>
      <c r="B188" s="3">
        <v>4379.393</v>
      </c>
    </row>
    <row r="189" spans="1:2" x14ac:dyDescent="0.2">
      <c r="A189" s="2">
        <v>41729</v>
      </c>
      <c r="B189" s="3">
        <v>4385.7309999999998</v>
      </c>
    </row>
    <row r="190" spans="1:2" x14ac:dyDescent="0.2">
      <c r="A190" s="2">
        <v>41759</v>
      </c>
      <c r="B190" s="3">
        <v>4430.6710000000003</v>
      </c>
    </row>
    <row r="191" spans="1:2" x14ac:dyDescent="0.2">
      <c r="A191" s="2">
        <v>41789</v>
      </c>
      <c r="B191" s="3">
        <v>4517.8440000000001</v>
      </c>
    </row>
    <row r="192" spans="1:2" x14ac:dyDescent="0.2">
      <c r="A192" s="2">
        <v>41820</v>
      </c>
      <c r="B192" s="3">
        <v>4598.6639999999998</v>
      </c>
    </row>
    <row r="193" spans="1:2" x14ac:dyDescent="0.2">
      <c r="A193" s="2">
        <v>41851</v>
      </c>
      <c r="B193" s="3">
        <v>4525.2730000000001</v>
      </c>
    </row>
    <row r="194" spans="1:2" x14ac:dyDescent="0.2">
      <c r="A194" s="2">
        <v>41880</v>
      </c>
      <c r="B194" s="3">
        <v>4624.9880000000003</v>
      </c>
    </row>
    <row r="195" spans="1:2" x14ac:dyDescent="0.2">
      <c r="A195" s="2">
        <v>41912</v>
      </c>
      <c r="B195" s="3">
        <v>4499.4610000000002</v>
      </c>
    </row>
    <row r="196" spans="1:2" x14ac:dyDescent="0.2">
      <c r="A196" s="2">
        <v>41943</v>
      </c>
      <c r="B196" s="3">
        <v>4528.5680000000002</v>
      </c>
    </row>
    <row r="197" spans="1:2" x14ac:dyDescent="0.2">
      <c r="A197" s="2">
        <v>41971</v>
      </c>
      <c r="B197" s="3">
        <v>4619.3239999999996</v>
      </c>
    </row>
    <row r="198" spans="1:2" x14ac:dyDescent="0.2">
      <c r="A198" s="2">
        <v>42004</v>
      </c>
      <c r="B198" s="3">
        <v>4544.8370000000004</v>
      </c>
    </row>
    <row r="199" spans="1:2" x14ac:dyDescent="0.2">
      <c r="A199" s="2">
        <v>42034</v>
      </c>
      <c r="B199" s="3">
        <v>4462.4859999999999</v>
      </c>
    </row>
    <row r="200" spans="1:2" x14ac:dyDescent="0.2">
      <c r="A200" s="2">
        <v>42062</v>
      </c>
      <c r="B200" s="3">
        <v>4723.9369999999999</v>
      </c>
    </row>
    <row r="201" spans="1:2" x14ac:dyDescent="0.2">
      <c r="A201" s="2">
        <v>42094</v>
      </c>
      <c r="B201" s="3">
        <v>4649.991</v>
      </c>
    </row>
    <row r="202" spans="1:2" x14ac:dyDescent="0.2">
      <c r="A202" s="2">
        <v>42124</v>
      </c>
      <c r="B202" s="3">
        <v>4759.0450000000001</v>
      </c>
    </row>
    <row r="203" spans="1:2" x14ac:dyDescent="0.2">
      <c r="A203" s="2">
        <v>42153</v>
      </c>
      <c r="B203" s="3">
        <v>4775.4390000000003</v>
      </c>
    </row>
    <row r="204" spans="1:2" x14ac:dyDescent="0.2">
      <c r="A204" s="2">
        <v>42185</v>
      </c>
      <c r="B204" s="3">
        <v>4664.3990000000003</v>
      </c>
    </row>
    <row r="205" spans="1:2" x14ac:dyDescent="0.2">
      <c r="A205" s="2">
        <v>42216</v>
      </c>
      <c r="B205" s="3">
        <v>4748.125</v>
      </c>
    </row>
    <row r="206" spans="1:2" x14ac:dyDescent="0.2">
      <c r="A206" s="2">
        <v>42247</v>
      </c>
      <c r="B206" s="3">
        <v>4433.92</v>
      </c>
    </row>
    <row r="207" spans="1:2" x14ac:dyDescent="0.2">
      <c r="A207" s="2">
        <v>42277</v>
      </c>
      <c r="B207" s="3">
        <v>4270.3770000000004</v>
      </c>
    </row>
    <row r="208" spans="1:2" x14ac:dyDescent="0.2">
      <c r="A208" s="2">
        <v>42307</v>
      </c>
      <c r="B208" s="3">
        <v>4608.78</v>
      </c>
    </row>
    <row r="209" spans="1:2" x14ac:dyDescent="0.2">
      <c r="A209" s="2">
        <v>42338</v>
      </c>
      <c r="B209" s="3">
        <v>4585.848</v>
      </c>
    </row>
    <row r="210" spans="1:2" x14ac:dyDescent="0.2">
      <c r="A210" s="2">
        <v>42369</v>
      </c>
      <c r="B210" s="3">
        <v>4505.241</v>
      </c>
    </row>
    <row r="211" spans="1:2" x14ac:dyDescent="0.2">
      <c r="A211" s="2">
        <v>42398</v>
      </c>
      <c r="B211" s="3">
        <v>4235.7179999999998</v>
      </c>
    </row>
    <row r="212" spans="1:2" x14ac:dyDescent="0.2">
      <c r="A212" s="2">
        <v>42429</v>
      </c>
      <c r="B212" s="3">
        <v>4204.1940000000004</v>
      </c>
    </row>
    <row r="213" spans="1:2" x14ac:dyDescent="0.2">
      <c r="A213" s="2">
        <v>42460</v>
      </c>
      <c r="B213" s="3">
        <v>4489.4859999999999</v>
      </c>
    </row>
    <row r="214" spans="1:2" x14ac:dyDescent="0.2">
      <c r="A214" s="2">
        <v>42489</v>
      </c>
      <c r="B214" s="3">
        <v>4560.5259999999998</v>
      </c>
    </row>
    <row r="215" spans="1:2" x14ac:dyDescent="0.2">
      <c r="A215" s="2">
        <v>42521</v>
      </c>
      <c r="B215" s="3">
        <v>4586.1400000000003</v>
      </c>
    </row>
    <row r="216" spans="1:2" x14ac:dyDescent="0.2">
      <c r="A216" s="2">
        <v>42551</v>
      </c>
      <c r="B216" s="3">
        <v>4534.7510000000002</v>
      </c>
    </row>
    <row r="217" spans="1:2" x14ac:dyDescent="0.2">
      <c r="A217" s="2">
        <v>42580</v>
      </c>
      <c r="B217" s="3">
        <v>4726.3370000000004</v>
      </c>
    </row>
    <row r="218" spans="1:2" x14ac:dyDescent="0.2">
      <c r="A218" s="2">
        <v>42613</v>
      </c>
      <c r="B218" s="3">
        <v>4730.2650000000003</v>
      </c>
    </row>
    <row r="219" spans="1:2" x14ac:dyDescent="0.2">
      <c r="A219" s="2">
        <v>42643</v>
      </c>
      <c r="B219" s="3">
        <v>4755.3919999999998</v>
      </c>
    </row>
    <row r="220" spans="1:2" x14ac:dyDescent="0.2">
      <c r="A220" s="2">
        <v>42674</v>
      </c>
      <c r="B220" s="3">
        <v>4663.3609999999999</v>
      </c>
    </row>
    <row r="221" spans="1:2" x14ac:dyDescent="0.2">
      <c r="A221" s="2">
        <v>42704</v>
      </c>
      <c r="B221" s="3">
        <v>4730.4160000000002</v>
      </c>
    </row>
    <row r="222" spans="1:2" x14ac:dyDescent="0.2">
      <c r="A222" s="2">
        <v>42734</v>
      </c>
      <c r="B222" s="3">
        <v>4843.607</v>
      </c>
    </row>
    <row r="223" spans="1:2" x14ac:dyDescent="0.2">
      <c r="A223" s="2">
        <v>42766</v>
      </c>
      <c r="B223" s="3">
        <v>4960.5079999999998</v>
      </c>
    </row>
    <row r="224" spans="1:2" x14ac:dyDescent="0.2">
      <c r="A224" s="2">
        <v>42794</v>
      </c>
      <c r="B224" s="3">
        <v>5098.13</v>
      </c>
    </row>
    <row r="225" spans="1:2" x14ac:dyDescent="0.2">
      <c r="A225" s="2">
        <v>42825</v>
      </c>
      <c r="B225" s="3">
        <v>5152.4350000000004</v>
      </c>
    </row>
    <row r="226" spans="1:2" x14ac:dyDescent="0.2">
      <c r="A226" s="2">
        <v>42853</v>
      </c>
      <c r="B226" s="3">
        <v>5228.7259999999997</v>
      </c>
    </row>
    <row r="227" spans="1:2" x14ac:dyDescent="0.2">
      <c r="A227" s="2">
        <v>42886</v>
      </c>
      <c r="B227" s="3">
        <v>5339.3370000000004</v>
      </c>
    </row>
    <row r="228" spans="1:2" x14ac:dyDescent="0.2">
      <c r="A228" s="2">
        <v>42916</v>
      </c>
      <c r="B228" s="3">
        <v>5359.88</v>
      </c>
    </row>
    <row r="229" spans="1:2" x14ac:dyDescent="0.2">
      <c r="A229" s="2">
        <v>42947</v>
      </c>
      <c r="B229" s="3">
        <v>5488.1549999999997</v>
      </c>
    </row>
    <row r="230" spans="1:2" x14ac:dyDescent="0.2">
      <c r="A230" s="2">
        <v>42978</v>
      </c>
      <c r="B230" s="3">
        <v>5495.8829999999998</v>
      </c>
    </row>
    <row r="231" spans="1:2" x14ac:dyDescent="0.2">
      <c r="A231" s="2">
        <v>43007</v>
      </c>
      <c r="B231" s="3">
        <v>5619.2340000000004</v>
      </c>
    </row>
    <row r="232" spans="1:2" x14ac:dyDescent="0.2">
      <c r="A232" s="2">
        <v>43039</v>
      </c>
      <c r="B232" s="3">
        <v>5725.4290000000001</v>
      </c>
    </row>
    <row r="233" spans="1:2" x14ac:dyDescent="0.2">
      <c r="A233" s="2">
        <v>43069</v>
      </c>
      <c r="B233" s="3">
        <v>5849.4849999999997</v>
      </c>
    </row>
    <row r="234" spans="1:2" x14ac:dyDescent="0.2">
      <c r="A234" s="2">
        <v>43098</v>
      </c>
      <c r="B234" s="3">
        <v>5928.5910000000003</v>
      </c>
    </row>
    <row r="235" spans="1:2" x14ac:dyDescent="0.2">
      <c r="A235" s="2">
        <v>43131</v>
      </c>
      <c r="B235" s="3">
        <v>6241.6210000000001</v>
      </c>
    </row>
    <row r="236" spans="1:2" x14ac:dyDescent="0.2">
      <c r="A236" s="2">
        <v>43159</v>
      </c>
      <c r="B236" s="3">
        <v>5983.0469999999996</v>
      </c>
    </row>
    <row r="237" spans="1:2" x14ac:dyDescent="0.2">
      <c r="A237" s="2">
        <v>43189</v>
      </c>
      <c r="B237" s="3">
        <v>5852.6379999999999</v>
      </c>
    </row>
    <row r="238" spans="1:2" x14ac:dyDescent="0.2">
      <c r="A238" s="2">
        <v>43220</v>
      </c>
      <c r="B238" s="3">
        <v>5919.8909999999996</v>
      </c>
    </row>
    <row r="239" spans="1:2" x14ac:dyDescent="0.2">
      <c r="A239" s="2">
        <v>43251</v>
      </c>
      <c r="B239" s="3">
        <v>5956.9880000000003</v>
      </c>
    </row>
    <row r="240" spans="1:2" x14ac:dyDescent="0.2">
      <c r="A240" s="2">
        <v>43280</v>
      </c>
      <c r="B240" s="3">
        <v>5954.1459999999997</v>
      </c>
    </row>
    <row r="241" spans="1:2" x14ac:dyDescent="0.2">
      <c r="A241" s="2">
        <v>43312</v>
      </c>
      <c r="B241" s="3">
        <v>6140.1149999999998</v>
      </c>
    </row>
    <row r="242" spans="1:2" x14ac:dyDescent="0.2">
      <c r="A242" s="2">
        <v>43343</v>
      </c>
      <c r="B242" s="3">
        <v>6216.0860000000002</v>
      </c>
    </row>
    <row r="243" spans="1:2" x14ac:dyDescent="0.2">
      <c r="A243" s="2">
        <v>43371</v>
      </c>
      <c r="B243" s="3">
        <v>6250.6980000000003</v>
      </c>
    </row>
    <row r="244" spans="1:2" x14ac:dyDescent="0.2">
      <c r="A244" s="2">
        <v>43404</v>
      </c>
      <c r="B244" s="3">
        <v>5791.723</v>
      </c>
    </row>
    <row r="245" spans="1:2" x14ac:dyDescent="0.2">
      <c r="A245" s="2">
        <v>43434</v>
      </c>
      <c r="B245" s="3">
        <v>5857.5159999999996</v>
      </c>
    </row>
    <row r="246" spans="1:2" x14ac:dyDescent="0.2">
      <c r="A246" s="2">
        <v>43465</v>
      </c>
      <c r="B246" s="3">
        <v>5412.1220000000003</v>
      </c>
    </row>
    <row r="247" spans="1:2" x14ac:dyDescent="0.2">
      <c r="A247" s="2">
        <v>43496</v>
      </c>
      <c r="B247" s="3">
        <v>5833.2169999999996</v>
      </c>
    </row>
    <row r="248" spans="1:2" x14ac:dyDescent="0.2">
      <c r="A248" s="2">
        <v>43524</v>
      </c>
      <c r="B248" s="3">
        <v>6008.6210000000001</v>
      </c>
    </row>
    <row r="249" spans="1:2" x14ac:dyDescent="0.2">
      <c r="A249" s="2">
        <v>43553</v>
      </c>
      <c r="B249" s="3">
        <v>6087.5410000000002</v>
      </c>
    </row>
    <row r="250" spans="1:2" x14ac:dyDescent="0.2">
      <c r="A250" s="2">
        <v>43585</v>
      </c>
      <c r="B250" s="3">
        <v>6303.4009999999998</v>
      </c>
    </row>
    <row r="251" spans="1:2" x14ac:dyDescent="0.2">
      <c r="A251" s="2">
        <v>43616</v>
      </c>
      <c r="B251" s="3">
        <v>5939.6890000000003</v>
      </c>
    </row>
    <row r="252" spans="1:2" x14ac:dyDescent="0.2">
      <c r="A252" s="2">
        <v>43644</v>
      </c>
      <c r="B252" s="3">
        <v>6331.0839999999998</v>
      </c>
    </row>
    <row r="253" spans="1:2" x14ac:dyDescent="0.2">
      <c r="A253" s="2">
        <v>43677</v>
      </c>
      <c r="B253" s="3">
        <v>6362.4440000000004</v>
      </c>
    </row>
    <row r="254" spans="1:2" x14ac:dyDescent="0.2">
      <c r="A254" s="2">
        <v>43707</v>
      </c>
      <c r="B254" s="3">
        <v>6232.3029999999999</v>
      </c>
    </row>
    <row r="255" spans="1:2" x14ac:dyDescent="0.2">
      <c r="A255" s="2">
        <v>43738</v>
      </c>
      <c r="B255" s="3">
        <v>6364.933</v>
      </c>
    </row>
    <row r="256" spans="1:2" x14ac:dyDescent="0.2">
      <c r="A256" s="2">
        <v>43769</v>
      </c>
      <c r="B256" s="3">
        <v>6526.9040000000005</v>
      </c>
    </row>
    <row r="257" spans="1:2" x14ac:dyDescent="0.2">
      <c r="A257" s="2">
        <v>43798</v>
      </c>
      <c r="B257" s="3">
        <v>6708.68</v>
      </c>
    </row>
    <row r="258" spans="1:2" x14ac:dyDescent="0.2">
      <c r="A258" s="2">
        <v>43830</v>
      </c>
      <c r="B258" s="3">
        <v>6909.66</v>
      </c>
    </row>
    <row r="259" spans="1:2" x14ac:dyDescent="0.2">
      <c r="A259" s="2">
        <v>43861</v>
      </c>
      <c r="B259" s="3">
        <v>6867.6030000000001</v>
      </c>
    </row>
    <row r="260" spans="1:2" x14ac:dyDescent="0.2">
      <c r="A260" s="2">
        <v>43889</v>
      </c>
      <c r="B260" s="3">
        <v>6287.1170000000002</v>
      </c>
    </row>
    <row r="261" spans="1:2" x14ac:dyDescent="0.2">
      <c r="A261" s="2">
        <v>43921</v>
      </c>
      <c r="B261" s="3">
        <v>5455.0630000000001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World-Daten</vt:lpstr>
      <vt:lpstr>World-Auswertung</vt:lpstr>
      <vt:lpstr>World+EM-Daten</vt:lpstr>
      <vt:lpstr>World+EM-Auswertung</vt:lpstr>
      <vt:lpstr>World+Eur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Nicklas Mayer</dc:creator>
  <cp:lastModifiedBy>Nicklas Mayer</cp:lastModifiedBy>
  <cp:lastPrinted>2020-04-22T10:16:39Z</cp:lastPrinted>
  <dcterms:created xsi:type="dcterms:W3CDTF">2020-04-20T16:40:56Z</dcterms:created>
  <dcterms:modified xsi:type="dcterms:W3CDTF">2020-04-22T13:30:49Z</dcterms:modified>
</cp:coreProperties>
</file>