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ah\Desktop\"/>
    </mc:Choice>
  </mc:AlternateContent>
  <xr:revisionPtr revIDLastSave="0" documentId="8_{96F6125B-048B-45F0-9634-5C1B1E8F78A2}" xr6:coauthVersionLast="36" xr6:coauthVersionMax="36" xr10:uidLastSave="{00000000-0000-0000-0000-000000000000}"/>
  <bookViews>
    <workbookView xWindow="0" yWindow="0" windowWidth="28800" windowHeight="12225" xr2:uid="{FAA324EE-F313-4376-8F04-0AE52087FAA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/>
  <c r="G13" i="1"/>
  <c r="H9" i="1"/>
  <c r="C11" i="1" s="1"/>
  <c r="G9" i="1"/>
  <c r="E7" i="1"/>
  <c r="E6" i="1"/>
  <c r="B6" i="1"/>
  <c r="B7" i="1" s="1"/>
  <c r="E5" i="1"/>
  <c r="E9" i="1" l="1"/>
  <c r="F9" i="1" s="1"/>
  <c r="E3" i="1"/>
  <c r="F3" i="1" s="1"/>
  <c r="C12" i="1" l="1"/>
  <c r="C13" i="1" s="1"/>
  <c r="G14" i="1" s="1"/>
  <c r="G15" i="1" s="1"/>
  <c r="G16" i="1" l="1"/>
  <c r="G17" i="1" s="1"/>
</calcChain>
</file>

<file path=xl/sharedStrings.xml><?xml version="1.0" encoding="utf-8"?>
<sst xmlns="http://schemas.openxmlformats.org/spreadsheetml/2006/main" count="25" uniqueCount="19">
  <si>
    <t>Kauf</t>
  </si>
  <si>
    <t>ETF</t>
  </si>
  <si>
    <t>Kurs</t>
  </si>
  <si>
    <t>Anteile</t>
  </si>
  <si>
    <t>Performance</t>
  </si>
  <si>
    <t>Einzahlung</t>
  </si>
  <si>
    <t>Ausschüttung</t>
  </si>
  <si>
    <t>IE00B3RBWM25</t>
  </si>
  <si>
    <t>n/a</t>
  </si>
  <si>
    <t>Ausschüttungen:</t>
  </si>
  <si>
    <t>Basisertrag:</t>
  </si>
  <si>
    <t>Kursentwicklung:</t>
  </si>
  <si>
    <t>Vorabpauschale:</t>
  </si>
  <si>
    <t>Gesamtergebnis:</t>
  </si>
  <si>
    <t>St. Ausschüttung:</t>
  </si>
  <si>
    <t>St. Vorabpausch.:</t>
  </si>
  <si>
    <t>Steuerlast insg.:</t>
  </si>
  <si>
    <t>St. beim Verkauf:</t>
  </si>
  <si>
    <t>Gesamtsteuer: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</si>
</sst>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000"/>
    <numFmt numFmtId="165" formatCode="#,##0.00\ &quot;€&quot;"/>
    <numFmt numFmtId="166" formatCode="#,##0.0000\ &quot;€&quot;"/>
    <numFmt numFmtId="167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DDD9C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4" fontId="0" fillId="2" borderId="0" xfId="0" quotePrefix="1" applyNumberFormat="1" applyFill="1" applyAlignment="1">
      <alignment horizontal="center"/>
    </xf>
    <xf numFmtId="164" fontId="0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14" fontId="0" fillId="2" borderId="0" xfId="0" quotePrefix="1" applyNumberForma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/>
    </xf>
    <xf numFmtId="14" fontId="5" fillId="2" borderId="0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165" fontId="5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165" fontId="0" fillId="0" borderId="0" xfId="0" applyNumberFormat="1" applyFill="1"/>
    <xf numFmtId="44" fontId="0" fillId="0" borderId="0" xfId="1" applyFont="1" applyFill="1"/>
    <xf numFmtId="0" fontId="2" fillId="0" borderId="0" xfId="0" applyFont="1" applyFill="1"/>
    <xf numFmtId="44" fontId="2" fillId="0" borderId="0" xfId="0" applyNumberFormat="1" applyFont="1" applyFill="1"/>
    <xf numFmtId="44" fontId="2" fillId="0" borderId="0" xfId="1" applyFont="1" applyFill="1"/>
    <xf numFmtId="165" fontId="7" fillId="2" borderId="0" xfId="0" applyNumberFormat="1" applyFont="1" applyFill="1" applyAlignment="1">
      <alignment horizontal="center" vertical="center"/>
    </xf>
    <xf numFmtId="165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0DD0-C375-4E87-8438-84E64CB2F122}">
  <dimension ref="A1:H17"/>
  <sheetViews>
    <sheetView tabSelected="1" workbookViewId="0">
      <selection activeCell="I18" sqref="I18"/>
    </sheetView>
  </sheetViews>
  <sheetFormatPr baseColWidth="10" defaultRowHeight="15" x14ac:dyDescent="0.25"/>
  <cols>
    <col min="2" max="2" width="16.42578125" bestFit="1" customWidth="1"/>
    <col min="3" max="3" width="14.85546875" bestFit="1" customWidth="1"/>
    <col min="6" max="6" width="16.42578125" bestFit="1" customWidth="1"/>
    <col min="8" max="8" width="13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5">
      <c r="A3" s="2"/>
      <c r="B3" s="4">
        <v>43466</v>
      </c>
      <c r="C3" s="5" t="s">
        <v>7</v>
      </c>
      <c r="D3" s="28">
        <v>64.87</v>
      </c>
      <c r="E3" s="30">
        <f>SUM(E5:E7)</f>
        <v>38.743057765045805</v>
      </c>
      <c r="F3" s="31">
        <f>D3*E3</f>
        <v>2513.2621572185217</v>
      </c>
      <c r="G3" s="2"/>
      <c r="H3" s="2"/>
    </row>
    <row r="4" spans="1:8" x14ac:dyDescent="0.25">
      <c r="A4" s="6"/>
      <c r="B4" s="7"/>
      <c r="C4" s="2"/>
      <c r="D4" s="2"/>
      <c r="E4" s="2"/>
      <c r="F4" s="2"/>
      <c r="G4" s="2"/>
      <c r="H4" s="2"/>
    </row>
    <row r="5" spans="1:8" x14ac:dyDescent="0.25">
      <c r="A5" s="6"/>
      <c r="B5" s="8">
        <v>43621</v>
      </c>
      <c r="C5" s="9" t="s">
        <v>7</v>
      </c>
      <c r="D5" s="10">
        <v>73.8</v>
      </c>
      <c r="E5" s="11">
        <f>G5/D5</f>
        <v>13.550135501355014</v>
      </c>
      <c r="F5" s="10" t="s">
        <v>8</v>
      </c>
      <c r="G5" s="12">
        <v>1000</v>
      </c>
      <c r="H5" s="12">
        <v>20</v>
      </c>
    </row>
    <row r="6" spans="1:8" x14ac:dyDescent="0.25">
      <c r="A6" s="1"/>
      <c r="B6" s="13">
        <f>EDATE(B5,3)</f>
        <v>43713</v>
      </c>
      <c r="C6" s="9" t="s">
        <v>7</v>
      </c>
      <c r="D6" s="10">
        <v>77.59</v>
      </c>
      <c r="E6" s="11">
        <f t="shared" ref="E6:E7" si="0">G6/D6</f>
        <v>12.888258796236627</v>
      </c>
      <c r="F6" s="10" t="s">
        <v>8</v>
      </c>
      <c r="G6" s="12">
        <v>1000</v>
      </c>
      <c r="H6" s="12"/>
    </row>
    <row r="7" spans="1:8" x14ac:dyDescent="0.25">
      <c r="A7" s="1"/>
      <c r="B7" s="13">
        <f>EDATE(B6,3)</f>
        <v>43804</v>
      </c>
      <c r="C7" s="9" t="s">
        <v>7</v>
      </c>
      <c r="D7" s="14">
        <v>81.27</v>
      </c>
      <c r="E7" s="11">
        <f t="shared" si="0"/>
        <v>12.304663467454166</v>
      </c>
      <c r="F7" s="14" t="s">
        <v>8</v>
      </c>
      <c r="G7" s="12">
        <v>1000</v>
      </c>
      <c r="H7" s="12"/>
    </row>
    <row r="8" spans="1:8" x14ac:dyDescent="0.25">
      <c r="A8" s="1"/>
      <c r="B8" s="15"/>
      <c r="C8" s="1"/>
      <c r="D8" s="16"/>
      <c r="E8" s="17"/>
      <c r="F8" s="16"/>
      <c r="G8" s="18"/>
      <c r="H8" s="18"/>
    </row>
    <row r="9" spans="1:8" x14ac:dyDescent="0.25">
      <c r="A9" s="1"/>
      <c r="B9" s="19">
        <v>43830</v>
      </c>
      <c r="C9" s="5" t="s">
        <v>7</v>
      </c>
      <c r="D9" s="29">
        <v>83.8</v>
      </c>
      <c r="E9" s="32">
        <f>SUM(E5:E7)</f>
        <v>38.743057765045805</v>
      </c>
      <c r="F9" s="29">
        <f>D9*E9</f>
        <v>3246.6682407108383</v>
      </c>
      <c r="G9" s="20">
        <f>-SUM(G5:G7)</f>
        <v>-3000</v>
      </c>
      <c r="H9" s="20">
        <f>SUM(H5:H7)</f>
        <v>20</v>
      </c>
    </row>
    <row r="10" spans="1:8" x14ac:dyDescent="0.25">
      <c r="A10" s="21"/>
      <c r="B10" s="22"/>
      <c r="C10" s="22"/>
      <c r="D10" s="22"/>
      <c r="E10" s="22"/>
      <c r="F10" s="22"/>
      <c r="G10" s="22"/>
      <c r="H10" s="22"/>
    </row>
    <row r="11" spans="1:8" x14ac:dyDescent="0.25">
      <c r="A11" s="21"/>
      <c r="B11" s="22" t="s">
        <v>9</v>
      </c>
      <c r="C11" s="23">
        <f>H9</f>
        <v>20</v>
      </c>
      <c r="D11" s="21"/>
      <c r="F11" s="21" t="s">
        <v>10</v>
      </c>
      <c r="G11" s="23">
        <f>F3*0.88/100*0.7</f>
        <v>15.481694888466093</v>
      </c>
      <c r="H11" s="21"/>
    </row>
    <row r="12" spans="1:8" x14ac:dyDescent="0.25">
      <c r="A12" s="21"/>
      <c r="B12" s="22" t="s">
        <v>11</v>
      </c>
      <c r="C12" s="23">
        <f>F9-F3</f>
        <v>733.40608349231661</v>
      </c>
      <c r="D12" s="21"/>
      <c r="F12" s="21" t="s">
        <v>12</v>
      </c>
      <c r="G12" s="23">
        <f>IF(IF(G11&gt;C13,C13-C11,G11-C11)&lt;0,0,IF(G11&gt;C13,C13-C11,G11-C11))</f>
        <v>0</v>
      </c>
      <c r="H12" s="21"/>
    </row>
    <row r="13" spans="1:8" x14ac:dyDescent="0.25">
      <c r="A13" s="21"/>
      <c r="B13" s="22" t="s">
        <v>13</v>
      </c>
      <c r="C13" s="23">
        <f>C11+C12</f>
        <v>753.40608349231661</v>
      </c>
      <c r="D13" s="21"/>
      <c r="E13" s="21"/>
      <c r="F13" s="21" t="s">
        <v>14</v>
      </c>
      <c r="G13" s="24">
        <f>H5*(1-0.3)*0.26375</f>
        <v>3.6924999999999999</v>
      </c>
      <c r="H13" s="21"/>
    </row>
    <row r="14" spans="1:8" x14ac:dyDescent="0.25">
      <c r="A14" s="21"/>
      <c r="B14" s="22"/>
      <c r="C14" s="21"/>
      <c r="D14" s="21"/>
      <c r="E14" s="21"/>
      <c r="F14" s="21" t="s">
        <v>15</v>
      </c>
      <c r="G14" s="24">
        <f>G12*(1-0.3)*0.26375</f>
        <v>0</v>
      </c>
      <c r="H14" s="21"/>
    </row>
    <row r="15" spans="1:8" x14ac:dyDescent="0.25">
      <c r="B15" s="22"/>
      <c r="C15" s="21"/>
      <c r="D15" s="21"/>
      <c r="E15" s="21"/>
      <c r="F15" s="25" t="s">
        <v>16</v>
      </c>
      <c r="G15" s="26">
        <f>G13+G14</f>
        <v>3.6924999999999999</v>
      </c>
      <c r="H15" s="21"/>
    </row>
    <row r="16" spans="1:8" x14ac:dyDescent="0.25">
      <c r="B16" s="22"/>
      <c r="C16" s="21"/>
      <c r="D16" s="21"/>
      <c r="F16" s="25" t="s">
        <v>17</v>
      </c>
      <c r="G16" s="27">
        <f>(F9-F3-G12)*0.7*0.26375</f>
        <v>135.40509816476896</v>
      </c>
      <c r="H16" s="21"/>
    </row>
    <row r="17" spans="2:8" x14ac:dyDescent="0.25">
      <c r="B17" s="22"/>
      <c r="C17" s="21"/>
      <c r="D17" s="21"/>
      <c r="F17" s="25" t="s">
        <v>18</v>
      </c>
      <c r="G17" s="27">
        <f>G15+G16</f>
        <v>139.09759816476895</v>
      </c>
      <c r="H17" s="2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2020-06-02T11:14:21Z</dcterms:created>
  <dcterms:modified xsi:type="dcterms:W3CDTF">2020-06-02T11:23:26Z</dcterms:modified>
</cp:coreProperties>
</file>