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00" windowHeight="9540" tabRatio="456" activeTab="1"/>
  </bookViews>
  <sheets>
    <sheet name="Übersicht" sheetId="1" r:id="rId1"/>
    <sheet name="Berechnung" sheetId="5" r:id="rId2"/>
  </sheets>
  <calcPr calcId="124519"/>
  <fileRecoveryPr repairLoad="1"/>
</workbook>
</file>

<file path=xl/calcChain.xml><?xml version="1.0" encoding="utf-8"?>
<calcChain xmlns="http://schemas.openxmlformats.org/spreadsheetml/2006/main">
  <c r="AE63" i="5"/>
  <c r="AE51"/>
  <c r="AE39"/>
  <c r="AE27"/>
  <c r="AE15"/>
  <c r="X15"/>
  <c r="Y51"/>
  <c r="Y39"/>
  <c r="X39"/>
  <c r="V51"/>
  <c r="U51"/>
  <c r="M51"/>
  <c r="W51"/>
  <c r="W39"/>
  <c r="V39"/>
  <c r="U39"/>
  <c r="V63"/>
  <c r="W63" s="1"/>
  <c r="X63" s="1"/>
  <c r="T63"/>
  <c r="U63" s="1"/>
  <c r="X51"/>
  <c r="T51"/>
  <c r="T39"/>
  <c r="U27"/>
  <c r="U15"/>
  <c r="AC27"/>
  <c r="X27"/>
  <c r="W15"/>
  <c r="Y15"/>
  <c r="V27"/>
  <c r="T27"/>
  <c r="T15"/>
  <c r="R459"/>
  <c r="R471"/>
  <c r="R483"/>
  <c r="R399"/>
  <c r="R411"/>
  <c r="R423"/>
  <c r="R435"/>
  <c r="R447"/>
  <c r="R75"/>
  <c r="R87"/>
  <c r="R99"/>
  <c r="R111"/>
  <c r="R123"/>
  <c r="R135"/>
  <c r="R147"/>
  <c r="R159"/>
  <c r="R171"/>
  <c r="R183"/>
  <c r="R195"/>
  <c r="R207"/>
  <c r="R219"/>
  <c r="R231"/>
  <c r="R243"/>
  <c r="R255"/>
  <c r="R267"/>
  <c r="R279"/>
  <c r="R291"/>
  <c r="R303"/>
  <c r="R315"/>
  <c r="R327"/>
  <c r="R339"/>
  <c r="R351"/>
  <c r="R363"/>
  <c r="R375"/>
  <c r="R387"/>
  <c r="Q27"/>
  <c r="R27"/>
  <c r="Q39"/>
  <c r="R39"/>
  <c r="Q51"/>
  <c r="R51"/>
  <c r="Q63"/>
  <c r="R63"/>
  <c r="Q15"/>
  <c r="S15"/>
  <c r="S27" s="1"/>
  <c r="S39" s="1"/>
  <c r="S51" s="1"/>
  <c r="S63" s="1"/>
  <c r="S75" s="1"/>
  <c r="S87" s="1"/>
  <c r="S99" s="1"/>
  <c r="S111" s="1"/>
  <c r="S123" s="1"/>
  <c r="S135" s="1"/>
  <c r="S147" s="1"/>
  <c r="S159" s="1"/>
  <c r="S171" s="1"/>
  <c r="S183" s="1"/>
  <c r="S195" s="1"/>
  <c r="S207" s="1"/>
  <c r="S219" s="1"/>
  <c r="S231" s="1"/>
  <c r="S243" s="1"/>
  <c r="S255" s="1"/>
  <c r="S267" s="1"/>
  <c r="S279" s="1"/>
  <c r="S291" s="1"/>
  <c r="S303" s="1"/>
  <c r="S315" s="1"/>
  <c r="S327" s="1"/>
  <c r="S339" s="1"/>
  <c r="S351" s="1"/>
  <c r="S363" s="1"/>
  <c r="S375" s="1"/>
  <c r="S387" s="1"/>
  <c r="S399" s="1"/>
  <c r="S411" s="1"/>
  <c r="S423" s="1"/>
  <c r="S435" s="1"/>
  <c r="S447" s="1"/>
  <c r="S459" s="1"/>
  <c r="S471" s="1"/>
  <c r="S483" s="1"/>
  <c r="AA63"/>
  <c r="AA51"/>
  <c r="AA39"/>
  <c r="AA27"/>
  <c r="B7"/>
  <c r="Y63" l="1"/>
  <c r="AA15"/>
  <c r="L50"/>
  <c r="L38"/>
  <c r="P52"/>
  <c r="P40"/>
  <c r="P28"/>
  <c r="P16"/>
  <c r="P4"/>
  <c r="R15"/>
  <c r="B13"/>
  <c r="C13"/>
  <c r="B14"/>
  <c r="C14"/>
  <c r="B15"/>
  <c r="C15"/>
  <c r="B16"/>
  <c r="C16"/>
  <c r="C12"/>
  <c r="B12"/>
  <c r="A13"/>
  <c r="A14"/>
  <c r="A15"/>
  <c r="A16"/>
  <c r="A12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K4" s="1"/>
  <c r="C5"/>
  <c r="C6"/>
  <c r="C7"/>
  <c r="C8"/>
  <c r="C4"/>
  <c r="B5"/>
  <c r="M27" s="1"/>
  <c r="B6"/>
  <c r="M39" s="1"/>
  <c r="B8"/>
  <c r="M63" s="1"/>
  <c r="B4"/>
  <c r="A5"/>
  <c r="A6"/>
  <c r="A7"/>
  <c r="A8"/>
  <c r="A4"/>
  <c r="Y7" i="1"/>
  <c r="Z7" s="1"/>
  <c r="Q5"/>
  <c r="Y6"/>
  <c r="Z6" s="1"/>
  <c r="X16"/>
  <c r="Y16" s="1"/>
  <c r="X17"/>
  <c r="Y8"/>
  <c r="Z8" s="1"/>
  <c r="X18"/>
  <c r="Y9"/>
  <c r="Z9" s="1"/>
  <c r="X19"/>
  <c r="X20"/>
  <c r="I11"/>
  <c r="Q9"/>
  <c r="Q6"/>
  <c r="Q7"/>
  <c r="Q8"/>
  <c r="AB15" i="5" l="1"/>
  <c r="K5"/>
  <c r="D12"/>
  <c r="D4"/>
  <c r="N15" s="1"/>
  <c r="M15"/>
  <c r="D13"/>
  <c r="D16"/>
  <c r="D14"/>
  <c r="D15"/>
  <c r="K6"/>
  <c r="K7" s="1"/>
  <c r="K8" s="1"/>
  <c r="K9" s="1"/>
  <c r="K10" s="1"/>
  <c r="K11" s="1"/>
  <c r="K12" s="1"/>
  <c r="K13" s="1"/>
  <c r="K14" s="1"/>
  <c r="K15" s="1"/>
  <c r="D5"/>
  <c r="N27" s="1"/>
  <c r="D7"/>
  <c r="N51" s="1"/>
  <c r="O51" s="1"/>
  <c r="D6"/>
  <c r="N39" s="1"/>
  <c r="O39" s="1"/>
  <c r="D8"/>
  <c r="N63" s="1"/>
  <c r="O63" s="1"/>
  <c r="Y19" i="1"/>
  <c r="Y17"/>
  <c r="Y20"/>
  <c r="Y18"/>
  <c r="O6"/>
  <c r="O7"/>
  <c r="O8"/>
  <c r="O9"/>
  <c r="O5"/>
  <c r="O27" i="5" l="1"/>
  <c r="V15"/>
  <c r="O15"/>
  <c r="K16"/>
  <c r="K17" s="1"/>
  <c r="K18" s="1"/>
  <c r="K19" s="1"/>
  <c r="K20" s="1"/>
  <c r="K21" s="1"/>
  <c r="K22" s="1"/>
  <c r="K23" s="1"/>
  <c r="K24" s="1"/>
  <c r="K25" s="1"/>
  <c r="K26" s="1"/>
  <c r="K27" s="1"/>
  <c r="Y22" i="1"/>
  <c r="K28" i="5" l="1"/>
  <c r="K29" s="1"/>
  <c r="K30" s="1"/>
  <c r="K31" s="1"/>
  <c r="K32" s="1"/>
  <c r="K33" s="1"/>
  <c r="K34" s="1"/>
  <c r="K35" s="1"/>
  <c r="K36" s="1"/>
  <c r="K37" s="1"/>
  <c r="K38" s="1"/>
  <c r="K39" s="1"/>
  <c r="AB27"/>
  <c r="D15" i="1"/>
  <c r="K40" i="5" l="1"/>
  <c r="K41" s="1"/>
  <c r="K42" s="1"/>
  <c r="K43" s="1"/>
  <c r="K44" s="1"/>
  <c r="K45" s="1"/>
  <c r="K46" s="1"/>
  <c r="K47" s="1"/>
  <c r="K48" s="1"/>
  <c r="K49" s="1"/>
  <c r="K50" s="1"/>
  <c r="K51" s="1"/>
  <c r="AB51"/>
  <c r="AC51" s="1"/>
  <c r="AB39"/>
  <c r="AC39" s="1"/>
  <c r="AC15"/>
  <c r="K52" l="1"/>
  <c r="K53" s="1"/>
  <c r="K54" s="1"/>
  <c r="K55" s="1"/>
  <c r="K56" s="1"/>
  <c r="K57" s="1"/>
  <c r="K58" s="1"/>
  <c r="K59" s="1"/>
  <c r="K60" s="1"/>
  <c r="K61" s="1"/>
  <c r="K62" s="1"/>
  <c r="K63" s="1"/>
  <c r="AB63" s="1"/>
  <c r="AC63" s="1"/>
  <c r="W27"/>
  <c r="Y27"/>
</calcChain>
</file>

<file path=xl/sharedStrings.xml><?xml version="1.0" encoding="utf-8"?>
<sst xmlns="http://schemas.openxmlformats.org/spreadsheetml/2006/main" count="104" uniqueCount="84">
  <si>
    <t>Jahr</t>
  </si>
  <si>
    <t>Garantierente</t>
  </si>
  <si>
    <t>Monatsbeitrag</t>
  </si>
  <si>
    <t>Verzinsung unterjährig</t>
  </si>
  <si>
    <t>Eingezahlt</t>
  </si>
  <si>
    <t>Vertragbeginn</t>
  </si>
  <si>
    <t>Abschluss+Vertriebskosten</t>
  </si>
  <si>
    <t>Gezillmert auf 5 Jahre</t>
  </si>
  <si>
    <t>Jahresgebühr</t>
  </si>
  <si>
    <t>Variable kosten</t>
  </si>
  <si>
    <t>pro 100 €</t>
  </si>
  <si>
    <t>Bei Auszahlung</t>
  </si>
  <si>
    <t>Vor Kosten</t>
  </si>
  <si>
    <t>Nach Kosten</t>
  </si>
  <si>
    <t>Effektiv Kosten</t>
  </si>
  <si>
    <t>Fixkosten</t>
  </si>
  <si>
    <t>Abschlusskosten</t>
  </si>
  <si>
    <t>Kontostand</t>
  </si>
  <si>
    <t>Rückkaufwert</t>
  </si>
  <si>
    <t>Überschüsse</t>
  </si>
  <si>
    <t>Ende Beitragszahlung</t>
  </si>
  <si>
    <t>Garantiekapital</t>
  </si>
  <si>
    <t>Monate gesamt</t>
  </si>
  <si>
    <t>Beitrag</t>
  </si>
  <si>
    <t>Gesamtkapital</t>
  </si>
  <si>
    <t>Eigenanteil</t>
  </si>
  <si>
    <t>VL</t>
  </si>
  <si>
    <t>AG Zuschuss</t>
  </si>
  <si>
    <t>Abzugsfähig</t>
  </si>
  <si>
    <t>?</t>
  </si>
  <si>
    <t>Zinsen vor Kosten</t>
  </si>
  <si>
    <t>Mittelwert</t>
  </si>
  <si>
    <t>Zu Rentenbegin</t>
  </si>
  <si>
    <t>Verzinsungsbeispiel im Vertrag für Jahr vor Vertragsabschluss</t>
  </si>
  <si>
    <t>Mitteilung der Leistung für das entsprechende Jahr</t>
  </si>
  <si>
    <t>Zahlungstand</t>
  </si>
  <si>
    <t>Datum</t>
  </si>
  <si>
    <t>Aufteilung des Monatsbeitrags</t>
  </si>
  <si>
    <t>Überschussbeteiligung</t>
  </si>
  <si>
    <t xml:space="preserve">Leistungen aus </t>
  </si>
  <si>
    <t>/</t>
  </si>
  <si>
    <t>*Nicht garantiert, erst bei Fälligkeit wirklich berechnet</t>
  </si>
  <si>
    <t>Schlussüberschuss*</t>
  </si>
  <si>
    <t>Beteiligung an Reserven*</t>
  </si>
  <si>
    <t>Gesamt</t>
  </si>
  <si>
    <t>Leistung bei Tod</t>
  </si>
  <si>
    <t>Summe der Einzahlungen und erzielte Überschüsse</t>
  </si>
  <si>
    <t>Modellrechnung bei Kündigung</t>
  </si>
  <si>
    <t>Zum Datum</t>
  </si>
  <si>
    <t>Garantierter Rückkaufwert
Abzgl Kosten Kündigung</t>
  </si>
  <si>
    <t>Überschüsse gesamt</t>
  </si>
  <si>
    <t>Überschüsse pro Jahr</t>
  </si>
  <si>
    <t>Betrag inkl. Überschüsse</t>
  </si>
  <si>
    <t>Eingezahlt bis Datum, sowie Überschüsse aus dem Vorjahr</t>
  </si>
  <si>
    <t>Leistung bei Kündigung (ohne Kündigungskosten)</t>
  </si>
  <si>
    <t>Selbst berechnet</t>
  </si>
  <si>
    <t>Legende</t>
  </si>
  <si>
    <t>Wird im Dezember des Vorjahres versandt. Inkl. Zinsen fürs nächste Jahr</t>
  </si>
  <si>
    <t>Im Dezember des Vorjahres versandt.</t>
  </si>
  <si>
    <t>Im Dezember des Vorjahres versandt. ==&gt; Überschüsse nur geschätzt?</t>
  </si>
  <si>
    <t>Angabe am</t>
  </si>
  <si>
    <t>für Jahr</t>
  </si>
  <si>
    <t>Leistung wenn im vormonat gekündigt</t>
  </si>
  <si>
    <t>Betrag</t>
  </si>
  <si>
    <t>Monat</t>
  </si>
  <si>
    <t>Monate bis Rente</t>
  </si>
  <si>
    <t>Verwaltungsgebühr</t>
  </si>
  <si>
    <t>Kontostand aus Kündigungsleistung
nur geschätzt da 12 Monate im vorraus mitgeteilt</t>
  </si>
  <si>
    <t>Reiner Rückkaufswert</t>
  </si>
  <si>
    <t>mit Überschüssen</t>
  </si>
  <si>
    <t>geschätzte Überschüsse</t>
  </si>
  <si>
    <t>Zugesicherte Überschüsse</t>
  </si>
  <si>
    <t>Da Rückwirkend mitgeteilt</t>
  </si>
  <si>
    <t>Einmalige Kapitalleistung inkl. Überschüssen wenn im November gekündigt (rückwirkend)</t>
  </si>
  <si>
    <t>Eingezahlt-Fix Kosten</t>
  </si>
  <si>
    <t>Differenz zu Kontostand geschätzt</t>
  </si>
  <si>
    <t>Zinssatz nach Kosten</t>
  </si>
  <si>
    <t>Differenz zu Kontostand mit tatsächlichen Überschüssen</t>
  </si>
  <si>
    <t xml:space="preserve"> reine Zinsgewinne (ohne Überschüsse)  abzgl. Variable Kosten (da nicht differenzierbar)</t>
  </si>
  <si>
    <t>Rendite (inkl Überschüsse) nach Kosten</t>
  </si>
  <si>
    <t>geschätzte variable kosten</t>
  </si>
  <si>
    <t>Akkumuliert</t>
  </si>
  <si>
    <t>Zinsbetrag vor Kosten auf eingezahlt (nicht Kontostand)</t>
  </si>
  <si>
    <t>Gesamtrendite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</si>
</sst>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164" fontId="0" fillId="0" borderId="0" xfId="2" applyNumberFormat="1" applyFont="1"/>
    <xf numFmtId="10" fontId="0" fillId="0" borderId="0" xfId="2" applyNumberFormat="1" applyFont="1"/>
    <xf numFmtId="0" fontId="0" fillId="0" borderId="0" xfId="0" applyNumberFormat="1"/>
    <xf numFmtId="44" fontId="0" fillId="0" borderId="0" xfId="1" applyFont="1" applyBorder="1"/>
    <xf numFmtId="9" fontId="0" fillId="0" borderId="0" xfId="2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0" xfId="0" quotePrefix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8" fontId="0" fillId="0" borderId="0" xfId="0" applyNumberFormat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9"/>
  <sheetViews>
    <sheetView topLeftCell="D1" workbookViewId="0">
      <selection activeCell="K34" sqref="K34"/>
    </sheetView>
  </sheetViews>
  <sheetFormatPr baseColWidth="10" defaultRowHeight="15"/>
  <cols>
    <col min="1" max="1" width="22.7109375" bestFit="1" customWidth="1"/>
    <col min="2" max="2" width="10.7109375" bestFit="1" customWidth="1"/>
    <col min="4" max="4" width="13.7109375" bestFit="1" customWidth="1"/>
    <col min="5" max="5" width="10.5703125" bestFit="1" customWidth="1"/>
    <col min="6" max="6" width="10.7109375" customWidth="1"/>
    <col min="7" max="7" width="12.28515625" bestFit="1" customWidth="1"/>
    <col min="8" max="8" width="13.42578125" bestFit="1" customWidth="1"/>
    <col min="9" max="9" width="19" bestFit="1" customWidth="1"/>
    <col min="10" max="10" width="13.85546875" bestFit="1" customWidth="1"/>
    <col min="11" max="11" width="1.140625" customWidth="1"/>
    <col min="12" max="12" width="8.28515625" bestFit="1" customWidth="1"/>
    <col min="13" max="13" width="10.5703125" bestFit="1" customWidth="1"/>
    <col min="16" max="16" width="2.140625" customWidth="1"/>
    <col min="19" max="19" width="10.140625" bestFit="1" customWidth="1"/>
    <col min="21" max="21" width="12.42578125" bestFit="1" customWidth="1"/>
    <col min="22" max="22" width="24.140625" customWidth="1"/>
    <col min="23" max="23" width="17.5703125" bestFit="1" customWidth="1"/>
    <col min="24" max="24" width="22.28515625" bestFit="1" customWidth="1"/>
    <col min="25" max="25" width="9.28515625" bestFit="1" customWidth="1"/>
    <col min="26" max="26" width="14.7109375" bestFit="1" customWidth="1"/>
    <col min="28" max="28" width="12" bestFit="1" customWidth="1"/>
  </cols>
  <sheetData>
    <row r="1" spans="1:28">
      <c r="F1" s="11" t="s">
        <v>34</v>
      </c>
      <c r="L1" s="11" t="s">
        <v>37</v>
      </c>
      <c r="S1" s="11" t="s">
        <v>46</v>
      </c>
    </row>
    <row r="2" spans="1:28">
      <c r="F2" s="13" t="s">
        <v>57</v>
      </c>
      <c r="S2" s="13" t="s">
        <v>53</v>
      </c>
    </row>
    <row r="3" spans="1:28">
      <c r="A3" s="9" t="s">
        <v>5</v>
      </c>
      <c r="B3" s="1">
        <v>42370</v>
      </c>
      <c r="E3" s="26" t="s">
        <v>60</v>
      </c>
      <c r="F3" s="26" t="s">
        <v>61</v>
      </c>
      <c r="G3" s="27" t="s">
        <v>32</v>
      </c>
      <c r="H3" s="27"/>
      <c r="I3" s="26" t="s">
        <v>3</v>
      </c>
      <c r="J3" s="26" t="s">
        <v>2</v>
      </c>
      <c r="M3" s="14"/>
      <c r="S3" s="13" t="s">
        <v>58</v>
      </c>
      <c r="V3" s="27" t="s">
        <v>39</v>
      </c>
      <c r="W3" s="27"/>
      <c r="X3" s="27"/>
      <c r="Z3" s="9" t="s">
        <v>45</v>
      </c>
    </row>
    <row r="4" spans="1:28">
      <c r="A4" s="9" t="s">
        <v>20</v>
      </c>
      <c r="B4" s="1">
        <v>56979</v>
      </c>
      <c r="E4" s="26"/>
      <c r="F4" s="26"/>
      <c r="G4" s="9" t="s">
        <v>1</v>
      </c>
      <c r="H4" s="9" t="s">
        <v>21</v>
      </c>
      <c r="I4" s="26"/>
      <c r="J4" s="26"/>
      <c r="K4" s="9"/>
      <c r="L4" s="9" t="s">
        <v>26</v>
      </c>
      <c r="M4" s="9" t="s">
        <v>28</v>
      </c>
      <c r="N4" s="9" t="s">
        <v>27</v>
      </c>
      <c r="O4" s="20" t="s">
        <v>25</v>
      </c>
      <c r="P4" s="9"/>
      <c r="Q4" s="20" t="s">
        <v>27</v>
      </c>
      <c r="R4" s="20"/>
      <c r="S4" s="9" t="s">
        <v>60</v>
      </c>
      <c r="T4" s="9" t="s">
        <v>48</v>
      </c>
      <c r="U4" s="9" t="s">
        <v>35</v>
      </c>
      <c r="V4" s="9" t="s">
        <v>38</v>
      </c>
      <c r="W4" s="9" t="s">
        <v>42</v>
      </c>
      <c r="X4" s="9" t="s">
        <v>43</v>
      </c>
      <c r="Y4" s="9" t="s">
        <v>44</v>
      </c>
      <c r="Z4" s="9" t="s">
        <v>24</v>
      </c>
      <c r="AA4" s="19"/>
    </row>
    <row r="5" spans="1:28">
      <c r="A5" s="9" t="s">
        <v>6</v>
      </c>
      <c r="B5" s="2">
        <v>2708.95</v>
      </c>
      <c r="E5" s="1">
        <v>42369</v>
      </c>
      <c r="F5">
        <v>2016</v>
      </c>
      <c r="G5" s="2">
        <v>451.07</v>
      </c>
      <c r="H5" s="2">
        <v>144508</v>
      </c>
      <c r="I5" s="4">
        <v>3.4000000000000002E-2</v>
      </c>
      <c r="J5" s="2">
        <v>248</v>
      </c>
      <c r="K5" s="2"/>
      <c r="L5" s="2">
        <v>40</v>
      </c>
      <c r="M5" s="2">
        <v>208</v>
      </c>
      <c r="N5" s="2">
        <v>40.729999999999997</v>
      </c>
      <c r="O5" s="3">
        <f>J5-L5-N5</f>
        <v>167.27</v>
      </c>
      <c r="Q5" s="5">
        <f>$N5/M5</f>
        <v>0.19581730769230768</v>
      </c>
      <c r="R5" s="5"/>
      <c r="S5" s="1">
        <v>42369</v>
      </c>
      <c r="T5" s="1">
        <v>42370</v>
      </c>
      <c r="U5" s="2">
        <v>248</v>
      </c>
      <c r="V5" s="2">
        <v>0</v>
      </c>
      <c r="W5" s="2">
        <v>0</v>
      </c>
      <c r="X5" s="2">
        <v>0</v>
      </c>
      <c r="Y5" s="2">
        <v>0</v>
      </c>
      <c r="Z5" s="2">
        <v>248</v>
      </c>
      <c r="AA5" s="3"/>
    </row>
    <row r="6" spans="1:28">
      <c r="A6" s="9" t="s">
        <v>7</v>
      </c>
      <c r="B6" s="2">
        <v>541.79</v>
      </c>
      <c r="C6" s="3"/>
      <c r="E6" s="1">
        <v>42735</v>
      </c>
      <c r="F6">
        <v>2017</v>
      </c>
      <c r="G6" s="2">
        <v>461.7</v>
      </c>
      <c r="H6" s="2">
        <v>147914</v>
      </c>
      <c r="I6" s="4">
        <v>3.4000000000000002E-2</v>
      </c>
      <c r="J6" s="2">
        <v>254</v>
      </c>
      <c r="K6" s="2"/>
      <c r="L6" s="2">
        <v>40</v>
      </c>
      <c r="M6" s="2">
        <v>214</v>
      </c>
      <c r="N6" s="2">
        <v>41.27</v>
      </c>
      <c r="O6" s="3">
        <f>J6-L6-N6</f>
        <v>172.73</v>
      </c>
      <c r="Q6" s="5">
        <f>$N6/M6</f>
        <v>0.19285046728971963</v>
      </c>
      <c r="R6" s="5"/>
      <c r="S6" s="1">
        <v>42735</v>
      </c>
      <c r="T6" s="1">
        <v>42736</v>
      </c>
      <c r="U6" s="2">
        <v>3230</v>
      </c>
      <c r="V6" s="2">
        <v>18.579999999999998</v>
      </c>
      <c r="W6" s="2">
        <v>5.16</v>
      </c>
      <c r="X6" s="2">
        <v>4.9800000000000004</v>
      </c>
      <c r="Y6" s="2">
        <f>SUM(V6:X6)</f>
        <v>28.72</v>
      </c>
      <c r="Z6" s="2">
        <f>U6+Y6</f>
        <v>3258.72</v>
      </c>
    </row>
    <row r="7" spans="1:28">
      <c r="A7" s="9"/>
      <c r="E7" s="1">
        <v>43100</v>
      </c>
      <c r="F7">
        <v>2018</v>
      </c>
      <c r="G7" s="2">
        <v>471.99</v>
      </c>
      <c r="H7" s="2">
        <v>151212</v>
      </c>
      <c r="I7" s="4">
        <v>3.1E-2</v>
      </c>
      <c r="J7" s="2">
        <v>260</v>
      </c>
      <c r="K7" s="2"/>
      <c r="L7" s="2">
        <v>40</v>
      </c>
      <c r="M7" s="2">
        <v>220</v>
      </c>
      <c r="N7" s="2">
        <v>41.82</v>
      </c>
      <c r="O7" s="3">
        <f>J7-L7-N7</f>
        <v>178.18</v>
      </c>
      <c r="Q7" s="5">
        <f>$N7/M7</f>
        <v>0.19009090909090909</v>
      </c>
      <c r="R7" s="5"/>
      <c r="S7" s="1">
        <v>43100</v>
      </c>
      <c r="T7" s="1">
        <v>43101</v>
      </c>
      <c r="U7" s="2">
        <v>6284</v>
      </c>
      <c r="V7" s="2">
        <v>0</v>
      </c>
      <c r="W7" s="2">
        <v>0</v>
      </c>
      <c r="X7" s="2">
        <v>0</v>
      </c>
      <c r="Y7" s="2">
        <f>SUM(V7:X7)</f>
        <v>0</v>
      </c>
      <c r="Z7" s="2">
        <f>U7+Y7</f>
        <v>6284</v>
      </c>
    </row>
    <row r="8" spans="1:28">
      <c r="A8" s="9" t="s">
        <v>8</v>
      </c>
      <c r="B8" s="2">
        <v>44.45</v>
      </c>
      <c r="E8" s="1">
        <v>43465</v>
      </c>
      <c r="F8">
        <v>2019</v>
      </c>
      <c r="G8" s="2">
        <v>485.28</v>
      </c>
      <c r="H8" s="2">
        <v>155469</v>
      </c>
      <c r="I8" s="4">
        <v>3.4000000000000002E-2</v>
      </c>
      <c r="J8" s="2">
        <v>268</v>
      </c>
      <c r="K8" s="2"/>
      <c r="L8" s="2">
        <v>40</v>
      </c>
      <c r="M8" s="2">
        <v>228</v>
      </c>
      <c r="N8" s="7">
        <v>42.55</v>
      </c>
      <c r="O8" s="3">
        <f>J8-L8-N8</f>
        <v>185.45</v>
      </c>
      <c r="Q8" s="5">
        <f>$N8/M8</f>
        <v>0.18662280701754386</v>
      </c>
      <c r="R8" s="5"/>
      <c r="S8" s="1">
        <v>43465</v>
      </c>
      <c r="T8" s="1">
        <v>43466</v>
      </c>
      <c r="U8" s="2">
        <v>9412</v>
      </c>
      <c r="V8" s="2">
        <v>165.88</v>
      </c>
      <c r="W8" s="2">
        <v>46.18</v>
      </c>
      <c r="X8" s="2">
        <v>64.069999999999993</v>
      </c>
      <c r="Y8" s="2">
        <f>SUM(V8:X8)</f>
        <v>276.13</v>
      </c>
      <c r="Z8" s="2">
        <f>U8+Y8</f>
        <v>9688.1299999999992</v>
      </c>
    </row>
    <row r="9" spans="1:28">
      <c r="A9" s="9" t="s">
        <v>9</v>
      </c>
      <c r="B9" s="2">
        <v>0.3</v>
      </c>
      <c r="C9" t="s">
        <v>10</v>
      </c>
      <c r="E9" s="1">
        <v>43830</v>
      </c>
      <c r="F9">
        <v>2020</v>
      </c>
      <c r="G9" s="2">
        <v>498.13</v>
      </c>
      <c r="H9" s="2">
        <v>159586</v>
      </c>
      <c r="I9" s="4">
        <v>3.1E-2</v>
      </c>
      <c r="J9" s="2">
        <v>276</v>
      </c>
      <c r="K9" s="2"/>
      <c r="L9" s="2">
        <v>40</v>
      </c>
      <c r="M9" s="2">
        <v>236</v>
      </c>
      <c r="N9" s="2">
        <v>43.27</v>
      </c>
      <c r="O9" s="3">
        <f>J9-L9-N9</f>
        <v>192.73</v>
      </c>
      <c r="Q9" s="5">
        <f>$N9/M9</f>
        <v>0.18334745762711865</v>
      </c>
      <c r="R9" s="5"/>
      <c r="S9" s="1">
        <v>43830</v>
      </c>
      <c r="T9" s="1">
        <v>43831</v>
      </c>
      <c r="U9" s="2">
        <v>12636</v>
      </c>
      <c r="V9" s="2">
        <v>271.91000000000003</v>
      </c>
      <c r="W9" s="2">
        <v>97.45</v>
      </c>
      <c r="X9" s="2">
        <v>180.46</v>
      </c>
      <c r="Y9" s="2">
        <f>SUM(V9:X9)</f>
        <v>549.82000000000005</v>
      </c>
      <c r="Z9" s="2">
        <f>U9+Y9</f>
        <v>13185.82</v>
      </c>
      <c r="AB9" s="3"/>
    </row>
    <row r="10" spans="1:28">
      <c r="A10" s="9"/>
      <c r="T10" s="15" t="s">
        <v>41</v>
      </c>
    </row>
    <row r="11" spans="1:28">
      <c r="A11" s="9" t="s">
        <v>11</v>
      </c>
      <c r="B11" s="2">
        <v>1.75</v>
      </c>
      <c r="C11" t="s">
        <v>10</v>
      </c>
      <c r="H11" s="20" t="s">
        <v>31</v>
      </c>
      <c r="I11" s="10">
        <f>AVERAGE(I5:I9)</f>
        <v>3.2800000000000003E-2</v>
      </c>
    </row>
    <row r="13" spans="1:28">
      <c r="A13" s="11" t="s">
        <v>33</v>
      </c>
      <c r="S13" s="11" t="s">
        <v>47</v>
      </c>
    </row>
    <row r="14" spans="1:28">
      <c r="A14" s="9" t="s">
        <v>0</v>
      </c>
      <c r="B14" s="9" t="s">
        <v>12</v>
      </c>
      <c r="C14" s="9" t="s">
        <v>13</v>
      </c>
      <c r="D14" s="9" t="s">
        <v>14</v>
      </c>
      <c r="E14" s="9"/>
      <c r="S14" s="13" t="s">
        <v>59</v>
      </c>
    </row>
    <row r="15" spans="1:28" ht="45">
      <c r="A15">
        <v>2015</v>
      </c>
      <c r="B15" s="5">
        <v>4.0800000000000003E-2</v>
      </c>
      <c r="C15" s="5">
        <v>3.6400000000000002E-2</v>
      </c>
      <c r="D15" s="5">
        <f>B15-C15</f>
        <v>4.4000000000000011E-3</v>
      </c>
      <c r="E15" s="5"/>
      <c r="S15" s="9" t="s">
        <v>60</v>
      </c>
      <c r="T15" s="9" t="s">
        <v>48</v>
      </c>
      <c r="U15" s="9" t="s">
        <v>18</v>
      </c>
      <c r="V15" s="17" t="s">
        <v>49</v>
      </c>
      <c r="W15" s="17" t="s">
        <v>52</v>
      </c>
      <c r="X15" s="18" t="s">
        <v>50</v>
      </c>
      <c r="Y15" s="19" t="s">
        <v>51</v>
      </c>
    </row>
    <row r="16" spans="1:28">
      <c r="S16" s="1">
        <v>42369</v>
      </c>
      <c r="T16" s="1">
        <v>42735</v>
      </c>
      <c r="U16" s="2">
        <v>2400.69</v>
      </c>
      <c r="V16" s="2">
        <v>2291.17</v>
      </c>
      <c r="W16" s="2">
        <v>2328.59</v>
      </c>
      <c r="X16" s="2">
        <f>W16-V16</f>
        <v>37.420000000000073</v>
      </c>
      <c r="Y16" s="2">
        <f>X16</f>
        <v>37.420000000000073</v>
      </c>
    </row>
    <row r="17" spans="1:25">
      <c r="S17" s="1">
        <v>42735</v>
      </c>
      <c r="T17" s="1">
        <v>43100</v>
      </c>
      <c r="U17" s="2">
        <v>4906.47</v>
      </c>
      <c r="V17" s="2">
        <v>4735.99</v>
      </c>
      <c r="W17" s="2">
        <v>4810.41</v>
      </c>
      <c r="X17" s="2">
        <f>W17-V17</f>
        <v>74.420000000000073</v>
      </c>
      <c r="Y17" s="2">
        <f>X17-X16</f>
        <v>37</v>
      </c>
    </row>
    <row r="18" spans="1:25">
      <c r="S18" s="1">
        <v>43100</v>
      </c>
      <c r="T18" s="1">
        <v>43465</v>
      </c>
      <c r="U18" s="2">
        <v>7536.33</v>
      </c>
      <c r="V18" s="2">
        <v>7303.45</v>
      </c>
      <c r="W18" s="2">
        <v>7394.96</v>
      </c>
      <c r="X18" s="2">
        <f>W18-V18</f>
        <v>91.510000000000218</v>
      </c>
      <c r="Y18" s="2">
        <f>X18-X17</f>
        <v>17.090000000000146</v>
      </c>
    </row>
    <row r="19" spans="1:25">
      <c r="A19" s="9" t="s">
        <v>56</v>
      </c>
      <c r="S19" s="1">
        <v>43465</v>
      </c>
      <c r="T19" s="1">
        <v>43830</v>
      </c>
      <c r="U19" s="2">
        <v>10313.17</v>
      </c>
      <c r="V19" s="2">
        <v>10015.969999999999</v>
      </c>
      <c r="W19" s="2">
        <v>10282.59</v>
      </c>
      <c r="X19" s="2">
        <f>W19-V19</f>
        <v>266.6200000000008</v>
      </c>
      <c r="Y19" s="2">
        <f>X19-X18</f>
        <v>175.11000000000058</v>
      </c>
    </row>
    <row r="20" spans="1:25">
      <c r="A20" s="21" t="s">
        <v>55</v>
      </c>
      <c r="S20" s="1">
        <v>43830</v>
      </c>
      <c r="T20" s="1">
        <v>44196</v>
      </c>
      <c r="U20" s="2">
        <v>13214.12</v>
      </c>
      <c r="V20" s="2">
        <v>12850.68</v>
      </c>
      <c r="W20" s="2">
        <v>13393.9</v>
      </c>
      <c r="X20" s="2">
        <f>W20-V20</f>
        <v>543.21999999999935</v>
      </c>
      <c r="Y20" s="2">
        <f>X20-X19</f>
        <v>276.59999999999854</v>
      </c>
    </row>
    <row r="22" spans="1:25">
      <c r="X22" s="9" t="s">
        <v>44</v>
      </c>
      <c r="Y22" s="9">
        <f>SUM(Y16:Y20)</f>
        <v>543.21999999999935</v>
      </c>
    </row>
    <row r="24" spans="1:25">
      <c r="U24" s="3"/>
    </row>
    <row r="25" spans="1:25">
      <c r="S25" s="11" t="s">
        <v>62</v>
      </c>
    </row>
    <row r="26" spans="1:25">
      <c r="S26" s="9" t="s">
        <v>60</v>
      </c>
      <c r="T26" s="9" t="s">
        <v>48</v>
      </c>
      <c r="U26" s="9" t="s">
        <v>63</v>
      </c>
    </row>
    <row r="27" spans="1:25">
      <c r="S27" s="1">
        <v>42369</v>
      </c>
      <c r="T27" s="16" t="s">
        <v>40</v>
      </c>
      <c r="U27" s="16" t="s">
        <v>40</v>
      </c>
    </row>
    <row r="28" spans="1:25">
      <c r="S28" s="1">
        <v>42735</v>
      </c>
      <c r="T28" s="16" t="s">
        <v>40</v>
      </c>
      <c r="U28" s="16" t="s">
        <v>40</v>
      </c>
    </row>
    <row r="29" spans="1:25">
      <c r="S29" s="1">
        <v>43100</v>
      </c>
      <c r="T29" s="16" t="s">
        <v>40</v>
      </c>
      <c r="U29" s="16" t="s">
        <v>40</v>
      </c>
    </row>
    <row r="30" spans="1:25">
      <c r="S30" s="1">
        <v>43465</v>
      </c>
      <c r="T30" s="1">
        <v>43434</v>
      </c>
      <c r="U30" s="2">
        <v>7151.29</v>
      </c>
    </row>
    <row r="31" spans="1:25">
      <c r="S31" s="1">
        <v>43830</v>
      </c>
      <c r="T31" s="1">
        <v>43799</v>
      </c>
      <c r="U31" s="2">
        <v>10161.86</v>
      </c>
    </row>
    <row r="35" spans="10:24">
      <c r="T35" s="9"/>
      <c r="U35" s="9"/>
      <c r="V35" s="9"/>
      <c r="W35" s="9"/>
      <c r="X35" s="9"/>
    </row>
    <row r="39" spans="10:24">
      <c r="J39" s="8"/>
    </row>
  </sheetData>
  <mergeCells count="6">
    <mergeCell ref="E3:E4"/>
    <mergeCell ref="V3:X3"/>
    <mergeCell ref="F3:F4"/>
    <mergeCell ref="G3:H3"/>
    <mergeCell ref="J3:J4"/>
    <mergeCell ref="I3:I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633"/>
  <sheetViews>
    <sheetView tabSelected="1" topLeftCell="P1" zoomScale="85" zoomScaleNormal="85" zoomScalePageLayoutView="85" workbookViewId="0">
      <pane ySplit="2" topLeftCell="A30" activePane="bottomLeft" state="frozen"/>
      <selection activeCell="D1" sqref="D1"/>
      <selection pane="bottomLeft" activeCell="AA19" sqref="AA19"/>
    </sheetView>
  </sheetViews>
  <sheetFormatPr baseColWidth="10" defaultRowHeight="15"/>
  <cols>
    <col min="2" max="2" width="12.7109375" bestFit="1" customWidth="1"/>
    <col min="4" max="4" width="13" bestFit="1" customWidth="1"/>
    <col min="5" max="5" width="3.42578125" customWidth="1"/>
    <col min="7" max="7" width="6.85546875" bestFit="1" customWidth="1"/>
    <col min="8" max="8" width="14.85546875" bestFit="1" customWidth="1"/>
    <col min="9" max="9" width="16.85546875" bestFit="1" customWidth="1"/>
    <col min="10" max="10" width="9.42578125" bestFit="1" customWidth="1"/>
    <col min="11" max="11" width="12" bestFit="1" customWidth="1"/>
    <col min="12" max="12" width="31.85546875" bestFit="1" customWidth="1"/>
    <col min="13" max="13" width="20.42578125" bestFit="1" customWidth="1"/>
    <col min="14" max="14" width="17" bestFit="1" customWidth="1"/>
    <col min="15" max="15" width="22.42578125" bestFit="1" customWidth="1"/>
    <col min="16" max="16" width="24.42578125" bestFit="1" customWidth="1"/>
    <col min="17" max="17" width="14.28515625" bestFit="1" customWidth="1"/>
    <col min="18" max="18" width="17.5703125" bestFit="1" customWidth="1"/>
    <col min="19" max="19" width="17.5703125" customWidth="1"/>
    <col min="20" max="20" width="20.140625" bestFit="1" customWidth="1"/>
    <col min="21" max="21" width="17.42578125" customWidth="1"/>
    <col min="22" max="22" width="31.5703125" customWidth="1"/>
    <col min="23" max="23" width="50.85546875" bestFit="1" customWidth="1"/>
    <col min="24" max="24" width="19.28515625" bestFit="1" customWidth="1"/>
    <col min="25" max="25" width="12.85546875" bestFit="1" customWidth="1"/>
    <col min="26" max="26" width="1.7109375" customWidth="1"/>
    <col min="27" max="27" width="9.7109375" bestFit="1" customWidth="1"/>
    <col min="28" max="28" width="11.140625" customWidth="1"/>
    <col min="31" max="31" width="15" bestFit="1" customWidth="1"/>
  </cols>
  <sheetData>
    <row r="1" spans="1:31" ht="51.75" customHeight="1">
      <c r="L1" s="30" t="s">
        <v>73</v>
      </c>
      <c r="M1" s="29" t="s">
        <v>67</v>
      </c>
      <c r="N1" s="29"/>
      <c r="O1" s="22"/>
      <c r="P1" s="22" t="s">
        <v>72</v>
      </c>
      <c r="Q1" s="27" t="s">
        <v>15</v>
      </c>
      <c r="R1" s="27"/>
      <c r="S1" s="27"/>
      <c r="T1" s="27" t="s">
        <v>74</v>
      </c>
      <c r="U1" s="28" t="s">
        <v>75</v>
      </c>
      <c r="V1" s="28" t="s">
        <v>77</v>
      </c>
      <c r="W1" s="28" t="s">
        <v>78</v>
      </c>
      <c r="X1" s="28" t="s">
        <v>76</v>
      </c>
      <c r="Y1" s="28" t="s">
        <v>79</v>
      </c>
      <c r="AA1" s="28" t="s">
        <v>30</v>
      </c>
      <c r="AB1" s="28" t="s">
        <v>82</v>
      </c>
      <c r="AC1" s="28" t="s">
        <v>80</v>
      </c>
      <c r="AE1" s="9" t="s">
        <v>83</v>
      </c>
    </row>
    <row r="2" spans="1:31">
      <c r="A2" s="11" t="s">
        <v>54</v>
      </c>
      <c r="F2" s="9" t="s">
        <v>0</v>
      </c>
      <c r="G2" s="9" t="s">
        <v>64</v>
      </c>
      <c r="H2" s="9" t="s">
        <v>22</v>
      </c>
      <c r="I2" s="9" t="s">
        <v>65</v>
      </c>
      <c r="J2" s="9" t="s">
        <v>23</v>
      </c>
      <c r="K2" s="9" t="s">
        <v>4</v>
      </c>
      <c r="L2" s="30"/>
      <c r="M2" s="9" t="s">
        <v>68</v>
      </c>
      <c r="N2" s="9" t="s">
        <v>69</v>
      </c>
      <c r="O2" s="9" t="s">
        <v>70</v>
      </c>
      <c r="P2" s="9" t="s">
        <v>71</v>
      </c>
      <c r="Q2" s="9" t="s">
        <v>16</v>
      </c>
      <c r="R2" s="9" t="s">
        <v>66</v>
      </c>
      <c r="S2" s="9" t="s">
        <v>81</v>
      </c>
      <c r="T2" s="27"/>
      <c r="U2" s="28"/>
      <c r="V2" s="28"/>
      <c r="W2" s="28"/>
      <c r="X2" s="28"/>
      <c r="Y2" s="28"/>
      <c r="AA2" s="28"/>
      <c r="AB2" s="28"/>
      <c r="AC2" s="28"/>
    </row>
    <row r="3" spans="1:31">
      <c r="A3" s="9" t="s">
        <v>36</v>
      </c>
      <c r="B3" s="9" t="s">
        <v>18</v>
      </c>
      <c r="C3" s="20" t="s">
        <v>19</v>
      </c>
      <c r="D3" s="20" t="s">
        <v>17</v>
      </c>
      <c r="F3">
        <v>2015</v>
      </c>
      <c r="G3" s="6">
        <v>12</v>
      </c>
      <c r="H3" s="6">
        <v>0</v>
      </c>
      <c r="I3" s="6">
        <v>481</v>
      </c>
      <c r="J3" s="3">
        <v>0</v>
      </c>
      <c r="K3" s="3">
        <v>0</v>
      </c>
      <c r="L3" s="22"/>
      <c r="M3" s="9"/>
      <c r="N3" s="9"/>
      <c r="O3" s="9"/>
      <c r="P3" s="9"/>
      <c r="Q3" s="9"/>
      <c r="R3" s="9"/>
      <c r="S3" s="3">
        <v>0</v>
      </c>
      <c r="T3" s="12"/>
      <c r="U3" s="23"/>
      <c r="V3" s="23"/>
      <c r="W3" s="23"/>
      <c r="X3" s="23"/>
      <c r="Y3" s="23"/>
      <c r="AA3" s="23"/>
      <c r="AB3" s="23"/>
      <c r="AC3" s="23"/>
      <c r="AE3" s="8">
        <v>0</v>
      </c>
    </row>
    <row r="4" spans="1:31">
      <c r="A4" s="1">
        <f>Übersicht!T16</f>
        <v>42735</v>
      </c>
      <c r="B4" s="2">
        <f>Übersicht!U16</f>
        <v>2400.69</v>
      </c>
      <c r="C4" s="3">
        <f>Übersicht!Y16</f>
        <v>37.420000000000073</v>
      </c>
      <c r="D4" s="3">
        <f>SUM(B4:C4)</f>
        <v>2438.11</v>
      </c>
      <c r="F4">
        <v>2016</v>
      </c>
      <c r="G4" s="6">
        <v>1</v>
      </c>
      <c r="H4" s="6">
        <v>1</v>
      </c>
      <c r="I4" s="6">
        <v>480</v>
      </c>
      <c r="J4" s="3">
        <f>Übersicht!$J$5</f>
        <v>248</v>
      </c>
      <c r="K4" s="3">
        <f>J4</f>
        <v>248</v>
      </c>
      <c r="L4" s="3"/>
      <c r="M4" s="3"/>
      <c r="N4" s="3"/>
      <c r="O4" s="3"/>
      <c r="P4" s="3">
        <f>Übersicht!Y5</f>
        <v>0</v>
      </c>
    </row>
    <row r="5" spans="1:31">
      <c r="A5" s="1">
        <f>Übersicht!T17</f>
        <v>43100</v>
      </c>
      <c r="B5" s="2">
        <f>Übersicht!U17</f>
        <v>4906.47</v>
      </c>
      <c r="C5" s="3">
        <f>Übersicht!Y17</f>
        <v>37</v>
      </c>
      <c r="D5" s="3">
        <f t="shared" ref="D5:D8" si="0">SUM(B5:C5)</f>
        <v>4943.47</v>
      </c>
      <c r="G5" s="6">
        <v>2</v>
      </c>
      <c r="H5" s="6">
        <v>2</v>
      </c>
      <c r="I5" s="6">
        <v>479</v>
      </c>
      <c r="J5" s="3">
        <f>Übersicht!$J$5</f>
        <v>248</v>
      </c>
      <c r="K5" s="3">
        <f>K4+J5</f>
        <v>496</v>
      </c>
      <c r="L5" s="3"/>
    </row>
    <row r="6" spans="1:31">
      <c r="A6" s="1">
        <f>Übersicht!T18</f>
        <v>43465</v>
      </c>
      <c r="B6" s="2">
        <f>Übersicht!U18</f>
        <v>7536.33</v>
      </c>
      <c r="C6" s="3">
        <f>Übersicht!Y18</f>
        <v>17.090000000000146</v>
      </c>
      <c r="D6" s="3">
        <f t="shared" si="0"/>
        <v>7553.42</v>
      </c>
      <c r="G6" s="6">
        <v>3</v>
      </c>
      <c r="H6" s="6">
        <v>3</v>
      </c>
      <c r="I6" s="6">
        <v>478</v>
      </c>
      <c r="J6" s="3">
        <f>Übersicht!$J$5</f>
        <v>248</v>
      </c>
      <c r="K6" s="3">
        <f t="shared" ref="K6:K63" si="1">K5+J6</f>
        <v>744</v>
      </c>
      <c r="L6" s="3"/>
    </row>
    <row r="7" spans="1:31">
      <c r="A7" s="1">
        <f>Übersicht!T19</f>
        <v>43830</v>
      </c>
      <c r="B7" s="2">
        <f>Übersicht!U19</f>
        <v>10313.17</v>
      </c>
      <c r="C7" s="3">
        <f>Übersicht!Y19</f>
        <v>175.11000000000058</v>
      </c>
      <c r="D7" s="3">
        <f t="shared" si="0"/>
        <v>10488.28</v>
      </c>
      <c r="G7" s="6">
        <v>4</v>
      </c>
      <c r="H7" s="6">
        <v>4</v>
      </c>
      <c r="I7" s="6">
        <v>477</v>
      </c>
      <c r="J7" s="3">
        <f>Übersicht!$J$5</f>
        <v>248</v>
      </c>
      <c r="K7" s="3">
        <f t="shared" si="1"/>
        <v>992</v>
      </c>
      <c r="L7" s="3"/>
    </row>
    <row r="8" spans="1:31">
      <c r="A8" s="1">
        <f>Übersicht!T20</f>
        <v>44196</v>
      </c>
      <c r="B8" s="2">
        <f>Übersicht!U20</f>
        <v>13214.12</v>
      </c>
      <c r="C8" s="3">
        <f>Übersicht!Y20</f>
        <v>276.59999999999854</v>
      </c>
      <c r="D8" s="3">
        <f t="shared" si="0"/>
        <v>13490.72</v>
      </c>
      <c r="G8" s="6">
        <v>5</v>
      </c>
      <c r="H8" s="6">
        <v>5</v>
      </c>
      <c r="I8" s="6">
        <v>476</v>
      </c>
      <c r="J8" s="3">
        <f>Übersicht!$J$5</f>
        <v>248</v>
      </c>
      <c r="K8" s="3">
        <f t="shared" si="1"/>
        <v>1240</v>
      </c>
      <c r="L8" s="3"/>
    </row>
    <row r="9" spans="1:31">
      <c r="G9" s="6">
        <v>6</v>
      </c>
      <c r="H9" s="6">
        <v>6</v>
      </c>
      <c r="I9" s="6">
        <v>475</v>
      </c>
      <c r="J9" s="3">
        <f>Übersicht!$J$5</f>
        <v>248</v>
      </c>
      <c r="K9" s="3">
        <f t="shared" si="1"/>
        <v>1488</v>
      </c>
      <c r="L9" s="3"/>
    </row>
    <row r="10" spans="1:31">
      <c r="A10" s="11" t="s">
        <v>45</v>
      </c>
      <c r="G10" s="6">
        <v>7</v>
      </c>
      <c r="H10" s="6">
        <v>7</v>
      </c>
      <c r="I10" s="6">
        <v>474</v>
      </c>
      <c r="J10" s="3">
        <f>Übersicht!$J$5</f>
        <v>248</v>
      </c>
      <c r="K10" s="3">
        <f t="shared" si="1"/>
        <v>1736</v>
      </c>
      <c r="L10" s="3"/>
    </row>
    <row r="11" spans="1:31">
      <c r="A11" s="9" t="s">
        <v>36</v>
      </c>
      <c r="B11" s="9" t="s">
        <v>35</v>
      </c>
      <c r="C11" s="9" t="s">
        <v>19</v>
      </c>
      <c r="D11" s="9" t="s">
        <v>24</v>
      </c>
      <c r="G11" s="6">
        <v>8</v>
      </c>
      <c r="H11" s="6">
        <v>8</v>
      </c>
      <c r="I11" s="6">
        <v>473</v>
      </c>
      <c r="J11" s="3">
        <f>Übersicht!$J$5</f>
        <v>248</v>
      </c>
      <c r="K11" s="3">
        <f t="shared" si="1"/>
        <v>1984</v>
      </c>
      <c r="L11" s="3"/>
    </row>
    <row r="12" spans="1:31">
      <c r="A12" s="1">
        <f>Übersicht!T5</f>
        <v>42370</v>
      </c>
      <c r="B12" s="2">
        <f>Übersicht!U5</f>
        <v>248</v>
      </c>
      <c r="C12" s="3">
        <f>Übersicht!Y5</f>
        <v>0</v>
      </c>
      <c r="D12" s="3">
        <f>SUM(B12:C12)</f>
        <v>248</v>
      </c>
      <c r="G12" s="6">
        <v>9</v>
      </c>
      <c r="H12" s="6">
        <v>9</v>
      </c>
      <c r="I12" s="6">
        <v>472</v>
      </c>
      <c r="J12" s="3">
        <f>Übersicht!$J$5</f>
        <v>248</v>
      </c>
      <c r="K12" s="3">
        <f t="shared" si="1"/>
        <v>2232</v>
      </c>
      <c r="L12" s="3"/>
    </row>
    <row r="13" spans="1:31">
      <c r="A13" s="1">
        <f>Übersicht!T6</f>
        <v>42736</v>
      </c>
      <c r="B13" s="2">
        <f>Übersicht!U6</f>
        <v>3230</v>
      </c>
      <c r="C13" s="3">
        <f>Übersicht!Y6</f>
        <v>28.72</v>
      </c>
      <c r="D13" s="3">
        <f t="shared" ref="D13:D16" si="2">SUM(B13:C13)</f>
        <v>3258.72</v>
      </c>
      <c r="G13" s="6">
        <v>10</v>
      </c>
      <c r="H13" s="6">
        <v>10</v>
      </c>
      <c r="I13" s="6">
        <v>471</v>
      </c>
      <c r="J13" s="3">
        <f>Übersicht!$J$5</f>
        <v>248</v>
      </c>
      <c r="K13" s="3">
        <f t="shared" si="1"/>
        <v>2480</v>
      </c>
      <c r="L13" s="3"/>
      <c r="AB13" s="2"/>
    </row>
    <row r="14" spans="1:31">
      <c r="A14" s="1">
        <f>Übersicht!T7</f>
        <v>43101</v>
      </c>
      <c r="B14" s="2">
        <f>Übersicht!U7</f>
        <v>6284</v>
      </c>
      <c r="C14" s="3">
        <f>Übersicht!Y7</f>
        <v>0</v>
      </c>
      <c r="D14" s="3">
        <f t="shared" si="2"/>
        <v>6284</v>
      </c>
      <c r="G14" s="6">
        <v>11</v>
      </c>
      <c r="H14" s="6">
        <v>11</v>
      </c>
      <c r="I14" s="6">
        <v>470</v>
      </c>
      <c r="J14" s="3">
        <f>Übersicht!$J$5</f>
        <v>248</v>
      </c>
      <c r="K14" s="3">
        <f t="shared" si="1"/>
        <v>2728</v>
      </c>
      <c r="L14" s="3"/>
      <c r="U14" s="3"/>
    </row>
    <row r="15" spans="1:31">
      <c r="A15" s="1">
        <f>Übersicht!T8</f>
        <v>43466</v>
      </c>
      <c r="B15" s="2">
        <f>Übersicht!U8</f>
        <v>9412</v>
      </c>
      <c r="C15" s="3">
        <f>Übersicht!Y8</f>
        <v>276.13</v>
      </c>
      <c r="D15" s="3">
        <f t="shared" si="2"/>
        <v>9688.1299999999992</v>
      </c>
      <c r="G15" s="6">
        <v>12</v>
      </c>
      <c r="H15" s="6">
        <v>12</v>
      </c>
      <c r="I15" s="6">
        <v>469</v>
      </c>
      <c r="J15" s="3">
        <f>Übersicht!$J$5</f>
        <v>248</v>
      </c>
      <c r="K15" s="3">
        <f t="shared" si="1"/>
        <v>2976</v>
      </c>
      <c r="L15" s="3"/>
      <c r="M15" s="3">
        <f>B4</f>
        <v>2400.69</v>
      </c>
      <c r="N15" s="3">
        <f>D4</f>
        <v>2438.11</v>
      </c>
      <c r="O15" s="3">
        <f>N15-M15</f>
        <v>37.420000000000073</v>
      </c>
      <c r="P15" s="3"/>
      <c r="Q15" s="3">
        <f>-Übersicht!$B$6</f>
        <v>-541.79</v>
      </c>
      <c r="R15" s="3">
        <f>-Übersicht!$B$8</f>
        <v>-44.45</v>
      </c>
      <c r="S15" s="3">
        <f>SUM(Q15:R15)+S3</f>
        <v>-586.24</v>
      </c>
      <c r="T15" s="3">
        <f>K15+S15</f>
        <v>2389.7600000000002</v>
      </c>
      <c r="U15" s="3">
        <f>N15-T15</f>
        <v>48.349999999999909</v>
      </c>
      <c r="V15" s="3">
        <f>M15+P16-T15</f>
        <v>39.649999999999636</v>
      </c>
      <c r="W15" s="3">
        <f>V15-P16</f>
        <v>10.929999999999637</v>
      </c>
      <c r="X15" s="5">
        <f>RATE(12,-J15,-K3,K15+W15,1)</f>
        <v>5.6386564380330796E-4</v>
      </c>
      <c r="Y15" s="5">
        <f>V15/K15</f>
        <v>1.3323252688171921E-2</v>
      </c>
      <c r="AA15" s="4">
        <f>Übersicht!I5</f>
        <v>3.4000000000000002E-2</v>
      </c>
      <c r="AB15" s="24">
        <f>FV(AA15/12, 12,-J15,-K3,0)-K15</f>
        <v>46.816800477191009</v>
      </c>
      <c r="AC15" s="24">
        <f>AB15-W15</f>
        <v>35.886800477191372</v>
      </c>
      <c r="AE15" s="8">
        <f>1-K15/(M15+P16)</f>
        <v>-0.22498878328483052</v>
      </c>
    </row>
    <row r="16" spans="1:31">
      <c r="A16" s="1">
        <f>Übersicht!T9</f>
        <v>43831</v>
      </c>
      <c r="B16" s="2">
        <f>Übersicht!U9</f>
        <v>12636</v>
      </c>
      <c r="C16" s="3">
        <f>Übersicht!Y9</f>
        <v>549.82000000000005</v>
      </c>
      <c r="D16" s="3">
        <f t="shared" si="2"/>
        <v>13185.82</v>
      </c>
      <c r="F16">
        <v>2017</v>
      </c>
      <c r="G16" s="6">
        <v>1</v>
      </c>
      <c r="H16" s="6">
        <v>13</v>
      </c>
      <c r="I16" s="6">
        <v>468</v>
      </c>
      <c r="J16" s="3">
        <f>Übersicht!$J$6</f>
        <v>254</v>
      </c>
      <c r="K16" s="3">
        <f t="shared" si="1"/>
        <v>3230</v>
      </c>
      <c r="L16" s="3"/>
      <c r="M16" s="3"/>
      <c r="N16" s="3"/>
      <c r="O16" s="3"/>
      <c r="P16" s="3">
        <f>Übersicht!Y6</f>
        <v>28.72</v>
      </c>
      <c r="R16" s="2"/>
      <c r="S16" s="2"/>
      <c r="W16" s="3"/>
      <c r="AA16" s="4"/>
    </row>
    <row r="17" spans="1:31">
      <c r="G17" s="6">
        <v>2</v>
      </c>
      <c r="H17" s="6">
        <v>14</v>
      </c>
      <c r="I17" s="6">
        <v>467</v>
      </c>
      <c r="J17" s="3">
        <f>Übersicht!$J$6</f>
        <v>254</v>
      </c>
      <c r="K17" s="3">
        <f t="shared" si="1"/>
        <v>3484</v>
      </c>
      <c r="L17" s="3"/>
      <c r="R17" s="2"/>
      <c r="S17" s="2"/>
      <c r="AA17" s="4"/>
    </row>
    <row r="18" spans="1:31">
      <c r="A18" s="1"/>
      <c r="B18" s="2"/>
      <c r="G18" s="6">
        <v>3</v>
      </c>
      <c r="H18" s="6">
        <v>15</v>
      </c>
      <c r="I18" s="6">
        <v>466</v>
      </c>
      <c r="J18" s="3">
        <f>Übersicht!$J$6</f>
        <v>254</v>
      </c>
      <c r="K18" s="3">
        <f t="shared" si="1"/>
        <v>3738</v>
      </c>
      <c r="L18" s="3"/>
      <c r="R18" s="2"/>
      <c r="S18" s="2"/>
      <c r="AA18" s="4"/>
    </row>
    <row r="19" spans="1:31">
      <c r="G19" s="6">
        <v>4</v>
      </c>
      <c r="H19" s="6">
        <v>16</v>
      </c>
      <c r="I19" s="6">
        <v>465</v>
      </c>
      <c r="J19" s="3">
        <f>Übersicht!$J$6</f>
        <v>254</v>
      </c>
      <c r="K19" s="3">
        <f t="shared" si="1"/>
        <v>3992</v>
      </c>
      <c r="L19" s="3"/>
      <c r="R19" s="2"/>
      <c r="S19" s="2"/>
      <c r="AA19" s="4"/>
    </row>
    <row r="20" spans="1:31">
      <c r="G20" s="6">
        <v>5</v>
      </c>
      <c r="H20" s="6">
        <v>17</v>
      </c>
      <c r="I20" s="6">
        <v>464</v>
      </c>
      <c r="J20" s="3">
        <f>Übersicht!$J$6</f>
        <v>254</v>
      </c>
      <c r="K20" s="3">
        <f t="shared" si="1"/>
        <v>4246</v>
      </c>
      <c r="L20" s="3"/>
      <c r="R20" s="2"/>
      <c r="S20" s="2"/>
      <c r="AA20" s="4"/>
    </row>
    <row r="21" spans="1:31">
      <c r="G21" s="6">
        <v>6</v>
      </c>
      <c r="H21" s="6">
        <v>18</v>
      </c>
      <c r="I21" s="6">
        <v>463</v>
      </c>
      <c r="J21" s="3">
        <f>Übersicht!$J$6</f>
        <v>254</v>
      </c>
      <c r="K21" s="3">
        <f t="shared" si="1"/>
        <v>4500</v>
      </c>
      <c r="L21" s="3"/>
      <c r="R21" s="2"/>
      <c r="S21" s="2"/>
      <c r="AA21" s="4"/>
    </row>
    <row r="22" spans="1:31">
      <c r="G22" s="6">
        <v>7</v>
      </c>
      <c r="H22" s="6">
        <v>19</v>
      </c>
      <c r="I22" s="6">
        <v>462</v>
      </c>
      <c r="J22" s="3">
        <f>Übersicht!$J$6</f>
        <v>254</v>
      </c>
      <c r="K22" s="3">
        <f t="shared" si="1"/>
        <v>4754</v>
      </c>
      <c r="L22" s="3"/>
      <c r="R22" s="2"/>
      <c r="S22" s="2"/>
      <c r="AA22" s="4"/>
    </row>
    <row r="23" spans="1:31">
      <c r="G23" s="6">
        <v>8</v>
      </c>
      <c r="H23" s="6">
        <v>20</v>
      </c>
      <c r="I23" s="6">
        <v>461</v>
      </c>
      <c r="J23" s="3">
        <f>Übersicht!$J$6</f>
        <v>254</v>
      </c>
      <c r="K23" s="3">
        <f t="shared" si="1"/>
        <v>5008</v>
      </c>
      <c r="L23" s="3"/>
      <c r="R23" s="2"/>
      <c r="S23" s="2"/>
      <c r="AA23" s="4"/>
    </row>
    <row r="24" spans="1:31">
      <c r="G24" s="6">
        <v>9</v>
      </c>
      <c r="H24" s="6">
        <v>21</v>
      </c>
      <c r="I24" s="6">
        <v>460</v>
      </c>
      <c r="J24" s="3">
        <f>Übersicht!$J$6</f>
        <v>254</v>
      </c>
      <c r="K24" s="3">
        <f t="shared" si="1"/>
        <v>5262</v>
      </c>
      <c r="L24" s="3"/>
      <c r="R24" s="2"/>
      <c r="S24" s="2"/>
      <c r="AA24" s="4"/>
    </row>
    <row r="25" spans="1:31">
      <c r="G25" s="6">
        <v>10</v>
      </c>
      <c r="H25" s="6">
        <v>22</v>
      </c>
      <c r="I25" s="6">
        <v>459</v>
      </c>
      <c r="J25" s="3">
        <f>Übersicht!$J$6</f>
        <v>254</v>
      </c>
      <c r="K25" s="3">
        <f t="shared" si="1"/>
        <v>5516</v>
      </c>
      <c r="L25" s="3"/>
      <c r="R25" s="2"/>
      <c r="S25" s="2"/>
      <c r="AA25" s="4"/>
    </row>
    <row r="26" spans="1:31">
      <c r="G26" s="6">
        <v>11</v>
      </c>
      <c r="H26" s="6">
        <v>23</v>
      </c>
      <c r="I26" s="6">
        <v>458</v>
      </c>
      <c r="J26" s="3">
        <f>Übersicht!$J$6</f>
        <v>254</v>
      </c>
      <c r="K26" s="3">
        <f t="shared" si="1"/>
        <v>5770</v>
      </c>
      <c r="L26" s="3"/>
      <c r="R26" s="2"/>
      <c r="S26" s="2"/>
      <c r="AA26" s="4"/>
    </row>
    <row r="27" spans="1:31">
      <c r="G27" s="6">
        <v>12</v>
      </c>
      <c r="H27" s="6">
        <v>24</v>
      </c>
      <c r="I27" s="6">
        <v>457</v>
      </c>
      <c r="J27" s="3">
        <f>Übersicht!$J$6</f>
        <v>254</v>
      </c>
      <c r="K27" s="3">
        <f t="shared" si="1"/>
        <v>6024</v>
      </c>
      <c r="L27" s="3"/>
      <c r="M27" s="3">
        <f>B5</f>
        <v>4906.47</v>
      </c>
      <c r="N27" s="3">
        <f>D5</f>
        <v>4943.47</v>
      </c>
      <c r="O27" s="3">
        <f>N27-M27</f>
        <v>37</v>
      </c>
      <c r="P27" s="3"/>
      <c r="Q27" s="3">
        <f>-Übersicht!$B$6</f>
        <v>-541.79</v>
      </c>
      <c r="R27" s="3">
        <f>-Übersicht!$B$8</f>
        <v>-44.45</v>
      </c>
      <c r="S27" s="3">
        <f t="shared" ref="S27" si="3">SUM(Q27:R27)+S15</f>
        <v>-1172.48</v>
      </c>
      <c r="T27" s="3">
        <f>K27+S27</f>
        <v>4851.5200000000004</v>
      </c>
      <c r="U27" s="3">
        <f>N27-T27</f>
        <v>91.949999999999818</v>
      </c>
      <c r="V27" s="3">
        <f>M27+P28-T27</f>
        <v>54.949999999999818</v>
      </c>
      <c r="W27" s="3">
        <f>V27-P28</f>
        <v>54.949999999999818</v>
      </c>
      <c r="X27" s="5">
        <f>RATE(12,-J27,-K15,K27+W27,1)</f>
        <v>9.8494666643401691E-4</v>
      </c>
      <c r="Y27" s="5">
        <f>V27/K27</f>
        <v>9.1218459495351623E-3</v>
      </c>
      <c r="AA27" s="4">
        <f>Übersicht!I6</f>
        <v>3.4000000000000002E-2</v>
      </c>
      <c r="AB27" s="24">
        <f>FV(AA27/12, 12,-J27,-K15,0)-K27</f>
        <v>150.72523622108929</v>
      </c>
      <c r="AC27" s="24">
        <f>AB27-W27</f>
        <v>95.775236221089472</v>
      </c>
      <c r="AE27" s="8">
        <f>1-K27/(M27+P28)</f>
        <v>-0.22776660205809862</v>
      </c>
    </row>
    <row r="28" spans="1:31">
      <c r="F28">
        <v>2018</v>
      </c>
      <c r="G28" s="6">
        <v>1</v>
      </c>
      <c r="H28" s="6">
        <v>25</v>
      </c>
      <c r="I28" s="6">
        <v>456</v>
      </c>
      <c r="J28" s="3">
        <f>Übersicht!$J$7</f>
        <v>260</v>
      </c>
      <c r="K28" s="3">
        <f t="shared" si="1"/>
        <v>6284</v>
      </c>
      <c r="L28" s="3"/>
      <c r="P28" s="3">
        <f>Übersicht!Y7</f>
        <v>0</v>
      </c>
      <c r="R28" s="2"/>
      <c r="S28" s="2"/>
      <c r="W28" s="3"/>
      <c r="AA28" s="4"/>
    </row>
    <row r="29" spans="1:31">
      <c r="G29" s="6">
        <v>2</v>
      </c>
      <c r="H29" s="6">
        <v>26</v>
      </c>
      <c r="I29" s="6">
        <v>455</v>
      </c>
      <c r="J29" s="3">
        <f>Übersicht!$J$7</f>
        <v>260</v>
      </c>
      <c r="K29" s="3">
        <f t="shared" si="1"/>
        <v>6544</v>
      </c>
      <c r="L29" s="3"/>
      <c r="R29" s="2"/>
      <c r="S29" s="2"/>
      <c r="AA29" s="4"/>
    </row>
    <row r="30" spans="1:31">
      <c r="G30" s="6">
        <v>3</v>
      </c>
      <c r="H30" s="6">
        <v>27</v>
      </c>
      <c r="I30" s="6">
        <v>454</v>
      </c>
      <c r="J30" s="3">
        <f>Übersicht!$J$7</f>
        <v>260</v>
      </c>
      <c r="K30" s="3">
        <f t="shared" si="1"/>
        <v>6804</v>
      </c>
      <c r="L30" s="3"/>
      <c r="R30" s="2"/>
      <c r="S30" s="2"/>
      <c r="AA30" s="4"/>
    </row>
    <row r="31" spans="1:31">
      <c r="G31" s="6">
        <v>4</v>
      </c>
      <c r="H31" s="6">
        <v>28</v>
      </c>
      <c r="I31" s="6">
        <v>453</v>
      </c>
      <c r="J31" s="3">
        <f>Übersicht!$J$7</f>
        <v>260</v>
      </c>
      <c r="K31" s="3">
        <f t="shared" si="1"/>
        <v>7064</v>
      </c>
      <c r="L31" s="3"/>
      <c r="R31" s="2"/>
      <c r="S31" s="2"/>
      <c r="AA31" s="4"/>
    </row>
    <row r="32" spans="1:31">
      <c r="G32" s="6">
        <v>5</v>
      </c>
      <c r="H32" s="6">
        <v>29</v>
      </c>
      <c r="I32" s="6">
        <v>452</v>
      </c>
      <c r="J32" s="3">
        <f>Übersicht!$J$7</f>
        <v>260</v>
      </c>
      <c r="K32" s="3">
        <f t="shared" si="1"/>
        <v>7324</v>
      </c>
      <c r="L32" s="3"/>
      <c r="R32" s="2"/>
      <c r="S32" s="2"/>
      <c r="AA32" s="4"/>
    </row>
    <row r="33" spans="6:31">
      <c r="G33" s="6">
        <v>6</v>
      </c>
      <c r="H33" s="6">
        <v>30</v>
      </c>
      <c r="I33" s="6">
        <v>451</v>
      </c>
      <c r="J33" s="3">
        <f>Übersicht!$J$7</f>
        <v>260</v>
      </c>
      <c r="K33" s="3">
        <f t="shared" si="1"/>
        <v>7584</v>
      </c>
      <c r="L33" s="3"/>
      <c r="R33" s="2"/>
      <c r="S33" s="2"/>
      <c r="AA33" s="4"/>
    </row>
    <row r="34" spans="6:31">
      <c r="G34" s="6">
        <v>7</v>
      </c>
      <c r="H34" s="6">
        <v>31</v>
      </c>
      <c r="I34" s="6">
        <v>450</v>
      </c>
      <c r="J34" s="3">
        <f>Übersicht!$J$7</f>
        <v>260</v>
      </c>
      <c r="K34" s="3">
        <f t="shared" si="1"/>
        <v>7844</v>
      </c>
      <c r="L34" s="3"/>
      <c r="R34" s="2"/>
      <c r="S34" s="2"/>
      <c r="AA34" s="4"/>
    </row>
    <row r="35" spans="6:31">
      <c r="G35" s="6">
        <v>8</v>
      </c>
      <c r="H35" s="6">
        <v>32</v>
      </c>
      <c r="I35" s="6">
        <v>449</v>
      </c>
      <c r="J35" s="3">
        <f>Übersicht!$J$7</f>
        <v>260</v>
      </c>
      <c r="K35" s="3">
        <f t="shared" si="1"/>
        <v>8104</v>
      </c>
      <c r="L35" s="3"/>
      <c r="R35" s="2"/>
      <c r="S35" s="2"/>
      <c r="AA35" s="4"/>
    </row>
    <row r="36" spans="6:31">
      <c r="G36" s="6">
        <v>9</v>
      </c>
      <c r="H36" s="6">
        <v>33</v>
      </c>
      <c r="I36" s="6">
        <v>448</v>
      </c>
      <c r="J36" s="3">
        <f>Übersicht!$J$7</f>
        <v>260</v>
      </c>
      <c r="K36" s="3">
        <f t="shared" si="1"/>
        <v>8364</v>
      </c>
      <c r="L36" s="3"/>
      <c r="R36" s="2"/>
      <c r="S36" s="2"/>
      <c r="AA36" s="4"/>
    </row>
    <row r="37" spans="6:31">
      <c r="G37" s="6">
        <v>10</v>
      </c>
      <c r="H37" s="6">
        <v>34</v>
      </c>
      <c r="I37" s="6">
        <v>447</v>
      </c>
      <c r="J37" s="3">
        <f>Übersicht!$J$7</f>
        <v>260</v>
      </c>
      <c r="K37" s="3">
        <f t="shared" si="1"/>
        <v>8624</v>
      </c>
      <c r="L37" s="3"/>
      <c r="R37" s="2"/>
      <c r="S37" s="2"/>
      <c r="AA37" s="4"/>
    </row>
    <row r="38" spans="6:31">
      <c r="G38" s="6">
        <v>11</v>
      </c>
      <c r="H38" s="6">
        <v>35</v>
      </c>
      <c r="I38" s="6">
        <v>446</v>
      </c>
      <c r="J38" s="3">
        <f>Übersicht!$J$7</f>
        <v>260</v>
      </c>
      <c r="K38" s="3">
        <f t="shared" si="1"/>
        <v>8884</v>
      </c>
      <c r="L38" s="3">
        <f>Übersicht!U30</f>
        <v>7151.29</v>
      </c>
      <c r="R38" s="2"/>
      <c r="S38" s="2"/>
      <c r="AA38" s="4"/>
    </row>
    <row r="39" spans="6:31">
      <c r="G39" s="6">
        <v>12</v>
      </c>
      <c r="H39" s="6">
        <v>36</v>
      </c>
      <c r="I39" s="6">
        <v>445</v>
      </c>
      <c r="J39" s="3">
        <f>Übersicht!$J$7</f>
        <v>260</v>
      </c>
      <c r="K39" s="3">
        <f t="shared" si="1"/>
        <v>9144</v>
      </c>
      <c r="L39" s="3"/>
      <c r="M39" s="3">
        <f>B6</f>
        <v>7536.33</v>
      </c>
      <c r="N39" s="3">
        <f>D6</f>
        <v>7553.42</v>
      </c>
      <c r="O39" s="3">
        <f>N39-M39</f>
        <v>17.090000000000146</v>
      </c>
      <c r="P39" s="3"/>
      <c r="Q39" s="3">
        <f>-Übersicht!$B$6</f>
        <v>-541.79</v>
      </c>
      <c r="R39" s="3">
        <f>-Übersicht!$B$8</f>
        <v>-44.45</v>
      </c>
      <c r="S39" s="3">
        <f t="shared" ref="S39" si="4">SUM(Q39:R39)+S27</f>
        <v>-1758.72</v>
      </c>
      <c r="T39" s="3">
        <f>K39+S39</f>
        <v>7385.28</v>
      </c>
      <c r="U39" s="3">
        <f>N39-T39</f>
        <v>168.14000000000033</v>
      </c>
      <c r="V39" s="3">
        <f>M39+P40-T39</f>
        <v>427.18000000000029</v>
      </c>
      <c r="W39" s="3">
        <f>V39-P40</f>
        <v>151.0500000000003</v>
      </c>
      <c r="X39" s="5">
        <f>RATE(12,-J39,-K27,K39+W39,1)</f>
        <v>1.618351074039901E-3</v>
      </c>
      <c r="Y39" s="5">
        <f>V39/K39</f>
        <v>4.6716972878390231E-2</v>
      </c>
      <c r="AA39" s="4">
        <f>Übersicht!I7</f>
        <v>3.1E-2</v>
      </c>
      <c r="AB39" s="24">
        <f>FV(AA39/12, 12,-J39,-K27,0)-K39</f>
        <v>234.13426095995601</v>
      </c>
      <c r="AC39" s="24">
        <f>AB39-W39</f>
        <v>83.084260959955714</v>
      </c>
      <c r="AE39" s="8">
        <f>1-K39/(M39+P40)</f>
        <v>-0.17043799264252235</v>
      </c>
    </row>
    <row r="40" spans="6:31">
      <c r="F40">
        <v>2019</v>
      </c>
      <c r="G40" s="6">
        <v>1</v>
      </c>
      <c r="H40" s="6">
        <v>37</v>
      </c>
      <c r="I40" s="6">
        <v>444</v>
      </c>
      <c r="J40" s="3">
        <f>Übersicht!$J$8</f>
        <v>268</v>
      </c>
      <c r="K40" s="3">
        <f t="shared" si="1"/>
        <v>9412</v>
      </c>
      <c r="L40" s="3"/>
      <c r="P40" s="3">
        <f>Übersicht!Y8</f>
        <v>276.13</v>
      </c>
      <c r="R40" s="2"/>
      <c r="S40" s="2"/>
      <c r="AA40" s="4"/>
    </row>
    <row r="41" spans="6:31">
      <c r="G41" s="6">
        <v>2</v>
      </c>
      <c r="H41" s="6">
        <v>38</v>
      </c>
      <c r="I41" s="6">
        <v>443</v>
      </c>
      <c r="J41" s="3">
        <f>Übersicht!$J$8</f>
        <v>268</v>
      </c>
      <c r="K41" s="3">
        <f t="shared" si="1"/>
        <v>9680</v>
      </c>
      <c r="L41" s="3"/>
      <c r="M41" s="3"/>
      <c r="R41" s="2"/>
      <c r="S41" s="2"/>
      <c r="AA41" s="4"/>
    </row>
    <row r="42" spans="6:31">
      <c r="G42" s="6">
        <v>3</v>
      </c>
      <c r="H42" s="6">
        <v>39</v>
      </c>
      <c r="I42" s="6">
        <v>442</v>
      </c>
      <c r="J42" s="3">
        <f>Übersicht!$J$8</f>
        <v>268</v>
      </c>
      <c r="K42" s="3">
        <f t="shared" si="1"/>
        <v>9948</v>
      </c>
      <c r="L42" s="3"/>
      <c r="R42" s="2"/>
      <c r="S42" s="2"/>
      <c r="AA42" s="4"/>
    </row>
    <row r="43" spans="6:31">
      <c r="G43" s="6">
        <v>4</v>
      </c>
      <c r="H43" s="6">
        <v>40</v>
      </c>
      <c r="I43" s="6">
        <v>441</v>
      </c>
      <c r="J43" s="3">
        <f>Übersicht!$J$8</f>
        <v>268</v>
      </c>
      <c r="K43" s="3">
        <f t="shared" si="1"/>
        <v>10216</v>
      </c>
      <c r="L43" s="3"/>
      <c r="R43" s="2"/>
      <c r="S43" s="2"/>
      <c r="AA43" s="4"/>
    </row>
    <row r="44" spans="6:31">
      <c r="G44" s="6">
        <v>5</v>
      </c>
      <c r="H44" s="6">
        <v>41</v>
      </c>
      <c r="I44" s="6">
        <v>440</v>
      </c>
      <c r="J44" s="3">
        <f>Übersicht!$J$8</f>
        <v>268</v>
      </c>
      <c r="K44" s="3">
        <f t="shared" si="1"/>
        <v>10484</v>
      </c>
      <c r="L44" s="3"/>
      <c r="R44" s="2"/>
      <c r="S44" s="2"/>
      <c r="AA44" s="4"/>
    </row>
    <row r="45" spans="6:31">
      <c r="G45" s="6">
        <v>6</v>
      </c>
      <c r="H45" s="6">
        <v>42</v>
      </c>
      <c r="I45" s="6">
        <v>439</v>
      </c>
      <c r="J45" s="3">
        <f>Übersicht!$J$8</f>
        <v>268</v>
      </c>
      <c r="K45" s="3">
        <f t="shared" si="1"/>
        <v>10752</v>
      </c>
      <c r="L45" s="3"/>
      <c r="R45" s="2"/>
      <c r="S45" s="2"/>
      <c r="AA45" s="4"/>
    </row>
    <row r="46" spans="6:31">
      <c r="G46" s="6">
        <v>7</v>
      </c>
      <c r="H46" s="6">
        <v>43</v>
      </c>
      <c r="I46" s="6">
        <v>438</v>
      </c>
      <c r="J46" s="3">
        <f>Übersicht!$J$8</f>
        <v>268</v>
      </c>
      <c r="K46" s="3">
        <f t="shared" si="1"/>
        <v>11020</v>
      </c>
      <c r="L46" s="3"/>
      <c r="R46" s="2"/>
      <c r="S46" s="2"/>
      <c r="AA46" s="4"/>
    </row>
    <row r="47" spans="6:31">
      <c r="G47" s="6">
        <v>8</v>
      </c>
      <c r="H47" s="6">
        <v>44</v>
      </c>
      <c r="I47" s="6">
        <v>437</v>
      </c>
      <c r="J47" s="3">
        <f>Übersicht!$J$8</f>
        <v>268</v>
      </c>
      <c r="K47" s="3">
        <f t="shared" si="1"/>
        <v>11288</v>
      </c>
      <c r="L47" s="3"/>
      <c r="R47" s="2"/>
      <c r="S47" s="2"/>
      <c r="AA47" s="4"/>
    </row>
    <row r="48" spans="6:31">
      <c r="G48" s="6">
        <v>9</v>
      </c>
      <c r="H48" s="6">
        <v>45</v>
      </c>
      <c r="I48" s="6">
        <v>436</v>
      </c>
      <c r="J48" s="3">
        <f>Übersicht!$J$8</f>
        <v>268</v>
      </c>
      <c r="K48" s="3">
        <f t="shared" si="1"/>
        <v>11556</v>
      </c>
      <c r="L48" s="3"/>
      <c r="R48" s="2"/>
      <c r="S48" s="2"/>
      <c r="AA48" s="4"/>
    </row>
    <row r="49" spans="6:31">
      <c r="G49" s="6">
        <v>10</v>
      </c>
      <c r="H49" s="6">
        <v>46</v>
      </c>
      <c r="I49" s="6">
        <v>435</v>
      </c>
      <c r="J49" s="3">
        <f>Übersicht!$J$8</f>
        <v>268</v>
      </c>
      <c r="K49" s="3">
        <f t="shared" si="1"/>
        <v>11824</v>
      </c>
      <c r="L49" s="3"/>
      <c r="R49" s="2"/>
      <c r="S49" s="2"/>
      <c r="AA49" s="4"/>
    </row>
    <row r="50" spans="6:31">
      <c r="G50" s="6">
        <v>11</v>
      </c>
      <c r="H50" s="6">
        <v>47</v>
      </c>
      <c r="I50" s="6">
        <v>434</v>
      </c>
      <c r="J50" s="3">
        <f>Übersicht!$J$8</f>
        <v>268</v>
      </c>
      <c r="K50" s="3">
        <f t="shared" si="1"/>
        <v>12092</v>
      </c>
      <c r="L50" s="3">
        <f>Übersicht!U31</f>
        <v>10161.86</v>
      </c>
      <c r="R50" s="2"/>
      <c r="S50" s="2"/>
      <c r="AA50" s="4"/>
    </row>
    <row r="51" spans="6:31">
      <c r="G51" s="6">
        <v>12</v>
      </c>
      <c r="H51" s="6">
        <v>48</v>
      </c>
      <c r="I51" s="6">
        <v>433</v>
      </c>
      <c r="J51" s="3">
        <f>Übersicht!$J$8</f>
        <v>268</v>
      </c>
      <c r="K51" s="3">
        <f t="shared" si="1"/>
        <v>12360</v>
      </c>
      <c r="L51" s="3"/>
      <c r="M51" s="3">
        <f>B7</f>
        <v>10313.17</v>
      </c>
      <c r="N51" s="3">
        <f>D7</f>
        <v>10488.28</v>
      </c>
      <c r="O51" s="3">
        <f>N51-M51</f>
        <v>175.11000000000058</v>
      </c>
      <c r="P51" s="3"/>
      <c r="Q51" s="3">
        <f>-Übersicht!$B$6</f>
        <v>-541.79</v>
      </c>
      <c r="R51" s="3">
        <f>-Übersicht!$B$8</f>
        <v>-44.45</v>
      </c>
      <c r="S51" s="3">
        <f t="shared" ref="S51" si="5">SUM(Q51:R51)+S39</f>
        <v>-2344.96</v>
      </c>
      <c r="T51" s="3">
        <f>K51+S51</f>
        <v>10015.040000000001</v>
      </c>
      <c r="U51" s="3">
        <f>N51-T51</f>
        <v>473.23999999999978</v>
      </c>
      <c r="V51" s="3">
        <f>M51+P52-T51</f>
        <v>847.94999999999891</v>
      </c>
      <c r="W51" s="3">
        <f>V51-P52</f>
        <v>298.12999999999886</v>
      </c>
      <c r="X51" s="5">
        <f>RATE(12,-J51,-K39,K51+W51,1)</f>
        <v>2.2555298516949963E-3</v>
      </c>
      <c r="Y51" s="5">
        <f>V51/K51</f>
        <v>6.8604368932038751E-2</v>
      </c>
      <c r="AA51" s="4">
        <f>Übersicht!I8</f>
        <v>3.4000000000000002E-2</v>
      </c>
      <c r="AB51" s="24">
        <f>FV(AA51/12, 12,-J51,-K39,0)-K51</f>
        <v>366.37919433326897</v>
      </c>
      <c r="AC51" s="24">
        <f>AB51-W51</f>
        <v>68.249194333270111</v>
      </c>
      <c r="AE51" s="8">
        <f>1-K51/(M51+P52)</f>
        <v>-0.13780828298654435</v>
      </c>
    </row>
    <row r="52" spans="6:31">
      <c r="F52">
        <v>2020</v>
      </c>
      <c r="G52" s="6">
        <v>1</v>
      </c>
      <c r="H52" s="6">
        <v>49</v>
      </c>
      <c r="I52" s="6">
        <v>432</v>
      </c>
      <c r="J52" s="3">
        <f>Übersicht!$J$9</f>
        <v>276</v>
      </c>
      <c r="K52" s="3">
        <f t="shared" si="1"/>
        <v>12636</v>
      </c>
      <c r="L52" s="3"/>
      <c r="P52" s="3">
        <f>Übersicht!Y9</f>
        <v>549.82000000000005</v>
      </c>
      <c r="R52" s="2"/>
      <c r="S52" s="2"/>
      <c r="AA52" s="4"/>
    </row>
    <row r="53" spans="6:31">
      <c r="G53" s="6">
        <v>2</v>
      </c>
      <c r="H53" s="6">
        <v>50</v>
      </c>
      <c r="I53" s="6">
        <v>431</v>
      </c>
      <c r="J53" s="3">
        <f>Übersicht!$J$9</f>
        <v>276</v>
      </c>
      <c r="K53" s="3">
        <f t="shared" si="1"/>
        <v>12912</v>
      </c>
      <c r="L53" s="3"/>
      <c r="R53" s="2"/>
      <c r="S53" s="2"/>
      <c r="AA53" s="4"/>
    </row>
    <row r="54" spans="6:31">
      <c r="G54" s="6">
        <v>3</v>
      </c>
      <c r="H54" s="6">
        <v>51</v>
      </c>
      <c r="I54" s="6">
        <v>430</v>
      </c>
      <c r="J54" s="3">
        <f>Übersicht!$J$9</f>
        <v>276</v>
      </c>
      <c r="K54" s="3">
        <f t="shared" si="1"/>
        <v>13188</v>
      </c>
      <c r="L54" s="3"/>
      <c r="M54" s="3"/>
      <c r="R54" s="2"/>
      <c r="S54" s="2"/>
      <c r="AA54" s="4"/>
    </row>
    <row r="55" spans="6:31">
      <c r="G55" s="6">
        <v>4</v>
      </c>
      <c r="H55" s="6">
        <v>52</v>
      </c>
      <c r="I55" s="6">
        <v>429</v>
      </c>
      <c r="J55" s="3">
        <f>Übersicht!$J$9</f>
        <v>276</v>
      </c>
      <c r="K55" s="3">
        <f t="shared" si="1"/>
        <v>13464</v>
      </c>
      <c r="L55" s="3"/>
      <c r="R55" s="2"/>
      <c r="S55" s="2"/>
      <c r="AA55" s="4"/>
    </row>
    <row r="56" spans="6:31">
      <c r="G56" s="6">
        <v>5</v>
      </c>
      <c r="H56" s="6">
        <v>53</v>
      </c>
      <c r="I56" s="6">
        <v>428</v>
      </c>
      <c r="J56" s="3">
        <f>Übersicht!$J$9</f>
        <v>276</v>
      </c>
      <c r="K56" s="3">
        <f t="shared" si="1"/>
        <v>13740</v>
      </c>
      <c r="L56" s="3"/>
      <c r="R56" s="2"/>
      <c r="S56" s="2"/>
      <c r="AA56" s="4"/>
    </row>
    <row r="57" spans="6:31">
      <c r="G57" s="6">
        <v>6</v>
      </c>
      <c r="H57" s="6">
        <v>54</v>
      </c>
      <c r="I57" s="6">
        <v>427</v>
      </c>
      <c r="J57" s="3">
        <f>Übersicht!$J$9</f>
        <v>276</v>
      </c>
      <c r="K57" s="3">
        <f t="shared" si="1"/>
        <v>14016</v>
      </c>
      <c r="L57" s="3"/>
      <c r="R57" s="2"/>
      <c r="S57" s="2"/>
      <c r="AA57" s="4"/>
    </row>
    <row r="58" spans="6:31">
      <c r="G58" s="6">
        <v>7</v>
      </c>
      <c r="H58" s="6">
        <v>55</v>
      </c>
      <c r="I58" s="6">
        <v>426</v>
      </c>
      <c r="J58" s="3">
        <f>Übersicht!$J$9</f>
        <v>276</v>
      </c>
      <c r="K58" s="3">
        <f t="shared" si="1"/>
        <v>14292</v>
      </c>
      <c r="L58" s="3"/>
      <c r="R58" s="2"/>
      <c r="S58" s="2"/>
      <c r="AA58" s="4"/>
    </row>
    <row r="59" spans="6:31">
      <c r="G59" s="6">
        <v>8</v>
      </c>
      <c r="H59" s="6">
        <v>56</v>
      </c>
      <c r="I59" s="6">
        <v>425</v>
      </c>
      <c r="J59" s="3">
        <f>Übersicht!$J$9</f>
        <v>276</v>
      </c>
      <c r="K59" s="3">
        <f t="shared" si="1"/>
        <v>14568</v>
      </c>
      <c r="L59" s="3"/>
      <c r="R59" s="2"/>
      <c r="S59" s="2"/>
      <c r="AA59" s="4"/>
    </row>
    <row r="60" spans="6:31">
      <c r="G60" s="6">
        <v>9</v>
      </c>
      <c r="H60" s="6">
        <v>57</v>
      </c>
      <c r="I60" s="6">
        <v>424</v>
      </c>
      <c r="J60" s="3">
        <f>Übersicht!$J$9</f>
        <v>276</v>
      </c>
      <c r="K60" s="3">
        <f t="shared" si="1"/>
        <v>14844</v>
      </c>
      <c r="L60" s="3"/>
      <c r="R60" s="2"/>
      <c r="S60" s="2"/>
      <c r="AA60" s="4"/>
    </row>
    <row r="61" spans="6:31">
      <c r="G61" s="6">
        <v>10</v>
      </c>
      <c r="H61" s="6">
        <v>58</v>
      </c>
      <c r="I61" s="6">
        <v>423</v>
      </c>
      <c r="J61" s="3">
        <f>Übersicht!$J$9</f>
        <v>276</v>
      </c>
      <c r="K61" s="3">
        <f t="shared" si="1"/>
        <v>15120</v>
      </c>
      <c r="L61" s="3"/>
      <c r="R61" s="2"/>
      <c r="S61" s="2"/>
      <c r="AA61" s="4"/>
    </row>
    <row r="62" spans="6:31">
      <c r="G62" s="6">
        <v>11</v>
      </c>
      <c r="H62" s="6">
        <v>59</v>
      </c>
      <c r="I62" s="6">
        <v>422</v>
      </c>
      <c r="J62" s="3">
        <f>Übersicht!$J$9</f>
        <v>276</v>
      </c>
      <c r="K62" s="3">
        <f t="shared" si="1"/>
        <v>15396</v>
      </c>
      <c r="L62" s="3"/>
      <c r="R62" s="2"/>
      <c r="S62" s="2"/>
      <c r="AA62" s="4"/>
    </row>
    <row r="63" spans="6:31">
      <c r="G63" s="6">
        <v>12</v>
      </c>
      <c r="H63" s="6">
        <v>60</v>
      </c>
      <c r="I63" s="6">
        <v>421</v>
      </c>
      <c r="J63" s="3">
        <f>Übersicht!$J$9</f>
        <v>276</v>
      </c>
      <c r="K63" s="3">
        <f t="shared" si="1"/>
        <v>15672</v>
      </c>
      <c r="L63" s="3"/>
      <c r="M63" s="3">
        <f>B8</f>
        <v>13214.12</v>
      </c>
      <c r="N63" s="3">
        <f>D8</f>
        <v>13490.72</v>
      </c>
      <c r="O63" s="3">
        <f>N63-M63</f>
        <v>276.59999999999854</v>
      </c>
      <c r="P63" s="3"/>
      <c r="Q63" s="3">
        <f>-Übersicht!$B$6</f>
        <v>-541.79</v>
      </c>
      <c r="R63" s="3">
        <f>-Übersicht!$B$8</f>
        <v>-44.45</v>
      </c>
      <c r="S63" s="3">
        <f t="shared" ref="S63" si="6">SUM(Q63:R63)+S51</f>
        <v>-2931.2</v>
      </c>
      <c r="T63" s="3">
        <f>K63+S63</f>
        <v>12740.8</v>
      </c>
      <c r="U63" s="3">
        <f>N63-T63</f>
        <v>749.92000000000007</v>
      </c>
      <c r="V63" s="3" t="e">
        <f>M63+P64-T63</f>
        <v>#VALUE!</v>
      </c>
      <c r="W63" s="3" t="e">
        <f>V63-P64</f>
        <v>#VALUE!</v>
      </c>
      <c r="X63" s="5" t="e">
        <f>RATE(12,-J63,-K51,K63+W63,1)</f>
        <v>#VALUE!</v>
      </c>
      <c r="Y63" s="5" t="e">
        <f>V63/K63</f>
        <v>#VALUE!</v>
      </c>
      <c r="AA63" s="4">
        <f>Übersicht!I9</f>
        <v>3.1E-2</v>
      </c>
      <c r="AB63" s="24">
        <f>FV(AA63/12, 12,-J63,-K51,0)-K63</f>
        <v>436.1168048475447</v>
      </c>
      <c r="AC63" s="24" t="e">
        <f>AB63-W63</f>
        <v>#VALUE!</v>
      </c>
      <c r="AE63" s="8" t="e">
        <f>1-K63/(M63+P64)</f>
        <v>#VALUE!</v>
      </c>
    </row>
    <row r="64" spans="6:31">
      <c r="F64">
        <v>2021</v>
      </c>
      <c r="G64" s="6">
        <v>1</v>
      </c>
      <c r="H64" s="6">
        <v>61</v>
      </c>
      <c r="I64" s="6">
        <v>420</v>
      </c>
      <c r="J64" s="3"/>
      <c r="P64" s="25" t="s">
        <v>29</v>
      </c>
      <c r="R64" s="3"/>
      <c r="S64" s="2"/>
    </row>
    <row r="65" spans="6:19">
      <c r="G65" s="6">
        <v>2</v>
      </c>
      <c r="H65" s="6">
        <v>62</v>
      </c>
      <c r="I65" s="6">
        <v>419</v>
      </c>
      <c r="J65" s="3"/>
      <c r="R65" s="2"/>
      <c r="S65" s="2"/>
    </row>
    <row r="66" spans="6:19">
      <c r="G66" s="6">
        <v>3</v>
      </c>
      <c r="H66" s="6">
        <v>63</v>
      </c>
      <c r="I66" s="6">
        <v>418</v>
      </c>
      <c r="J66" s="3"/>
      <c r="R66" s="2"/>
      <c r="S66" s="2"/>
    </row>
    <row r="67" spans="6:19">
      <c r="G67" s="6">
        <v>4</v>
      </c>
      <c r="H67" s="6">
        <v>64</v>
      </c>
      <c r="I67" s="6">
        <v>417</v>
      </c>
      <c r="J67" s="3"/>
      <c r="R67" s="2"/>
      <c r="S67" s="2"/>
    </row>
    <row r="68" spans="6:19">
      <c r="G68" s="6">
        <v>5</v>
      </c>
      <c r="H68" s="6">
        <v>65</v>
      </c>
      <c r="I68" s="6">
        <v>416</v>
      </c>
      <c r="J68" s="3"/>
      <c r="R68" s="2"/>
      <c r="S68" s="2"/>
    </row>
    <row r="69" spans="6:19">
      <c r="G69" s="6">
        <v>6</v>
      </c>
      <c r="H69" s="6">
        <v>66</v>
      </c>
      <c r="I69" s="6">
        <v>415</v>
      </c>
      <c r="J69" s="3"/>
      <c r="R69" s="2"/>
      <c r="S69" s="2"/>
    </row>
    <row r="70" spans="6:19">
      <c r="G70" s="6">
        <v>7</v>
      </c>
      <c r="H70" s="6">
        <v>67</v>
      </c>
      <c r="I70" s="6">
        <v>414</v>
      </c>
      <c r="J70" s="3"/>
      <c r="R70" s="2"/>
      <c r="S70" s="2"/>
    </row>
    <row r="71" spans="6:19">
      <c r="G71" s="6">
        <v>8</v>
      </c>
      <c r="H71" s="6">
        <v>68</v>
      </c>
      <c r="I71" s="6">
        <v>413</v>
      </c>
      <c r="J71" s="3"/>
      <c r="R71" s="2"/>
      <c r="S71" s="2"/>
    </row>
    <row r="72" spans="6:19">
      <c r="G72" s="6">
        <v>9</v>
      </c>
      <c r="H72" s="6">
        <v>69</v>
      </c>
      <c r="I72" s="6">
        <v>412</v>
      </c>
      <c r="J72" s="3"/>
      <c r="R72" s="2"/>
      <c r="S72" s="2"/>
    </row>
    <row r="73" spans="6:19">
      <c r="G73" s="6">
        <v>10</v>
      </c>
      <c r="H73" s="6">
        <v>70</v>
      </c>
      <c r="I73" s="6">
        <v>411</v>
      </c>
      <c r="J73" s="3"/>
      <c r="R73" s="2"/>
      <c r="S73" s="2"/>
    </row>
    <row r="74" spans="6:19">
      <c r="G74" s="6">
        <v>11</v>
      </c>
      <c r="H74" s="6">
        <v>71</v>
      </c>
      <c r="I74" s="6">
        <v>410</v>
      </c>
      <c r="J74" s="3"/>
      <c r="R74" s="2"/>
      <c r="S74" s="2"/>
    </row>
    <row r="75" spans="6:19">
      <c r="G75" s="6">
        <v>12</v>
      </c>
      <c r="H75" s="6">
        <v>72</v>
      </c>
      <c r="I75" s="6">
        <v>409</v>
      </c>
      <c r="J75" s="3"/>
      <c r="Q75" s="3">
        <v>0</v>
      </c>
      <c r="R75" s="3">
        <f>-Übersicht!$B$8</f>
        <v>-44.45</v>
      </c>
      <c r="S75" s="3">
        <f t="shared" ref="S75" si="7">SUM(Q75:R75)+S63</f>
        <v>-2975.6499999999996</v>
      </c>
    </row>
    <row r="76" spans="6:19">
      <c r="F76">
        <v>2022</v>
      </c>
      <c r="G76" s="6">
        <v>1</v>
      </c>
      <c r="H76" s="6">
        <v>73</v>
      </c>
      <c r="I76" s="6">
        <v>408</v>
      </c>
      <c r="J76" s="3"/>
      <c r="R76" s="3"/>
      <c r="S76" s="2"/>
    </row>
    <row r="77" spans="6:19">
      <c r="G77" s="6">
        <v>2</v>
      </c>
      <c r="H77" s="6">
        <v>74</v>
      </c>
      <c r="I77" s="6">
        <v>407</v>
      </c>
      <c r="J77" s="3"/>
      <c r="R77" s="2"/>
      <c r="S77" s="2"/>
    </row>
    <row r="78" spans="6:19">
      <c r="G78" s="6">
        <v>3</v>
      </c>
      <c r="H78" s="6">
        <v>75</v>
      </c>
      <c r="I78" s="6">
        <v>406</v>
      </c>
      <c r="J78" s="3"/>
      <c r="R78" s="2"/>
      <c r="S78" s="2"/>
    </row>
    <row r="79" spans="6:19">
      <c r="G79" s="6">
        <v>4</v>
      </c>
      <c r="H79" s="6">
        <v>76</v>
      </c>
      <c r="I79" s="6">
        <v>405</v>
      </c>
      <c r="J79" s="3"/>
      <c r="R79" s="2"/>
      <c r="S79" s="2"/>
    </row>
    <row r="80" spans="6:19">
      <c r="G80" s="6">
        <v>5</v>
      </c>
      <c r="H80" s="6">
        <v>77</v>
      </c>
      <c r="I80" s="6">
        <v>404</v>
      </c>
      <c r="J80" s="3"/>
      <c r="R80" s="2"/>
      <c r="S80" s="2"/>
    </row>
    <row r="81" spans="6:19">
      <c r="G81" s="6">
        <v>6</v>
      </c>
      <c r="H81" s="6">
        <v>78</v>
      </c>
      <c r="I81" s="6">
        <v>403</v>
      </c>
      <c r="J81" s="3"/>
      <c r="R81" s="2"/>
      <c r="S81" s="2"/>
    </row>
    <row r="82" spans="6:19">
      <c r="G82" s="6">
        <v>7</v>
      </c>
      <c r="H82" s="6">
        <v>79</v>
      </c>
      <c r="I82" s="6">
        <v>402</v>
      </c>
      <c r="J82" s="3"/>
      <c r="R82" s="2"/>
      <c r="S82" s="2"/>
    </row>
    <row r="83" spans="6:19">
      <c r="G83" s="6">
        <v>8</v>
      </c>
      <c r="H83" s="6">
        <v>80</v>
      </c>
      <c r="I83" s="6">
        <v>401</v>
      </c>
      <c r="J83" s="3"/>
      <c r="R83" s="2"/>
      <c r="S83" s="2"/>
    </row>
    <row r="84" spans="6:19">
      <c r="G84" s="6">
        <v>9</v>
      </c>
      <c r="H84" s="6">
        <v>81</v>
      </c>
      <c r="I84" s="6">
        <v>400</v>
      </c>
      <c r="J84" s="3"/>
      <c r="R84" s="2"/>
      <c r="S84" s="2"/>
    </row>
    <row r="85" spans="6:19">
      <c r="G85" s="6">
        <v>10</v>
      </c>
      <c r="H85" s="6">
        <v>82</v>
      </c>
      <c r="I85" s="6">
        <v>399</v>
      </c>
      <c r="J85" s="3"/>
      <c r="R85" s="2"/>
      <c r="S85" s="2"/>
    </row>
    <row r="86" spans="6:19">
      <c r="G86" s="6">
        <v>11</v>
      </c>
      <c r="H86" s="6">
        <v>83</v>
      </c>
      <c r="I86" s="6">
        <v>398</v>
      </c>
      <c r="J86" s="3"/>
      <c r="R86" s="2"/>
      <c r="S86" s="2"/>
    </row>
    <row r="87" spans="6:19">
      <c r="G87" s="6">
        <v>12</v>
      </c>
      <c r="H87" s="6">
        <v>84</v>
      </c>
      <c r="I87" s="6">
        <v>397</v>
      </c>
      <c r="J87" s="3"/>
      <c r="Q87" s="3">
        <v>0</v>
      </c>
      <c r="R87" s="3">
        <f>-Übersicht!$B$8</f>
        <v>-44.45</v>
      </c>
      <c r="S87" s="3">
        <f t="shared" ref="S87" si="8">SUM(Q87:R87)+S75</f>
        <v>-3020.0999999999995</v>
      </c>
    </row>
    <row r="88" spans="6:19">
      <c r="F88">
        <v>2023</v>
      </c>
      <c r="G88" s="6">
        <v>1</v>
      </c>
      <c r="H88" s="6">
        <v>85</v>
      </c>
      <c r="I88" s="6">
        <v>396</v>
      </c>
      <c r="J88" s="3"/>
      <c r="R88" s="3"/>
      <c r="S88" s="2"/>
    </row>
    <row r="89" spans="6:19">
      <c r="G89" s="6">
        <v>2</v>
      </c>
      <c r="H89" s="6">
        <v>86</v>
      </c>
      <c r="I89" s="6">
        <v>395</v>
      </c>
      <c r="J89" s="3"/>
      <c r="R89" s="2"/>
      <c r="S89" s="2"/>
    </row>
    <row r="90" spans="6:19">
      <c r="G90" s="6">
        <v>3</v>
      </c>
      <c r="H90" s="6">
        <v>87</v>
      </c>
      <c r="I90" s="6">
        <v>394</v>
      </c>
      <c r="J90" s="3"/>
      <c r="R90" s="2"/>
      <c r="S90" s="2"/>
    </row>
    <row r="91" spans="6:19">
      <c r="G91" s="6">
        <v>4</v>
      </c>
      <c r="H91" s="6">
        <v>88</v>
      </c>
      <c r="I91" s="6">
        <v>393</v>
      </c>
      <c r="J91" s="3"/>
      <c r="R91" s="2"/>
      <c r="S91" s="2"/>
    </row>
    <row r="92" spans="6:19">
      <c r="G92" s="6">
        <v>5</v>
      </c>
      <c r="H92" s="6">
        <v>89</v>
      </c>
      <c r="I92" s="6">
        <v>392</v>
      </c>
      <c r="J92" s="3"/>
      <c r="R92" s="2"/>
      <c r="S92" s="2"/>
    </row>
    <row r="93" spans="6:19">
      <c r="G93" s="6">
        <v>6</v>
      </c>
      <c r="H93" s="6">
        <v>90</v>
      </c>
      <c r="I93" s="6">
        <v>391</v>
      </c>
      <c r="J93" s="3"/>
      <c r="R93" s="2"/>
      <c r="S93" s="2"/>
    </row>
    <row r="94" spans="6:19">
      <c r="G94" s="6">
        <v>7</v>
      </c>
      <c r="H94" s="6">
        <v>91</v>
      </c>
      <c r="I94" s="6">
        <v>390</v>
      </c>
      <c r="J94" s="3"/>
      <c r="R94" s="2"/>
      <c r="S94" s="2"/>
    </row>
    <row r="95" spans="6:19">
      <c r="G95" s="6">
        <v>8</v>
      </c>
      <c r="H95" s="6">
        <v>92</v>
      </c>
      <c r="I95" s="6">
        <v>389</v>
      </c>
      <c r="J95" s="3"/>
      <c r="R95" s="2"/>
      <c r="S95" s="2"/>
    </row>
    <row r="96" spans="6:19">
      <c r="G96" s="6">
        <v>9</v>
      </c>
      <c r="H96" s="6">
        <v>93</v>
      </c>
      <c r="I96" s="6">
        <v>388</v>
      </c>
      <c r="J96" s="3"/>
      <c r="R96" s="2"/>
      <c r="S96" s="2"/>
    </row>
    <row r="97" spans="6:19">
      <c r="G97" s="6">
        <v>10</v>
      </c>
      <c r="H97" s="6">
        <v>94</v>
      </c>
      <c r="I97" s="6">
        <v>387</v>
      </c>
      <c r="J97" s="3"/>
      <c r="R97" s="2"/>
      <c r="S97" s="2"/>
    </row>
    <row r="98" spans="6:19">
      <c r="G98" s="6">
        <v>11</v>
      </c>
      <c r="H98" s="6">
        <v>95</v>
      </c>
      <c r="I98" s="6">
        <v>386</v>
      </c>
      <c r="J98" s="3"/>
      <c r="R98" s="2"/>
      <c r="S98" s="2"/>
    </row>
    <row r="99" spans="6:19">
      <c r="G99" s="6">
        <v>12</v>
      </c>
      <c r="H99" s="6">
        <v>96</v>
      </c>
      <c r="I99" s="6">
        <v>385</v>
      </c>
      <c r="J99" s="3"/>
      <c r="Q99" s="3">
        <v>0</v>
      </c>
      <c r="R99" s="3">
        <f>-Übersicht!$B$8</f>
        <v>-44.45</v>
      </c>
      <c r="S99" s="3">
        <f t="shared" ref="S99" si="9">SUM(Q99:R99)+S87</f>
        <v>-3064.5499999999993</v>
      </c>
    </row>
    <row r="100" spans="6:19">
      <c r="F100">
        <v>2024</v>
      </c>
      <c r="G100" s="6">
        <v>1</v>
      </c>
      <c r="H100" s="6">
        <v>97</v>
      </c>
      <c r="I100" s="6">
        <v>384</v>
      </c>
      <c r="J100" s="3"/>
      <c r="R100" s="3"/>
      <c r="S100" s="2"/>
    </row>
    <row r="101" spans="6:19">
      <c r="G101" s="6">
        <v>2</v>
      </c>
      <c r="H101" s="6">
        <v>98</v>
      </c>
      <c r="I101" s="6">
        <v>383</v>
      </c>
      <c r="J101" s="3"/>
      <c r="R101" s="2"/>
      <c r="S101" s="2"/>
    </row>
    <row r="102" spans="6:19">
      <c r="G102" s="6">
        <v>3</v>
      </c>
      <c r="H102" s="6">
        <v>99</v>
      </c>
      <c r="I102" s="6">
        <v>382</v>
      </c>
      <c r="J102" s="3"/>
      <c r="R102" s="2"/>
      <c r="S102" s="2"/>
    </row>
    <row r="103" spans="6:19">
      <c r="G103" s="6">
        <v>4</v>
      </c>
      <c r="H103" s="6">
        <v>100</v>
      </c>
      <c r="I103" s="6">
        <v>381</v>
      </c>
      <c r="J103" s="3"/>
      <c r="R103" s="2"/>
      <c r="S103" s="2"/>
    </row>
    <row r="104" spans="6:19">
      <c r="G104" s="6">
        <v>5</v>
      </c>
      <c r="H104" s="6">
        <v>101</v>
      </c>
      <c r="I104" s="6">
        <v>380</v>
      </c>
      <c r="J104" s="3"/>
      <c r="R104" s="2"/>
      <c r="S104" s="2"/>
    </row>
    <row r="105" spans="6:19">
      <c r="G105" s="6">
        <v>6</v>
      </c>
      <c r="H105" s="6">
        <v>102</v>
      </c>
      <c r="I105" s="6">
        <v>379</v>
      </c>
      <c r="J105" s="3"/>
      <c r="R105" s="2"/>
      <c r="S105" s="2"/>
    </row>
    <row r="106" spans="6:19">
      <c r="G106" s="6">
        <v>7</v>
      </c>
      <c r="H106" s="6">
        <v>103</v>
      </c>
      <c r="I106" s="6">
        <v>378</v>
      </c>
      <c r="J106" s="3"/>
      <c r="R106" s="2"/>
      <c r="S106" s="2"/>
    </row>
    <row r="107" spans="6:19">
      <c r="G107" s="6">
        <v>8</v>
      </c>
      <c r="H107" s="6">
        <v>104</v>
      </c>
      <c r="I107" s="6">
        <v>377</v>
      </c>
      <c r="J107" s="3"/>
      <c r="R107" s="2"/>
      <c r="S107" s="2"/>
    </row>
    <row r="108" spans="6:19">
      <c r="G108" s="6">
        <v>9</v>
      </c>
      <c r="H108" s="6">
        <v>105</v>
      </c>
      <c r="I108" s="6">
        <v>376</v>
      </c>
      <c r="J108" s="3"/>
      <c r="R108" s="2"/>
      <c r="S108" s="2"/>
    </row>
    <row r="109" spans="6:19">
      <c r="G109" s="6">
        <v>10</v>
      </c>
      <c r="H109" s="6">
        <v>106</v>
      </c>
      <c r="I109" s="6">
        <v>375</v>
      </c>
      <c r="J109" s="3"/>
      <c r="R109" s="2"/>
      <c r="S109" s="2"/>
    </row>
    <row r="110" spans="6:19">
      <c r="G110" s="6">
        <v>11</v>
      </c>
      <c r="H110" s="6">
        <v>107</v>
      </c>
      <c r="I110" s="6">
        <v>374</v>
      </c>
      <c r="J110" s="3"/>
      <c r="R110" s="2"/>
      <c r="S110" s="2"/>
    </row>
    <row r="111" spans="6:19">
      <c r="G111" s="6">
        <v>12</v>
      </c>
      <c r="H111" s="6">
        <v>108</v>
      </c>
      <c r="I111" s="6">
        <v>373</v>
      </c>
      <c r="J111" s="3"/>
      <c r="Q111" s="3">
        <v>0</v>
      </c>
      <c r="R111" s="3">
        <f>-Übersicht!$B$8</f>
        <v>-44.45</v>
      </c>
      <c r="S111" s="3">
        <f t="shared" ref="S111" si="10">SUM(Q111:R111)+S99</f>
        <v>-3108.9999999999991</v>
      </c>
    </row>
    <row r="112" spans="6:19">
      <c r="F112">
        <v>2025</v>
      </c>
      <c r="G112" s="6">
        <v>1</v>
      </c>
      <c r="H112" s="6">
        <v>109</v>
      </c>
      <c r="I112" s="6">
        <v>372</v>
      </c>
      <c r="J112" s="3"/>
      <c r="R112" s="3"/>
      <c r="S112" s="2"/>
    </row>
    <row r="113" spans="6:19">
      <c r="G113" s="6">
        <v>2</v>
      </c>
      <c r="H113" s="6">
        <v>110</v>
      </c>
      <c r="I113" s="6">
        <v>371</v>
      </c>
      <c r="J113" s="3"/>
      <c r="R113" s="2"/>
      <c r="S113" s="2"/>
    </row>
    <row r="114" spans="6:19">
      <c r="G114" s="6">
        <v>3</v>
      </c>
      <c r="H114" s="6">
        <v>111</v>
      </c>
      <c r="I114" s="6">
        <v>370</v>
      </c>
      <c r="J114" s="3"/>
      <c r="R114" s="2"/>
      <c r="S114" s="2"/>
    </row>
    <row r="115" spans="6:19">
      <c r="G115" s="6">
        <v>4</v>
      </c>
      <c r="H115" s="6">
        <v>112</v>
      </c>
      <c r="I115" s="6">
        <v>369</v>
      </c>
      <c r="J115" s="3"/>
      <c r="R115" s="2"/>
      <c r="S115" s="2"/>
    </row>
    <row r="116" spans="6:19">
      <c r="G116" s="6">
        <v>5</v>
      </c>
      <c r="H116" s="6">
        <v>113</v>
      </c>
      <c r="I116" s="6">
        <v>368</v>
      </c>
      <c r="J116" s="3"/>
      <c r="R116" s="2"/>
      <c r="S116" s="2"/>
    </row>
    <row r="117" spans="6:19">
      <c r="G117" s="6">
        <v>6</v>
      </c>
      <c r="H117" s="6">
        <v>114</v>
      </c>
      <c r="I117" s="6">
        <v>367</v>
      </c>
      <c r="J117" s="3"/>
      <c r="R117" s="2"/>
      <c r="S117" s="2"/>
    </row>
    <row r="118" spans="6:19">
      <c r="G118" s="6">
        <v>7</v>
      </c>
      <c r="H118" s="6">
        <v>115</v>
      </c>
      <c r="I118" s="6">
        <v>366</v>
      </c>
      <c r="J118" s="3"/>
      <c r="R118" s="2"/>
      <c r="S118" s="2"/>
    </row>
    <row r="119" spans="6:19">
      <c r="G119" s="6">
        <v>8</v>
      </c>
      <c r="H119" s="6">
        <v>116</v>
      </c>
      <c r="I119" s="6">
        <v>365</v>
      </c>
      <c r="J119" s="3"/>
      <c r="R119" s="2"/>
      <c r="S119" s="2"/>
    </row>
    <row r="120" spans="6:19">
      <c r="G120" s="6">
        <v>9</v>
      </c>
      <c r="H120" s="6">
        <v>117</v>
      </c>
      <c r="I120" s="6">
        <v>364</v>
      </c>
      <c r="J120" s="3"/>
      <c r="R120" s="2"/>
      <c r="S120" s="2"/>
    </row>
    <row r="121" spans="6:19">
      <c r="G121" s="6">
        <v>10</v>
      </c>
      <c r="H121" s="6">
        <v>118</v>
      </c>
      <c r="I121" s="6">
        <v>363</v>
      </c>
      <c r="J121" s="3"/>
      <c r="R121" s="2"/>
      <c r="S121" s="2"/>
    </row>
    <row r="122" spans="6:19">
      <c r="G122" s="6">
        <v>11</v>
      </c>
      <c r="H122" s="6">
        <v>119</v>
      </c>
      <c r="I122" s="6">
        <v>362</v>
      </c>
      <c r="J122" s="3"/>
      <c r="R122" s="2"/>
      <c r="S122" s="2"/>
    </row>
    <row r="123" spans="6:19">
      <c r="G123" s="6">
        <v>12</v>
      </c>
      <c r="H123" s="6">
        <v>120</v>
      </c>
      <c r="I123" s="6">
        <v>361</v>
      </c>
      <c r="J123" s="3"/>
      <c r="Q123" s="3">
        <v>0</v>
      </c>
      <c r="R123" s="3">
        <f>-Übersicht!$B$8</f>
        <v>-44.45</v>
      </c>
      <c r="S123" s="3">
        <f t="shared" ref="S123" si="11">SUM(Q123:R123)+S111</f>
        <v>-3153.4499999999989</v>
      </c>
    </row>
    <row r="124" spans="6:19">
      <c r="F124">
        <v>2026</v>
      </c>
      <c r="G124" s="6">
        <v>1</v>
      </c>
      <c r="H124" s="6">
        <v>121</v>
      </c>
      <c r="I124" s="6">
        <v>360</v>
      </c>
      <c r="J124" s="3"/>
      <c r="R124" s="3"/>
      <c r="S124" s="2"/>
    </row>
    <row r="125" spans="6:19">
      <c r="G125" s="6">
        <v>2</v>
      </c>
      <c r="H125" s="6">
        <v>122</v>
      </c>
      <c r="I125" s="6">
        <v>359</v>
      </c>
      <c r="J125" s="3"/>
      <c r="R125" s="2"/>
      <c r="S125" s="2"/>
    </row>
    <row r="126" spans="6:19">
      <c r="G126" s="6">
        <v>3</v>
      </c>
      <c r="H126" s="6">
        <v>123</v>
      </c>
      <c r="I126" s="6">
        <v>358</v>
      </c>
      <c r="J126" s="3"/>
      <c r="R126" s="2"/>
      <c r="S126" s="2"/>
    </row>
    <row r="127" spans="6:19">
      <c r="G127" s="6">
        <v>4</v>
      </c>
      <c r="H127" s="6">
        <v>124</v>
      </c>
      <c r="I127" s="6">
        <v>357</v>
      </c>
      <c r="J127" s="3"/>
      <c r="R127" s="2"/>
      <c r="S127" s="2"/>
    </row>
    <row r="128" spans="6:19">
      <c r="G128" s="6">
        <v>5</v>
      </c>
      <c r="H128" s="6">
        <v>125</v>
      </c>
      <c r="I128" s="6">
        <v>356</v>
      </c>
      <c r="J128" s="3"/>
      <c r="R128" s="2"/>
      <c r="S128" s="2"/>
    </row>
    <row r="129" spans="6:19">
      <c r="G129" s="6">
        <v>6</v>
      </c>
      <c r="H129" s="6">
        <v>126</v>
      </c>
      <c r="I129" s="6">
        <v>355</v>
      </c>
      <c r="J129" s="3"/>
      <c r="R129" s="2"/>
      <c r="S129" s="2"/>
    </row>
    <row r="130" spans="6:19">
      <c r="G130" s="6">
        <v>7</v>
      </c>
      <c r="H130" s="6">
        <v>127</v>
      </c>
      <c r="I130" s="6">
        <v>354</v>
      </c>
      <c r="J130" s="3"/>
      <c r="R130" s="2"/>
      <c r="S130" s="2"/>
    </row>
    <row r="131" spans="6:19">
      <c r="G131" s="6">
        <v>8</v>
      </c>
      <c r="H131" s="6">
        <v>128</v>
      </c>
      <c r="I131" s="6">
        <v>353</v>
      </c>
      <c r="J131" s="3"/>
      <c r="R131" s="2"/>
      <c r="S131" s="2"/>
    </row>
    <row r="132" spans="6:19">
      <c r="G132" s="6">
        <v>9</v>
      </c>
      <c r="H132" s="6">
        <v>129</v>
      </c>
      <c r="I132" s="6">
        <v>352</v>
      </c>
      <c r="J132" s="3"/>
      <c r="R132" s="2"/>
      <c r="S132" s="2"/>
    </row>
    <row r="133" spans="6:19">
      <c r="G133" s="6">
        <v>10</v>
      </c>
      <c r="H133" s="6">
        <v>130</v>
      </c>
      <c r="I133" s="6">
        <v>351</v>
      </c>
      <c r="J133" s="3"/>
      <c r="R133" s="2"/>
      <c r="S133" s="2"/>
    </row>
    <row r="134" spans="6:19">
      <c r="G134" s="6">
        <v>11</v>
      </c>
      <c r="H134" s="6">
        <v>131</v>
      </c>
      <c r="I134" s="6">
        <v>350</v>
      </c>
      <c r="J134" s="3"/>
      <c r="R134" s="2"/>
      <c r="S134" s="2"/>
    </row>
    <row r="135" spans="6:19">
      <c r="G135" s="6">
        <v>12</v>
      </c>
      <c r="H135" s="6">
        <v>132</v>
      </c>
      <c r="I135" s="6">
        <v>349</v>
      </c>
      <c r="J135" s="3"/>
      <c r="Q135" s="3">
        <v>0</v>
      </c>
      <c r="R135" s="3">
        <f>-Übersicht!$B$8</f>
        <v>-44.45</v>
      </c>
      <c r="S135" s="3">
        <f t="shared" ref="S135" si="12">SUM(Q135:R135)+S123</f>
        <v>-3197.8999999999987</v>
      </c>
    </row>
    <row r="136" spans="6:19">
      <c r="F136">
        <v>2027</v>
      </c>
      <c r="G136" s="6">
        <v>1</v>
      </c>
      <c r="H136" s="6">
        <v>133</v>
      </c>
      <c r="I136" s="6">
        <v>348</v>
      </c>
      <c r="J136" s="3"/>
      <c r="R136" s="3"/>
      <c r="S136" s="2"/>
    </row>
    <row r="137" spans="6:19">
      <c r="G137" s="6">
        <v>2</v>
      </c>
      <c r="H137" s="6">
        <v>134</v>
      </c>
      <c r="I137" s="6">
        <v>347</v>
      </c>
      <c r="J137" s="3"/>
      <c r="R137" s="2"/>
      <c r="S137" s="2"/>
    </row>
    <row r="138" spans="6:19">
      <c r="G138" s="6">
        <v>3</v>
      </c>
      <c r="H138" s="6">
        <v>135</v>
      </c>
      <c r="I138" s="6">
        <v>346</v>
      </c>
      <c r="J138" s="3"/>
      <c r="R138" s="2"/>
      <c r="S138" s="2"/>
    </row>
    <row r="139" spans="6:19">
      <c r="G139" s="6">
        <v>4</v>
      </c>
      <c r="H139" s="6">
        <v>136</v>
      </c>
      <c r="I139" s="6">
        <v>345</v>
      </c>
      <c r="J139" s="3"/>
      <c r="R139" s="2"/>
      <c r="S139" s="2"/>
    </row>
    <row r="140" spans="6:19">
      <c r="G140" s="6">
        <v>5</v>
      </c>
      <c r="H140" s="6">
        <v>137</v>
      </c>
      <c r="I140" s="6">
        <v>344</v>
      </c>
      <c r="J140" s="3"/>
      <c r="R140" s="2"/>
      <c r="S140" s="2"/>
    </row>
    <row r="141" spans="6:19">
      <c r="G141" s="6">
        <v>6</v>
      </c>
      <c r="H141" s="6">
        <v>138</v>
      </c>
      <c r="I141" s="6">
        <v>343</v>
      </c>
      <c r="J141" s="3"/>
      <c r="R141" s="2"/>
      <c r="S141" s="2"/>
    </row>
    <row r="142" spans="6:19">
      <c r="G142" s="6">
        <v>7</v>
      </c>
      <c r="H142" s="6">
        <v>139</v>
      </c>
      <c r="I142" s="6">
        <v>342</v>
      </c>
      <c r="J142" s="3"/>
      <c r="R142" s="2"/>
      <c r="S142" s="2"/>
    </row>
    <row r="143" spans="6:19">
      <c r="G143" s="6">
        <v>8</v>
      </c>
      <c r="H143" s="6">
        <v>140</v>
      </c>
      <c r="I143" s="6">
        <v>341</v>
      </c>
      <c r="J143" s="3"/>
      <c r="R143" s="2"/>
      <c r="S143" s="2"/>
    </row>
    <row r="144" spans="6:19">
      <c r="G144" s="6">
        <v>9</v>
      </c>
      <c r="H144" s="6">
        <v>141</v>
      </c>
      <c r="I144" s="6">
        <v>340</v>
      </c>
      <c r="J144" s="3"/>
      <c r="R144" s="2"/>
      <c r="S144" s="2"/>
    </row>
    <row r="145" spans="6:19">
      <c r="G145" s="6">
        <v>10</v>
      </c>
      <c r="H145" s="6">
        <v>142</v>
      </c>
      <c r="I145" s="6">
        <v>339</v>
      </c>
      <c r="J145" s="3"/>
      <c r="R145" s="2"/>
      <c r="S145" s="2"/>
    </row>
    <row r="146" spans="6:19">
      <c r="G146" s="6">
        <v>11</v>
      </c>
      <c r="H146" s="6">
        <v>143</v>
      </c>
      <c r="I146" s="6">
        <v>338</v>
      </c>
      <c r="J146" s="3"/>
      <c r="R146" s="2"/>
      <c r="S146" s="2"/>
    </row>
    <row r="147" spans="6:19">
      <c r="G147" s="6">
        <v>12</v>
      </c>
      <c r="H147" s="6">
        <v>144</v>
      </c>
      <c r="I147" s="6">
        <v>337</v>
      </c>
      <c r="J147" s="3"/>
      <c r="Q147" s="3">
        <v>0</v>
      </c>
      <c r="R147" s="3">
        <f>-Übersicht!$B$8</f>
        <v>-44.45</v>
      </c>
      <c r="S147" s="3">
        <f t="shared" ref="S147" si="13">SUM(Q147:R147)+S135</f>
        <v>-3242.3499999999985</v>
      </c>
    </row>
    <row r="148" spans="6:19">
      <c r="F148">
        <v>2028</v>
      </c>
      <c r="G148" s="6">
        <v>1</v>
      </c>
      <c r="H148" s="6">
        <v>145</v>
      </c>
      <c r="I148" s="6">
        <v>336</v>
      </c>
      <c r="J148" s="3"/>
      <c r="R148" s="3"/>
      <c r="S148" s="2"/>
    </row>
    <row r="149" spans="6:19">
      <c r="G149" s="6">
        <v>2</v>
      </c>
      <c r="H149" s="6">
        <v>146</v>
      </c>
      <c r="I149" s="6">
        <v>335</v>
      </c>
      <c r="J149" s="3"/>
      <c r="R149" s="2"/>
      <c r="S149" s="2"/>
    </row>
    <row r="150" spans="6:19">
      <c r="G150" s="6">
        <v>3</v>
      </c>
      <c r="H150" s="6">
        <v>147</v>
      </c>
      <c r="I150" s="6">
        <v>334</v>
      </c>
      <c r="J150" s="3"/>
      <c r="R150" s="2"/>
      <c r="S150" s="2"/>
    </row>
    <row r="151" spans="6:19">
      <c r="G151" s="6">
        <v>4</v>
      </c>
      <c r="H151" s="6">
        <v>148</v>
      </c>
      <c r="I151" s="6">
        <v>333</v>
      </c>
      <c r="J151" s="3"/>
      <c r="R151" s="2"/>
      <c r="S151" s="2"/>
    </row>
    <row r="152" spans="6:19">
      <c r="G152" s="6">
        <v>5</v>
      </c>
      <c r="H152" s="6">
        <v>149</v>
      </c>
      <c r="I152" s="6">
        <v>332</v>
      </c>
      <c r="J152" s="3"/>
      <c r="R152" s="2"/>
      <c r="S152" s="2"/>
    </row>
    <row r="153" spans="6:19">
      <c r="G153" s="6">
        <v>6</v>
      </c>
      <c r="H153" s="6">
        <v>150</v>
      </c>
      <c r="I153" s="6">
        <v>331</v>
      </c>
      <c r="J153" s="3"/>
      <c r="R153" s="2"/>
      <c r="S153" s="2"/>
    </row>
    <row r="154" spans="6:19">
      <c r="G154" s="6">
        <v>7</v>
      </c>
      <c r="H154" s="6">
        <v>151</v>
      </c>
      <c r="I154" s="6">
        <v>330</v>
      </c>
      <c r="J154" s="3"/>
      <c r="R154" s="2"/>
      <c r="S154" s="2"/>
    </row>
    <row r="155" spans="6:19">
      <c r="G155" s="6">
        <v>8</v>
      </c>
      <c r="H155" s="6">
        <v>152</v>
      </c>
      <c r="I155" s="6">
        <v>329</v>
      </c>
      <c r="J155" s="3"/>
      <c r="R155" s="2"/>
      <c r="S155" s="2"/>
    </row>
    <row r="156" spans="6:19">
      <c r="G156" s="6">
        <v>9</v>
      </c>
      <c r="H156" s="6">
        <v>153</v>
      </c>
      <c r="I156" s="6">
        <v>328</v>
      </c>
      <c r="J156" s="3"/>
      <c r="R156" s="2"/>
      <c r="S156" s="2"/>
    </row>
    <row r="157" spans="6:19">
      <c r="G157" s="6">
        <v>10</v>
      </c>
      <c r="H157" s="6">
        <v>154</v>
      </c>
      <c r="I157" s="6">
        <v>327</v>
      </c>
      <c r="J157" s="3"/>
      <c r="R157" s="2"/>
      <c r="S157" s="2"/>
    </row>
    <row r="158" spans="6:19">
      <c r="G158" s="6">
        <v>11</v>
      </c>
      <c r="H158" s="6">
        <v>155</v>
      </c>
      <c r="I158" s="6">
        <v>326</v>
      </c>
      <c r="J158" s="3"/>
      <c r="R158" s="2"/>
      <c r="S158" s="2"/>
    </row>
    <row r="159" spans="6:19">
      <c r="G159" s="6">
        <v>12</v>
      </c>
      <c r="H159" s="6">
        <v>156</v>
      </c>
      <c r="I159" s="6">
        <v>325</v>
      </c>
      <c r="J159" s="3"/>
      <c r="Q159" s="3">
        <v>0</v>
      </c>
      <c r="R159" s="3">
        <f>-Übersicht!$B$8</f>
        <v>-44.45</v>
      </c>
      <c r="S159" s="3">
        <f t="shared" ref="S159" si="14">SUM(Q159:R159)+S147</f>
        <v>-3286.7999999999984</v>
      </c>
    </row>
    <row r="160" spans="6:19">
      <c r="F160">
        <v>2029</v>
      </c>
      <c r="G160" s="6">
        <v>1</v>
      </c>
      <c r="H160" s="6">
        <v>157</v>
      </c>
      <c r="I160" s="6">
        <v>324</v>
      </c>
      <c r="R160" s="3"/>
      <c r="S160" s="2"/>
    </row>
    <row r="161" spans="6:19">
      <c r="G161" s="6">
        <v>2</v>
      </c>
      <c r="H161" s="6">
        <v>158</v>
      </c>
      <c r="I161" s="6">
        <v>323</v>
      </c>
      <c r="R161" s="2"/>
      <c r="S161" s="2"/>
    </row>
    <row r="162" spans="6:19">
      <c r="G162" s="6">
        <v>3</v>
      </c>
      <c r="H162" s="6">
        <v>159</v>
      </c>
      <c r="I162" s="6">
        <v>322</v>
      </c>
      <c r="R162" s="2"/>
      <c r="S162" s="2"/>
    </row>
    <row r="163" spans="6:19">
      <c r="G163" s="6">
        <v>4</v>
      </c>
      <c r="H163" s="6">
        <v>160</v>
      </c>
      <c r="I163" s="6">
        <v>321</v>
      </c>
      <c r="R163" s="2"/>
      <c r="S163" s="2"/>
    </row>
    <row r="164" spans="6:19">
      <c r="G164" s="6">
        <v>5</v>
      </c>
      <c r="H164" s="6">
        <v>161</v>
      </c>
      <c r="I164" s="6">
        <v>320</v>
      </c>
      <c r="R164" s="2"/>
      <c r="S164" s="2"/>
    </row>
    <row r="165" spans="6:19">
      <c r="G165" s="6">
        <v>6</v>
      </c>
      <c r="H165" s="6">
        <v>162</v>
      </c>
      <c r="I165" s="6">
        <v>319</v>
      </c>
      <c r="R165" s="2"/>
      <c r="S165" s="2"/>
    </row>
    <row r="166" spans="6:19">
      <c r="G166" s="6">
        <v>7</v>
      </c>
      <c r="H166" s="6">
        <v>163</v>
      </c>
      <c r="I166" s="6">
        <v>318</v>
      </c>
      <c r="R166" s="2"/>
      <c r="S166" s="2"/>
    </row>
    <row r="167" spans="6:19">
      <c r="G167" s="6">
        <v>8</v>
      </c>
      <c r="H167" s="6">
        <v>164</v>
      </c>
      <c r="I167" s="6">
        <v>317</v>
      </c>
      <c r="R167" s="2"/>
      <c r="S167" s="2"/>
    </row>
    <row r="168" spans="6:19">
      <c r="G168" s="6">
        <v>9</v>
      </c>
      <c r="H168" s="6">
        <v>165</v>
      </c>
      <c r="I168" s="6">
        <v>316</v>
      </c>
      <c r="R168" s="2"/>
      <c r="S168" s="2"/>
    </row>
    <row r="169" spans="6:19">
      <c r="G169" s="6">
        <v>10</v>
      </c>
      <c r="H169" s="6">
        <v>166</v>
      </c>
      <c r="I169" s="6">
        <v>315</v>
      </c>
      <c r="R169" s="2"/>
      <c r="S169" s="2"/>
    </row>
    <row r="170" spans="6:19">
      <c r="G170" s="6">
        <v>11</v>
      </c>
      <c r="H170" s="6">
        <v>167</v>
      </c>
      <c r="I170" s="6">
        <v>314</v>
      </c>
      <c r="R170" s="2"/>
      <c r="S170" s="2"/>
    </row>
    <row r="171" spans="6:19">
      <c r="G171" s="6">
        <v>12</v>
      </c>
      <c r="H171" s="6">
        <v>168</v>
      </c>
      <c r="I171" s="6">
        <v>313</v>
      </c>
      <c r="Q171" s="3">
        <v>0</v>
      </c>
      <c r="R171" s="3">
        <f>-Übersicht!$B$8</f>
        <v>-44.45</v>
      </c>
      <c r="S171" s="3">
        <f t="shared" ref="S171" si="15">SUM(Q171:R171)+S159</f>
        <v>-3331.2499999999982</v>
      </c>
    </row>
    <row r="172" spans="6:19">
      <c r="F172">
        <v>2030</v>
      </c>
      <c r="G172" s="6">
        <v>1</v>
      </c>
      <c r="H172" s="6">
        <v>169</v>
      </c>
      <c r="I172" s="6">
        <v>312</v>
      </c>
      <c r="R172" s="3"/>
      <c r="S172" s="2"/>
    </row>
    <row r="173" spans="6:19">
      <c r="G173" s="6">
        <v>2</v>
      </c>
      <c r="H173" s="6">
        <v>170</v>
      </c>
      <c r="I173" s="6">
        <v>311</v>
      </c>
      <c r="R173" s="2"/>
      <c r="S173" s="2"/>
    </row>
    <row r="174" spans="6:19">
      <c r="G174" s="6">
        <v>3</v>
      </c>
      <c r="H174" s="6">
        <v>171</v>
      </c>
      <c r="I174" s="6">
        <v>310</v>
      </c>
      <c r="R174" s="2"/>
      <c r="S174" s="2"/>
    </row>
    <row r="175" spans="6:19">
      <c r="G175" s="6">
        <v>4</v>
      </c>
      <c r="H175" s="6">
        <v>172</v>
      </c>
      <c r="I175" s="6">
        <v>309</v>
      </c>
      <c r="R175" s="2"/>
      <c r="S175" s="2"/>
    </row>
    <row r="176" spans="6:19">
      <c r="G176" s="6">
        <v>5</v>
      </c>
      <c r="H176" s="6">
        <v>173</v>
      </c>
      <c r="I176" s="6">
        <v>308</v>
      </c>
      <c r="R176" s="2"/>
      <c r="S176" s="2"/>
    </row>
    <row r="177" spans="6:19">
      <c r="G177" s="6">
        <v>6</v>
      </c>
      <c r="H177" s="6">
        <v>174</v>
      </c>
      <c r="I177" s="6">
        <v>307</v>
      </c>
      <c r="R177" s="2"/>
      <c r="S177" s="2"/>
    </row>
    <row r="178" spans="6:19">
      <c r="G178" s="6">
        <v>7</v>
      </c>
      <c r="H178" s="6">
        <v>175</v>
      </c>
      <c r="I178" s="6">
        <v>306</v>
      </c>
      <c r="R178" s="2"/>
      <c r="S178" s="2"/>
    </row>
    <row r="179" spans="6:19">
      <c r="G179" s="6">
        <v>8</v>
      </c>
      <c r="H179" s="6">
        <v>176</v>
      </c>
      <c r="I179" s="6">
        <v>305</v>
      </c>
      <c r="R179" s="2"/>
      <c r="S179" s="2"/>
    </row>
    <row r="180" spans="6:19">
      <c r="G180" s="6">
        <v>9</v>
      </c>
      <c r="H180" s="6">
        <v>177</v>
      </c>
      <c r="I180" s="6">
        <v>304</v>
      </c>
      <c r="R180" s="2"/>
      <c r="S180" s="2"/>
    </row>
    <row r="181" spans="6:19">
      <c r="G181" s="6">
        <v>10</v>
      </c>
      <c r="H181" s="6">
        <v>178</v>
      </c>
      <c r="I181" s="6">
        <v>303</v>
      </c>
      <c r="R181" s="2"/>
      <c r="S181" s="2"/>
    </row>
    <row r="182" spans="6:19">
      <c r="G182" s="6">
        <v>11</v>
      </c>
      <c r="H182" s="6">
        <v>179</v>
      </c>
      <c r="I182" s="6">
        <v>302</v>
      </c>
      <c r="R182" s="2"/>
      <c r="S182" s="2"/>
    </row>
    <row r="183" spans="6:19">
      <c r="G183" s="6">
        <v>12</v>
      </c>
      <c r="H183" s="6">
        <v>180</v>
      </c>
      <c r="I183" s="6">
        <v>301</v>
      </c>
      <c r="Q183" s="3">
        <v>0</v>
      </c>
      <c r="R183" s="3">
        <f>-Übersicht!$B$8</f>
        <v>-44.45</v>
      </c>
      <c r="S183" s="3">
        <f t="shared" ref="S183" si="16">SUM(Q183:R183)+S171</f>
        <v>-3375.699999999998</v>
      </c>
    </row>
    <row r="184" spans="6:19">
      <c r="F184">
        <v>2031</v>
      </c>
      <c r="G184" s="6">
        <v>1</v>
      </c>
      <c r="H184" s="6">
        <v>181</v>
      </c>
      <c r="I184" s="6">
        <v>300</v>
      </c>
      <c r="R184" s="3"/>
      <c r="S184" s="2"/>
    </row>
    <row r="185" spans="6:19">
      <c r="G185" s="6">
        <v>2</v>
      </c>
      <c r="H185" s="6">
        <v>182</v>
      </c>
      <c r="I185" s="6">
        <v>299</v>
      </c>
      <c r="R185" s="2"/>
      <c r="S185" s="2"/>
    </row>
    <row r="186" spans="6:19">
      <c r="G186" s="6">
        <v>3</v>
      </c>
      <c r="H186" s="6">
        <v>183</v>
      </c>
      <c r="I186" s="6">
        <v>298</v>
      </c>
      <c r="R186" s="2"/>
      <c r="S186" s="2"/>
    </row>
    <row r="187" spans="6:19">
      <c r="G187" s="6">
        <v>4</v>
      </c>
      <c r="H187" s="6">
        <v>184</v>
      </c>
      <c r="I187" s="6">
        <v>297</v>
      </c>
      <c r="R187" s="2"/>
      <c r="S187" s="2"/>
    </row>
    <row r="188" spans="6:19">
      <c r="G188" s="6">
        <v>5</v>
      </c>
      <c r="H188" s="6">
        <v>185</v>
      </c>
      <c r="I188" s="6">
        <v>296</v>
      </c>
      <c r="R188" s="2"/>
      <c r="S188" s="2"/>
    </row>
    <row r="189" spans="6:19">
      <c r="G189" s="6">
        <v>6</v>
      </c>
      <c r="H189" s="6">
        <v>186</v>
      </c>
      <c r="I189" s="6">
        <v>295</v>
      </c>
      <c r="R189" s="2"/>
      <c r="S189" s="2"/>
    </row>
    <row r="190" spans="6:19">
      <c r="G190" s="6">
        <v>7</v>
      </c>
      <c r="H190" s="6">
        <v>187</v>
      </c>
      <c r="I190" s="6">
        <v>294</v>
      </c>
      <c r="R190" s="2"/>
      <c r="S190" s="2"/>
    </row>
    <row r="191" spans="6:19">
      <c r="G191" s="6">
        <v>8</v>
      </c>
      <c r="H191" s="6">
        <v>188</v>
      </c>
      <c r="I191" s="6">
        <v>293</v>
      </c>
      <c r="R191" s="2"/>
      <c r="S191" s="2"/>
    </row>
    <row r="192" spans="6:19">
      <c r="G192" s="6">
        <v>9</v>
      </c>
      <c r="H192" s="6">
        <v>189</v>
      </c>
      <c r="I192" s="6">
        <v>292</v>
      </c>
      <c r="R192" s="2"/>
      <c r="S192" s="2"/>
    </row>
    <row r="193" spans="6:19">
      <c r="G193" s="6">
        <v>10</v>
      </c>
      <c r="H193" s="6">
        <v>190</v>
      </c>
      <c r="I193" s="6">
        <v>291</v>
      </c>
      <c r="R193" s="2"/>
      <c r="S193" s="2"/>
    </row>
    <row r="194" spans="6:19">
      <c r="G194" s="6">
        <v>11</v>
      </c>
      <c r="H194" s="6">
        <v>191</v>
      </c>
      <c r="I194" s="6">
        <v>290</v>
      </c>
      <c r="R194" s="2"/>
      <c r="S194" s="2"/>
    </row>
    <row r="195" spans="6:19">
      <c r="G195" s="6">
        <v>12</v>
      </c>
      <c r="H195" s="6">
        <v>192</v>
      </c>
      <c r="I195" s="6">
        <v>289</v>
      </c>
      <c r="Q195" s="3">
        <v>0</v>
      </c>
      <c r="R195" s="3">
        <f>-Übersicht!$B$8</f>
        <v>-44.45</v>
      </c>
      <c r="S195" s="3">
        <f t="shared" ref="S195" si="17">SUM(Q195:R195)+S183</f>
        <v>-3420.1499999999978</v>
      </c>
    </row>
    <row r="196" spans="6:19">
      <c r="F196">
        <v>2032</v>
      </c>
      <c r="G196" s="6">
        <v>1</v>
      </c>
      <c r="H196" s="6">
        <v>193</v>
      </c>
      <c r="I196" s="6">
        <v>288</v>
      </c>
      <c r="R196" s="3"/>
      <c r="S196" s="2"/>
    </row>
    <row r="197" spans="6:19">
      <c r="G197" s="6">
        <v>2</v>
      </c>
      <c r="H197" s="6">
        <v>194</v>
      </c>
      <c r="I197" s="6">
        <v>287</v>
      </c>
      <c r="R197" s="2"/>
      <c r="S197" s="2"/>
    </row>
    <row r="198" spans="6:19">
      <c r="G198" s="6">
        <v>3</v>
      </c>
      <c r="H198" s="6">
        <v>195</v>
      </c>
      <c r="I198" s="6">
        <v>286</v>
      </c>
      <c r="R198" s="2"/>
      <c r="S198" s="2"/>
    </row>
    <row r="199" spans="6:19">
      <c r="G199" s="6">
        <v>4</v>
      </c>
      <c r="H199" s="6">
        <v>196</v>
      </c>
      <c r="I199" s="6">
        <v>285</v>
      </c>
      <c r="R199" s="2"/>
      <c r="S199" s="2"/>
    </row>
    <row r="200" spans="6:19">
      <c r="G200" s="6">
        <v>5</v>
      </c>
      <c r="H200" s="6">
        <v>197</v>
      </c>
      <c r="I200" s="6">
        <v>284</v>
      </c>
      <c r="R200" s="2"/>
      <c r="S200" s="2"/>
    </row>
    <row r="201" spans="6:19">
      <c r="G201" s="6">
        <v>6</v>
      </c>
      <c r="H201" s="6">
        <v>198</v>
      </c>
      <c r="I201" s="6">
        <v>283</v>
      </c>
      <c r="R201" s="2"/>
      <c r="S201" s="2"/>
    </row>
    <row r="202" spans="6:19">
      <c r="G202" s="6">
        <v>7</v>
      </c>
      <c r="H202" s="6">
        <v>199</v>
      </c>
      <c r="I202" s="6">
        <v>282</v>
      </c>
      <c r="R202" s="2"/>
      <c r="S202" s="2"/>
    </row>
    <row r="203" spans="6:19">
      <c r="G203" s="6">
        <v>8</v>
      </c>
      <c r="H203" s="6">
        <v>200</v>
      </c>
      <c r="I203" s="6">
        <v>281</v>
      </c>
      <c r="R203" s="2"/>
      <c r="S203" s="2"/>
    </row>
    <row r="204" spans="6:19">
      <c r="G204" s="6">
        <v>9</v>
      </c>
      <c r="H204" s="6">
        <v>201</v>
      </c>
      <c r="I204" s="6">
        <v>280</v>
      </c>
      <c r="R204" s="2"/>
      <c r="S204" s="2"/>
    </row>
    <row r="205" spans="6:19">
      <c r="G205" s="6">
        <v>10</v>
      </c>
      <c r="H205" s="6">
        <v>202</v>
      </c>
      <c r="I205" s="6">
        <v>279</v>
      </c>
      <c r="R205" s="2"/>
      <c r="S205" s="2"/>
    </row>
    <row r="206" spans="6:19">
      <c r="G206" s="6">
        <v>11</v>
      </c>
      <c r="H206" s="6">
        <v>203</v>
      </c>
      <c r="I206" s="6">
        <v>278</v>
      </c>
      <c r="R206" s="2"/>
      <c r="S206" s="2"/>
    </row>
    <row r="207" spans="6:19">
      <c r="G207" s="6">
        <v>12</v>
      </c>
      <c r="H207" s="6">
        <v>204</v>
      </c>
      <c r="I207" s="6">
        <v>277</v>
      </c>
      <c r="Q207" s="3">
        <v>0</v>
      </c>
      <c r="R207" s="3">
        <f>-Übersicht!$B$8</f>
        <v>-44.45</v>
      </c>
      <c r="S207" s="3">
        <f t="shared" ref="S207" si="18">SUM(Q207:R207)+S195</f>
        <v>-3464.5999999999976</v>
      </c>
    </row>
    <row r="208" spans="6:19">
      <c r="F208">
        <v>2033</v>
      </c>
      <c r="G208" s="6">
        <v>1</v>
      </c>
      <c r="H208" s="6">
        <v>205</v>
      </c>
      <c r="I208" s="6">
        <v>276</v>
      </c>
      <c r="R208" s="3"/>
      <c r="S208" s="2"/>
    </row>
    <row r="209" spans="6:19">
      <c r="G209" s="6">
        <v>2</v>
      </c>
      <c r="H209" s="6">
        <v>206</v>
      </c>
      <c r="I209" s="6">
        <v>275</v>
      </c>
      <c r="R209" s="2"/>
      <c r="S209" s="2"/>
    </row>
    <row r="210" spans="6:19">
      <c r="G210" s="6">
        <v>3</v>
      </c>
      <c r="H210" s="6">
        <v>207</v>
      </c>
      <c r="I210" s="6">
        <v>274</v>
      </c>
      <c r="R210" s="2"/>
      <c r="S210" s="2"/>
    </row>
    <row r="211" spans="6:19">
      <c r="G211" s="6">
        <v>4</v>
      </c>
      <c r="H211" s="6">
        <v>208</v>
      </c>
      <c r="I211" s="6">
        <v>273</v>
      </c>
      <c r="R211" s="2"/>
      <c r="S211" s="2"/>
    </row>
    <row r="212" spans="6:19">
      <c r="G212" s="6">
        <v>5</v>
      </c>
      <c r="H212" s="6">
        <v>209</v>
      </c>
      <c r="I212" s="6">
        <v>272</v>
      </c>
      <c r="R212" s="2"/>
      <c r="S212" s="2"/>
    </row>
    <row r="213" spans="6:19">
      <c r="G213" s="6">
        <v>6</v>
      </c>
      <c r="H213" s="6">
        <v>210</v>
      </c>
      <c r="I213" s="6">
        <v>271</v>
      </c>
      <c r="R213" s="2"/>
      <c r="S213" s="2"/>
    </row>
    <row r="214" spans="6:19">
      <c r="G214" s="6">
        <v>7</v>
      </c>
      <c r="H214" s="6">
        <v>211</v>
      </c>
      <c r="I214" s="6">
        <v>270</v>
      </c>
      <c r="R214" s="2"/>
      <c r="S214" s="2"/>
    </row>
    <row r="215" spans="6:19">
      <c r="G215" s="6">
        <v>8</v>
      </c>
      <c r="H215" s="6">
        <v>212</v>
      </c>
      <c r="I215" s="6">
        <v>269</v>
      </c>
      <c r="R215" s="2"/>
      <c r="S215" s="2"/>
    </row>
    <row r="216" spans="6:19">
      <c r="G216" s="6">
        <v>9</v>
      </c>
      <c r="H216" s="6">
        <v>213</v>
      </c>
      <c r="I216" s="6">
        <v>268</v>
      </c>
      <c r="R216" s="2"/>
      <c r="S216" s="2"/>
    </row>
    <row r="217" spans="6:19">
      <c r="G217" s="6">
        <v>10</v>
      </c>
      <c r="H217" s="6">
        <v>214</v>
      </c>
      <c r="I217" s="6">
        <v>267</v>
      </c>
      <c r="R217" s="2"/>
      <c r="S217" s="2"/>
    </row>
    <row r="218" spans="6:19">
      <c r="G218" s="6">
        <v>11</v>
      </c>
      <c r="H218" s="6">
        <v>215</v>
      </c>
      <c r="I218" s="6">
        <v>266</v>
      </c>
      <c r="R218" s="2"/>
      <c r="S218" s="2"/>
    </row>
    <row r="219" spans="6:19">
      <c r="G219" s="6">
        <v>12</v>
      </c>
      <c r="H219" s="6">
        <v>216</v>
      </c>
      <c r="I219" s="6">
        <v>265</v>
      </c>
      <c r="Q219" s="3">
        <v>0</v>
      </c>
      <c r="R219" s="3">
        <f>-Übersicht!$B$8</f>
        <v>-44.45</v>
      </c>
      <c r="S219" s="3">
        <f t="shared" ref="S219" si="19">SUM(Q219:R219)+S207</f>
        <v>-3509.0499999999975</v>
      </c>
    </row>
    <row r="220" spans="6:19">
      <c r="F220">
        <v>2034</v>
      </c>
      <c r="G220" s="6">
        <v>1</v>
      </c>
      <c r="H220" s="6">
        <v>217</v>
      </c>
      <c r="I220" s="6">
        <v>264</v>
      </c>
      <c r="R220" s="3"/>
      <c r="S220" s="2"/>
    </row>
    <row r="221" spans="6:19">
      <c r="G221" s="6">
        <v>2</v>
      </c>
      <c r="H221" s="6">
        <v>218</v>
      </c>
      <c r="I221" s="6">
        <v>263</v>
      </c>
      <c r="R221" s="2"/>
      <c r="S221" s="2"/>
    </row>
    <row r="222" spans="6:19">
      <c r="G222" s="6">
        <v>3</v>
      </c>
      <c r="H222" s="6">
        <v>219</v>
      </c>
      <c r="I222" s="6">
        <v>262</v>
      </c>
      <c r="R222" s="2"/>
      <c r="S222" s="2"/>
    </row>
    <row r="223" spans="6:19">
      <c r="G223" s="6">
        <v>4</v>
      </c>
      <c r="H223" s="6">
        <v>220</v>
      </c>
      <c r="I223" s="6">
        <v>261</v>
      </c>
      <c r="R223" s="2"/>
      <c r="S223" s="2"/>
    </row>
    <row r="224" spans="6:19">
      <c r="G224" s="6">
        <v>5</v>
      </c>
      <c r="H224" s="6">
        <v>221</v>
      </c>
      <c r="I224" s="6">
        <v>260</v>
      </c>
      <c r="R224" s="2"/>
      <c r="S224" s="2"/>
    </row>
    <row r="225" spans="6:19">
      <c r="G225" s="6">
        <v>6</v>
      </c>
      <c r="H225" s="6">
        <v>222</v>
      </c>
      <c r="I225" s="6">
        <v>259</v>
      </c>
      <c r="R225" s="2"/>
      <c r="S225" s="2"/>
    </row>
    <row r="226" spans="6:19">
      <c r="G226" s="6">
        <v>7</v>
      </c>
      <c r="H226" s="6">
        <v>223</v>
      </c>
      <c r="I226" s="6">
        <v>258</v>
      </c>
      <c r="R226" s="2"/>
      <c r="S226" s="2"/>
    </row>
    <row r="227" spans="6:19">
      <c r="G227" s="6">
        <v>8</v>
      </c>
      <c r="H227" s="6">
        <v>224</v>
      </c>
      <c r="I227" s="6">
        <v>257</v>
      </c>
      <c r="R227" s="2"/>
      <c r="S227" s="2"/>
    </row>
    <row r="228" spans="6:19">
      <c r="G228" s="6">
        <v>9</v>
      </c>
      <c r="H228" s="6">
        <v>225</v>
      </c>
      <c r="I228" s="6">
        <v>256</v>
      </c>
      <c r="R228" s="2"/>
      <c r="S228" s="2"/>
    </row>
    <row r="229" spans="6:19">
      <c r="G229" s="6">
        <v>10</v>
      </c>
      <c r="H229" s="6">
        <v>226</v>
      </c>
      <c r="I229" s="6">
        <v>255</v>
      </c>
      <c r="R229" s="2"/>
      <c r="S229" s="2"/>
    </row>
    <row r="230" spans="6:19">
      <c r="G230" s="6">
        <v>11</v>
      </c>
      <c r="H230" s="6">
        <v>227</v>
      </c>
      <c r="I230" s="6">
        <v>254</v>
      </c>
      <c r="R230" s="2"/>
      <c r="S230" s="2"/>
    </row>
    <row r="231" spans="6:19">
      <c r="G231" s="6">
        <v>12</v>
      </c>
      <c r="H231" s="6">
        <v>228</v>
      </c>
      <c r="I231" s="6">
        <v>253</v>
      </c>
      <c r="Q231" s="3">
        <v>0</v>
      </c>
      <c r="R231" s="3">
        <f>-Übersicht!$B$8</f>
        <v>-44.45</v>
      </c>
      <c r="S231" s="3">
        <f t="shared" ref="S231" si="20">SUM(Q231:R231)+S219</f>
        <v>-3553.4999999999973</v>
      </c>
    </row>
    <row r="232" spans="6:19">
      <c r="F232">
        <v>2035</v>
      </c>
      <c r="G232" s="6">
        <v>1</v>
      </c>
      <c r="H232" s="6">
        <v>229</v>
      </c>
      <c r="I232" s="6">
        <v>252</v>
      </c>
      <c r="R232" s="3"/>
      <c r="S232" s="2"/>
    </row>
    <row r="233" spans="6:19">
      <c r="G233" s="6">
        <v>2</v>
      </c>
      <c r="H233" s="6">
        <v>230</v>
      </c>
      <c r="I233" s="6">
        <v>251</v>
      </c>
      <c r="R233" s="2"/>
      <c r="S233" s="2"/>
    </row>
    <row r="234" spans="6:19">
      <c r="G234" s="6">
        <v>3</v>
      </c>
      <c r="H234" s="6">
        <v>231</v>
      </c>
      <c r="I234" s="6">
        <v>250</v>
      </c>
      <c r="R234" s="2"/>
      <c r="S234" s="2"/>
    </row>
    <row r="235" spans="6:19">
      <c r="G235" s="6">
        <v>4</v>
      </c>
      <c r="H235" s="6">
        <v>232</v>
      </c>
      <c r="I235" s="6">
        <v>249</v>
      </c>
      <c r="R235" s="2"/>
      <c r="S235" s="2"/>
    </row>
    <row r="236" spans="6:19">
      <c r="G236" s="6">
        <v>5</v>
      </c>
      <c r="H236" s="6">
        <v>233</v>
      </c>
      <c r="I236" s="6">
        <v>248</v>
      </c>
      <c r="R236" s="2"/>
      <c r="S236" s="2"/>
    </row>
    <row r="237" spans="6:19">
      <c r="G237" s="6">
        <v>6</v>
      </c>
      <c r="H237" s="6">
        <v>234</v>
      </c>
      <c r="I237" s="6">
        <v>247</v>
      </c>
      <c r="R237" s="2"/>
      <c r="S237" s="2"/>
    </row>
    <row r="238" spans="6:19">
      <c r="G238" s="6">
        <v>7</v>
      </c>
      <c r="H238" s="6">
        <v>235</v>
      </c>
      <c r="I238" s="6">
        <v>246</v>
      </c>
      <c r="R238" s="2"/>
      <c r="S238" s="2"/>
    </row>
    <row r="239" spans="6:19">
      <c r="G239" s="6">
        <v>8</v>
      </c>
      <c r="H239" s="6">
        <v>236</v>
      </c>
      <c r="I239" s="6">
        <v>245</v>
      </c>
      <c r="R239" s="2"/>
      <c r="S239" s="2"/>
    </row>
    <row r="240" spans="6:19">
      <c r="G240" s="6">
        <v>9</v>
      </c>
      <c r="H240" s="6">
        <v>237</v>
      </c>
      <c r="I240" s="6">
        <v>244</v>
      </c>
      <c r="R240" s="2"/>
      <c r="S240" s="2"/>
    </row>
    <row r="241" spans="6:19">
      <c r="G241" s="6">
        <v>10</v>
      </c>
      <c r="H241" s="6">
        <v>238</v>
      </c>
      <c r="I241" s="6">
        <v>243</v>
      </c>
      <c r="R241" s="2"/>
      <c r="S241" s="2"/>
    </row>
    <row r="242" spans="6:19">
      <c r="G242" s="6">
        <v>11</v>
      </c>
      <c r="H242" s="6">
        <v>239</v>
      </c>
      <c r="I242" s="6">
        <v>242</v>
      </c>
      <c r="R242" s="2"/>
      <c r="S242" s="2"/>
    </row>
    <row r="243" spans="6:19">
      <c r="G243" s="6">
        <v>12</v>
      </c>
      <c r="H243" s="6">
        <v>240</v>
      </c>
      <c r="I243" s="6">
        <v>241</v>
      </c>
      <c r="Q243" s="3">
        <v>0</v>
      </c>
      <c r="R243" s="3">
        <f>-Übersicht!$B$8</f>
        <v>-44.45</v>
      </c>
      <c r="S243" s="3">
        <f t="shared" ref="S243" si="21">SUM(Q243:R243)+S231</f>
        <v>-3597.9499999999971</v>
      </c>
    </row>
    <row r="244" spans="6:19">
      <c r="F244">
        <v>2036</v>
      </c>
      <c r="G244" s="6">
        <v>1</v>
      </c>
      <c r="H244" s="6">
        <v>241</v>
      </c>
      <c r="I244" s="6">
        <v>240</v>
      </c>
      <c r="R244" s="3"/>
      <c r="S244" s="2"/>
    </row>
    <row r="245" spans="6:19">
      <c r="G245" s="6">
        <v>2</v>
      </c>
      <c r="H245" s="6">
        <v>242</v>
      </c>
      <c r="I245" s="6">
        <v>239</v>
      </c>
      <c r="R245" s="2"/>
      <c r="S245" s="2"/>
    </row>
    <row r="246" spans="6:19">
      <c r="G246" s="6">
        <v>3</v>
      </c>
      <c r="H246" s="6">
        <v>243</v>
      </c>
      <c r="I246" s="6">
        <v>238</v>
      </c>
      <c r="R246" s="2"/>
      <c r="S246" s="2"/>
    </row>
    <row r="247" spans="6:19">
      <c r="G247" s="6">
        <v>4</v>
      </c>
      <c r="H247" s="6">
        <v>244</v>
      </c>
      <c r="I247" s="6">
        <v>237</v>
      </c>
      <c r="R247" s="2"/>
      <c r="S247" s="2"/>
    </row>
    <row r="248" spans="6:19">
      <c r="G248" s="6">
        <v>5</v>
      </c>
      <c r="H248" s="6">
        <v>245</v>
      </c>
      <c r="I248" s="6">
        <v>236</v>
      </c>
      <c r="R248" s="2"/>
      <c r="S248" s="2"/>
    </row>
    <row r="249" spans="6:19">
      <c r="G249" s="6">
        <v>6</v>
      </c>
      <c r="H249" s="6">
        <v>246</v>
      </c>
      <c r="I249" s="6">
        <v>235</v>
      </c>
      <c r="R249" s="2"/>
      <c r="S249" s="2"/>
    </row>
    <row r="250" spans="6:19">
      <c r="G250" s="6">
        <v>7</v>
      </c>
      <c r="H250" s="6">
        <v>247</v>
      </c>
      <c r="I250" s="6">
        <v>234</v>
      </c>
      <c r="R250" s="2"/>
      <c r="S250" s="2"/>
    </row>
    <row r="251" spans="6:19">
      <c r="G251" s="6">
        <v>8</v>
      </c>
      <c r="H251" s="6">
        <v>248</v>
      </c>
      <c r="I251" s="6">
        <v>233</v>
      </c>
      <c r="R251" s="2"/>
      <c r="S251" s="2"/>
    </row>
    <row r="252" spans="6:19">
      <c r="G252" s="6">
        <v>9</v>
      </c>
      <c r="H252" s="6">
        <v>249</v>
      </c>
      <c r="I252" s="6">
        <v>232</v>
      </c>
      <c r="R252" s="2"/>
      <c r="S252" s="2"/>
    </row>
    <row r="253" spans="6:19">
      <c r="G253" s="6">
        <v>10</v>
      </c>
      <c r="H253" s="6">
        <v>250</v>
      </c>
      <c r="I253" s="6">
        <v>231</v>
      </c>
      <c r="R253" s="2"/>
      <c r="S253" s="2"/>
    </row>
    <row r="254" spans="6:19">
      <c r="G254" s="6">
        <v>11</v>
      </c>
      <c r="H254" s="6">
        <v>251</v>
      </c>
      <c r="I254" s="6">
        <v>230</v>
      </c>
      <c r="R254" s="2"/>
      <c r="S254" s="2"/>
    </row>
    <row r="255" spans="6:19">
      <c r="G255" s="6">
        <v>12</v>
      </c>
      <c r="H255" s="6">
        <v>252</v>
      </c>
      <c r="I255" s="6">
        <v>229</v>
      </c>
      <c r="Q255" s="3">
        <v>0</v>
      </c>
      <c r="R255" s="3">
        <f>-Übersicht!$B$8</f>
        <v>-44.45</v>
      </c>
      <c r="S255" s="3">
        <f t="shared" ref="S255" si="22">SUM(Q255:R255)+S243</f>
        <v>-3642.3999999999969</v>
      </c>
    </row>
    <row r="256" spans="6:19">
      <c r="F256">
        <v>2037</v>
      </c>
      <c r="G256" s="6">
        <v>1</v>
      </c>
      <c r="H256" s="6">
        <v>253</v>
      </c>
      <c r="I256" s="6">
        <v>228</v>
      </c>
      <c r="R256" s="3"/>
      <c r="S256" s="2"/>
    </row>
    <row r="257" spans="6:19">
      <c r="G257" s="6">
        <v>2</v>
      </c>
      <c r="H257" s="6">
        <v>254</v>
      </c>
      <c r="I257" s="6">
        <v>227</v>
      </c>
      <c r="R257" s="2"/>
      <c r="S257" s="2"/>
    </row>
    <row r="258" spans="6:19">
      <c r="G258" s="6">
        <v>3</v>
      </c>
      <c r="H258" s="6">
        <v>255</v>
      </c>
      <c r="I258" s="6">
        <v>226</v>
      </c>
      <c r="R258" s="2"/>
      <c r="S258" s="2"/>
    </row>
    <row r="259" spans="6:19">
      <c r="G259" s="6">
        <v>4</v>
      </c>
      <c r="H259" s="6">
        <v>256</v>
      </c>
      <c r="I259" s="6">
        <v>225</v>
      </c>
      <c r="R259" s="2"/>
      <c r="S259" s="2"/>
    </row>
    <row r="260" spans="6:19">
      <c r="G260" s="6">
        <v>5</v>
      </c>
      <c r="H260" s="6">
        <v>257</v>
      </c>
      <c r="I260" s="6">
        <v>224</v>
      </c>
      <c r="R260" s="2"/>
      <c r="S260" s="2"/>
    </row>
    <row r="261" spans="6:19">
      <c r="G261" s="6">
        <v>6</v>
      </c>
      <c r="H261" s="6">
        <v>258</v>
      </c>
      <c r="I261" s="6">
        <v>223</v>
      </c>
      <c r="R261" s="2"/>
      <c r="S261" s="2"/>
    </row>
    <row r="262" spans="6:19">
      <c r="G262" s="6">
        <v>7</v>
      </c>
      <c r="H262" s="6">
        <v>259</v>
      </c>
      <c r="I262" s="6">
        <v>222</v>
      </c>
      <c r="R262" s="2"/>
      <c r="S262" s="2"/>
    </row>
    <row r="263" spans="6:19">
      <c r="G263" s="6">
        <v>8</v>
      </c>
      <c r="H263" s="6">
        <v>260</v>
      </c>
      <c r="I263" s="6">
        <v>221</v>
      </c>
      <c r="R263" s="2"/>
      <c r="S263" s="2"/>
    </row>
    <row r="264" spans="6:19">
      <c r="G264" s="6">
        <v>9</v>
      </c>
      <c r="H264" s="6">
        <v>261</v>
      </c>
      <c r="I264" s="6">
        <v>220</v>
      </c>
      <c r="R264" s="2"/>
      <c r="S264" s="2"/>
    </row>
    <row r="265" spans="6:19">
      <c r="G265" s="6">
        <v>10</v>
      </c>
      <c r="H265" s="6">
        <v>262</v>
      </c>
      <c r="I265" s="6">
        <v>219</v>
      </c>
      <c r="R265" s="2"/>
      <c r="S265" s="2"/>
    </row>
    <row r="266" spans="6:19">
      <c r="G266" s="6">
        <v>11</v>
      </c>
      <c r="H266" s="6">
        <v>263</v>
      </c>
      <c r="I266" s="6">
        <v>218</v>
      </c>
      <c r="R266" s="2"/>
      <c r="S266" s="2"/>
    </row>
    <row r="267" spans="6:19">
      <c r="G267" s="6">
        <v>12</v>
      </c>
      <c r="H267" s="6">
        <v>264</v>
      </c>
      <c r="I267" s="6">
        <v>217</v>
      </c>
      <c r="Q267" s="3">
        <v>0</v>
      </c>
      <c r="R267" s="3">
        <f>-Übersicht!$B$8</f>
        <v>-44.45</v>
      </c>
      <c r="S267" s="3">
        <f t="shared" ref="S267" si="23">SUM(Q267:R267)+S255</f>
        <v>-3686.8499999999967</v>
      </c>
    </row>
    <row r="268" spans="6:19">
      <c r="F268">
        <v>2038</v>
      </c>
      <c r="G268" s="6">
        <v>1</v>
      </c>
      <c r="H268" s="6">
        <v>265</v>
      </c>
      <c r="I268" s="6">
        <v>216</v>
      </c>
      <c r="R268" s="3"/>
      <c r="S268" s="2"/>
    </row>
    <row r="269" spans="6:19">
      <c r="G269" s="6">
        <v>2</v>
      </c>
      <c r="H269" s="6">
        <v>266</v>
      </c>
      <c r="I269" s="6">
        <v>215</v>
      </c>
      <c r="R269" s="2"/>
      <c r="S269" s="2"/>
    </row>
    <row r="270" spans="6:19">
      <c r="G270" s="6">
        <v>3</v>
      </c>
      <c r="H270" s="6">
        <v>267</v>
      </c>
      <c r="I270" s="6">
        <v>214</v>
      </c>
      <c r="R270" s="2"/>
      <c r="S270" s="2"/>
    </row>
    <row r="271" spans="6:19">
      <c r="G271" s="6">
        <v>4</v>
      </c>
      <c r="H271" s="6">
        <v>268</v>
      </c>
      <c r="I271" s="6">
        <v>213</v>
      </c>
      <c r="R271" s="2"/>
      <c r="S271" s="2"/>
    </row>
    <row r="272" spans="6:19">
      <c r="G272" s="6">
        <v>5</v>
      </c>
      <c r="H272" s="6">
        <v>269</v>
      </c>
      <c r="I272" s="6">
        <v>212</v>
      </c>
      <c r="R272" s="2"/>
      <c r="S272" s="2"/>
    </row>
    <row r="273" spans="6:19">
      <c r="G273" s="6">
        <v>6</v>
      </c>
      <c r="H273" s="6">
        <v>270</v>
      </c>
      <c r="I273" s="6">
        <v>211</v>
      </c>
      <c r="R273" s="2"/>
      <c r="S273" s="2"/>
    </row>
    <row r="274" spans="6:19">
      <c r="G274" s="6">
        <v>7</v>
      </c>
      <c r="H274" s="6">
        <v>271</v>
      </c>
      <c r="I274" s="6">
        <v>210</v>
      </c>
      <c r="R274" s="2"/>
      <c r="S274" s="2"/>
    </row>
    <row r="275" spans="6:19">
      <c r="G275" s="6">
        <v>8</v>
      </c>
      <c r="H275" s="6">
        <v>272</v>
      </c>
      <c r="I275" s="6">
        <v>209</v>
      </c>
      <c r="R275" s="2"/>
      <c r="S275" s="2"/>
    </row>
    <row r="276" spans="6:19">
      <c r="G276" s="6">
        <v>9</v>
      </c>
      <c r="H276" s="6">
        <v>273</v>
      </c>
      <c r="I276" s="6">
        <v>208</v>
      </c>
      <c r="R276" s="2"/>
      <c r="S276" s="2"/>
    </row>
    <row r="277" spans="6:19">
      <c r="G277" s="6">
        <v>10</v>
      </c>
      <c r="H277" s="6">
        <v>274</v>
      </c>
      <c r="I277" s="6">
        <v>207</v>
      </c>
      <c r="R277" s="2"/>
      <c r="S277" s="2"/>
    </row>
    <row r="278" spans="6:19">
      <c r="G278" s="6">
        <v>11</v>
      </c>
      <c r="H278" s="6">
        <v>275</v>
      </c>
      <c r="I278" s="6">
        <v>206</v>
      </c>
      <c r="R278" s="2"/>
      <c r="S278" s="2"/>
    </row>
    <row r="279" spans="6:19">
      <c r="G279" s="6">
        <v>12</v>
      </c>
      <c r="H279" s="6">
        <v>276</v>
      </c>
      <c r="I279" s="6">
        <v>205</v>
      </c>
      <c r="Q279" s="3">
        <v>0</v>
      </c>
      <c r="R279" s="3">
        <f>-Übersicht!$B$8</f>
        <v>-44.45</v>
      </c>
      <c r="S279" s="3">
        <f t="shared" ref="S279" si="24">SUM(Q279:R279)+S267</f>
        <v>-3731.2999999999965</v>
      </c>
    </row>
    <row r="280" spans="6:19">
      <c r="F280">
        <v>2039</v>
      </c>
      <c r="G280" s="6">
        <v>1</v>
      </c>
      <c r="H280" s="6">
        <v>277</v>
      </c>
      <c r="I280" s="6">
        <v>204</v>
      </c>
      <c r="R280" s="3"/>
      <c r="S280" s="2"/>
    </row>
    <row r="281" spans="6:19">
      <c r="G281" s="6">
        <v>2</v>
      </c>
      <c r="H281" s="6">
        <v>278</v>
      </c>
      <c r="I281" s="6">
        <v>203</v>
      </c>
      <c r="R281" s="2"/>
      <c r="S281" s="2"/>
    </row>
    <row r="282" spans="6:19">
      <c r="G282" s="6">
        <v>3</v>
      </c>
      <c r="H282" s="6">
        <v>279</v>
      </c>
      <c r="I282" s="6">
        <v>202</v>
      </c>
      <c r="R282" s="2"/>
      <c r="S282" s="2"/>
    </row>
    <row r="283" spans="6:19">
      <c r="G283" s="6">
        <v>4</v>
      </c>
      <c r="H283" s="6">
        <v>280</v>
      </c>
      <c r="I283" s="6">
        <v>201</v>
      </c>
      <c r="R283" s="2"/>
      <c r="S283" s="2"/>
    </row>
    <row r="284" spans="6:19">
      <c r="G284" s="6">
        <v>5</v>
      </c>
      <c r="H284" s="6">
        <v>281</v>
      </c>
      <c r="I284" s="6">
        <v>200</v>
      </c>
      <c r="R284" s="2"/>
      <c r="S284" s="2"/>
    </row>
    <row r="285" spans="6:19">
      <c r="G285" s="6">
        <v>6</v>
      </c>
      <c r="H285" s="6">
        <v>282</v>
      </c>
      <c r="I285" s="6">
        <v>199</v>
      </c>
      <c r="R285" s="2"/>
      <c r="S285" s="2"/>
    </row>
    <row r="286" spans="6:19">
      <c r="G286" s="6">
        <v>7</v>
      </c>
      <c r="H286" s="6">
        <v>283</v>
      </c>
      <c r="I286" s="6">
        <v>198</v>
      </c>
      <c r="R286" s="2"/>
      <c r="S286" s="2"/>
    </row>
    <row r="287" spans="6:19">
      <c r="G287" s="6">
        <v>8</v>
      </c>
      <c r="H287" s="6">
        <v>284</v>
      </c>
      <c r="I287" s="6">
        <v>197</v>
      </c>
      <c r="R287" s="2"/>
      <c r="S287" s="2"/>
    </row>
    <row r="288" spans="6:19">
      <c r="G288" s="6">
        <v>9</v>
      </c>
      <c r="H288" s="6">
        <v>285</v>
      </c>
      <c r="I288" s="6">
        <v>196</v>
      </c>
      <c r="R288" s="2"/>
      <c r="S288" s="2"/>
    </row>
    <row r="289" spans="6:19">
      <c r="G289" s="6">
        <v>10</v>
      </c>
      <c r="H289" s="6">
        <v>286</v>
      </c>
      <c r="I289" s="6">
        <v>195</v>
      </c>
      <c r="R289" s="2"/>
      <c r="S289" s="2"/>
    </row>
    <row r="290" spans="6:19">
      <c r="G290" s="6">
        <v>11</v>
      </c>
      <c r="H290" s="6">
        <v>287</v>
      </c>
      <c r="I290" s="6">
        <v>194</v>
      </c>
      <c r="R290" s="2"/>
      <c r="S290" s="2"/>
    </row>
    <row r="291" spans="6:19">
      <c r="G291" s="6">
        <v>12</v>
      </c>
      <c r="H291" s="6">
        <v>288</v>
      </c>
      <c r="I291" s="6">
        <v>193</v>
      </c>
      <c r="Q291" s="3">
        <v>0</v>
      </c>
      <c r="R291" s="3">
        <f>-Übersicht!$B$8</f>
        <v>-44.45</v>
      </c>
      <c r="S291" s="3">
        <f t="shared" ref="S291" si="25">SUM(Q291:R291)+S279</f>
        <v>-3775.7499999999964</v>
      </c>
    </row>
    <row r="292" spans="6:19">
      <c r="F292">
        <v>2040</v>
      </c>
      <c r="G292" s="6">
        <v>1</v>
      </c>
      <c r="H292" s="6">
        <v>289</v>
      </c>
      <c r="I292" s="6">
        <v>192</v>
      </c>
      <c r="R292" s="3"/>
      <c r="S292" s="2"/>
    </row>
    <row r="293" spans="6:19">
      <c r="G293" s="6">
        <v>2</v>
      </c>
      <c r="H293" s="6">
        <v>290</v>
      </c>
      <c r="I293" s="6">
        <v>191</v>
      </c>
      <c r="R293" s="2"/>
      <c r="S293" s="2"/>
    </row>
    <row r="294" spans="6:19">
      <c r="G294" s="6">
        <v>3</v>
      </c>
      <c r="H294" s="6">
        <v>291</v>
      </c>
      <c r="I294" s="6">
        <v>190</v>
      </c>
      <c r="R294" s="2"/>
      <c r="S294" s="2"/>
    </row>
    <row r="295" spans="6:19">
      <c r="G295" s="6">
        <v>4</v>
      </c>
      <c r="H295" s="6">
        <v>292</v>
      </c>
      <c r="I295" s="6">
        <v>189</v>
      </c>
      <c r="R295" s="2"/>
      <c r="S295" s="2"/>
    </row>
    <row r="296" spans="6:19">
      <c r="G296" s="6">
        <v>5</v>
      </c>
      <c r="H296" s="6">
        <v>293</v>
      </c>
      <c r="I296" s="6">
        <v>188</v>
      </c>
      <c r="R296" s="2"/>
      <c r="S296" s="2"/>
    </row>
    <row r="297" spans="6:19">
      <c r="G297" s="6">
        <v>6</v>
      </c>
      <c r="H297" s="6">
        <v>294</v>
      </c>
      <c r="I297" s="6">
        <v>187</v>
      </c>
      <c r="R297" s="2"/>
      <c r="S297" s="2"/>
    </row>
    <row r="298" spans="6:19">
      <c r="G298" s="6">
        <v>7</v>
      </c>
      <c r="H298" s="6">
        <v>295</v>
      </c>
      <c r="I298" s="6">
        <v>186</v>
      </c>
      <c r="R298" s="2"/>
      <c r="S298" s="2"/>
    </row>
    <row r="299" spans="6:19">
      <c r="G299" s="6">
        <v>8</v>
      </c>
      <c r="H299" s="6">
        <v>296</v>
      </c>
      <c r="I299" s="6">
        <v>185</v>
      </c>
      <c r="R299" s="2"/>
      <c r="S299" s="2"/>
    </row>
    <row r="300" spans="6:19">
      <c r="G300" s="6">
        <v>9</v>
      </c>
      <c r="H300" s="6">
        <v>297</v>
      </c>
      <c r="I300" s="6">
        <v>184</v>
      </c>
      <c r="R300" s="2"/>
      <c r="S300" s="2"/>
    </row>
    <row r="301" spans="6:19">
      <c r="G301" s="6">
        <v>10</v>
      </c>
      <c r="H301" s="6">
        <v>298</v>
      </c>
      <c r="I301" s="6">
        <v>183</v>
      </c>
      <c r="R301" s="2"/>
      <c r="S301" s="2"/>
    </row>
    <row r="302" spans="6:19">
      <c r="G302" s="6">
        <v>11</v>
      </c>
      <c r="H302" s="6">
        <v>299</v>
      </c>
      <c r="I302" s="6">
        <v>182</v>
      </c>
      <c r="R302" s="2"/>
      <c r="S302" s="2"/>
    </row>
    <row r="303" spans="6:19">
      <c r="G303" s="6">
        <v>12</v>
      </c>
      <c r="H303" s="6">
        <v>300</v>
      </c>
      <c r="I303" s="6">
        <v>181</v>
      </c>
      <c r="Q303" s="3">
        <v>0</v>
      </c>
      <c r="R303" s="3">
        <f>-Übersicht!$B$8</f>
        <v>-44.45</v>
      </c>
      <c r="S303" s="3">
        <f t="shared" ref="S303" si="26">SUM(Q303:R303)+S291</f>
        <v>-3820.1999999999962</v>
      </c>
    </row>
    <row r="304" spans="6:19">
      <c r="F304">
        <v>2041</v>
      </c>
      <c r="G304" s="6">
        <v>1</v>
      </c>
      <c r="H304" s="6">
        <v>301</v>
      </c>
      <c r="I304" s="6">
        <v>180</v>
      </c>
      <c r="R304" s="3"/>
      <c r="S304" s="2"/>
    </row>
    <row r="305" spans="6:19">
      <c r="G305" s="6">
        <v>2</v>
      </c>
      <c r="H305" s="6">
        <v>302</v>
      </c>
      <c r="I305" s="6">
        <v>179</v>
      </c>
      <c r="R305" s="2"/>
      <c r="S305" s="2"/>
    </row>
    <row r="306" spans="6:19">
      <c r="G306" s="6">
        <v>3</v>
      </c>
      <c r="H306" s="6">
        <v>303</v>
      </c>
      <c r="I306" s="6">
        <v>178</v>
      </c>
      <c r="R306" s="2"/>
      <c r="S306" s="2"/>
    </row>
    <row r="307" spans="6:19">
      <c r="G307" s="6">
        <v>4</v>
      </c>
      <c r="H307" s="6">
        <v>304</v>
      </c>
      <c r="I307" s="6">
        <v>177</v>
      </c>
      <c r="R307" s="2"/>
      <c r="S307" s="2"/>
    </row>
    <row r="308" spans="6:19">
      <c r="G308" s="6">
        <v>5</v>
      </c>
      <c r="H308" s="6">
        <v>305</v>
      </c>
      <c r="I308" s="6">
        <v>176</v>
      </c>
      <c r="R308" s="2"/>
      <c r="S308" s="2"/>
    </row>
    <row r="309" spans="6:19">
      <c r="G309" s="6">
        <v>6</v>
      </c>
      <c r="H309" s="6">
        <v>306</v>
      </c>
      <c r="I309" s="6">
        <v>175</v>
      </c>
      <c r="R309" s="2"/>
      <c r="S309" s="2"/>
    </row>
    <row r="310" spans="6:19">
      <c r="G310" s="6">
        <v>7</v>
      </c>
      <c r="H310" s="6">
        <v>307</v>
      </c>
      <c r="I310" s="6">
        <v>174</v>
      </c>
      <c r="R310" s="2"/>
      <c r="S310" s="2"/>
    </row>
    <row r="311" spans="6:19">
      <c r="G311" s="6">
        <v>8</v>
      </c>
      <c r="H311" s="6">
        <v>308</v>
      </c>
      <c r="I311" s="6">
        <v>173</v>
      </c>
      <c r="R311" s="2"/>
      <c r="S311" s="2"/>
    </row>
    <row r="312" spans="6:19">
      <c r="G312" s="6">
        <v>9</v>
      </c>
      <c r="H312" s="6">
        <v>309</v>
      </c>
      <c r="I312" s="6">
        <v>172</v>
      </c>
      <c r="R312" s="2"/>
      <c r="S312" s="2"/>
    </row>
    <row r="313" spans="6:19">
      <c r="G313" s="6">
        <v>10</v>
      </c>
      <c r="H313" s="6">
        <v>310</v>
      </c>
      <c r="I313" s="6">
        <v>171</v>
      </c>
      <c r="R313" s="2"/>
      <c r="S313" s="2"/>
    </row>
    <row r="314" spans="6:19">
      <c r="G314" s="6">
        <v>11</v>
      </c>
      <c r="H314" s="6">
        <v>311</v>
      </c>
      <c r="I314" s="6">
        <v>170</v>
      </c>
      <c r="R314" s="2"/>
      <c r="S314" s="2"/>
    </row>
    <row r="315" spans="6:19">
      <c r="G315" s="6">
        <v>12</v>
      </c>
      <c r="H315" s="6">
        <v>312</v>
      </c>
      <c r="I315" s="6">
        <v>169</v>
      </c>
      <c r="Q315" s="3">
        <v>0</v>
      </c>
      <c r="R315" s="3">
        <f>-Übersicht!$B$8</f>
        <v>-44.45</v>
      </c>
      <c r="S315" s="3">
        <f t="shared" ref="S315" si="27">SUM(Q315:R315)+S303</f>
        <v>-3864.649999999996</v>
      </c>
    </row>
    <row r="316" spans="6:19">
      <c r="F316">
        <v>2042</v>
      </c>
      <c r="G316" s="6">
        <v>1</v>
      </c>
      <c r="H316" s="6">
        <v>313</v>
      </c>
      <c r="I316" s="6">
        <v>168</v>
      </c>
      <c r="R316" s="3"/>
      <c r="S316" s="2"/>
    </row>
    <row r="317" spans="6:19">
      <c r="G317" s="6">
        <v>2</v>
      </c>
      <c r="H317" s="6">
        <v>314</v>
      </c>
      <c r="I317" s="6">
        <v>167</v>
      </c>
      <c r="R317" s="2"/>
      <c r="S317" s="2"/>
    </row>
    <row r="318" spans="6:19">
      <c r="G318" s="6">
        <v>3</v>
      </c>
      <c r="H318" s="6">
        <v>315</v>
      </c>
      <c r="I318" s="6">
        <v>166</v>
      </c>
      <c r="R318" s="2"/>
      <c r="S318" s="2"/>
    </row>
    <row r="319" spans="6:19">
      <c r="G319" s="6">
        <v>4</v>
      </c>
      <c r="H319" s="6">
        <v>316</v>
      </c>
      <c r="I319" s="6">
        <v>165</v>
      </c>
      <c r="R319" s="2"/>
      <c r="S319" s="2"/>
    </row>
    <row r="320" spans="6:19">
      <c r="G320" s="6">
        <v>5</v>
      </c>
      <c r="H320" s="6">
        <v>317</v>
      </c>
      <c r="I320" s="6">
        <v>164</v>
      </c>
      <c r="R320" s="2"/>
      <c r="S320" s="2"/>
    </row>
    <row r="321" spans="6:19">
      <c r="G321" s="6">
        <v>6</v>
      </c>
      <c r="H321" s="6">
        <v>318</v>
      </c>
      <c r="I321" s="6">
        <v>163</v>
      </c>
      <c r="R321" s="2"/>
      <c r="S321" s="2"/>
    </row>
    <row r="322" spans="6:19">
      <c r="G322" s="6">
        <v>7</v>
      </c>
      <c r="H322" s="6">
        <v>319</v>
      </c>
      <c r="I322" s="6">
        <v>162</v>
      </c>
      <c r="R322" s="2"/>
      <c r="S322" s="2"/>
    </row>
    <row r="323" spans="6:19">
      <c r="G323" s="6">
        <v>8</v>
      </c>
      <c r="H323" s="6">
        <v>320</v>
      </c>
      <c r="I323" s="6">
        <v>161</v>
      </c>
      <c r="R323" s="2"/>
      <c r="S323" s="2"/>
    </row>
    <row r="324" spans="6:19">
      <c r="G324" s="6">
        <v>9</v>
      </c>
      <c r="H324" s="6">
        <v>321</v>
      </c>
      <c r="I324" s="6">
        <v>160</v>
      </c>
      <c r="R324" s="2"/>
      <c r="S324" s="2"/>
    </row>
    <row r="325" spans="6:19">
      <c r="G325" s="6">
        <v>10</v>
      </c>
      <c r="H325" s="6">
        <v>322</v>
      </c>
      <c r="I325" s="6">
        <v>159</v>
      </c>
      <c r="R325" s="2"/>
      <c r="S325" s="2"/>
    </row>
    <row r="326" spans="6:19">
      <c r="G326" s="6">
        <v>11</v>
      </c>
      <c r="H326" s="6">
        <v>323</v>
      </c>
      <c r="I326" s="6">
        <v>158</v>
      </c>
      <c r="R326" s="2"/>
      <c r="S326" s="2"/>
    </row>
    <row r="327" spans="6:19">
      <c r="G327" s="6">
        <v>12</v>
      </c>
      <c r="H327" s="6">
        <v>324</v>
      </c>
      <c r="I327" s="6">
        <v>157</v>
      </c>
      <c r="Q327" s="3">
        <v>0</v>
      </c>
      <c r="R327" s="3">
        <f>-Übersicht!$B$8</f>
        <v>-44.45</v>
      </c>
      <c r="S327" s="3">
        <f t="shared" ref="S327" si="28">SUM(Q327:R327)+S315</f>
        <v>-3909.0999999999958</v>
      </c>
    </row>
    <row r="328" spans="6:19">
      <c r="F328">
        <v>2043</v>
      </c>
      <c r="G328" s="6">
        <v>1</v>
      </c>
      <c r="H328" s="6">
        <v>325</v>
      </c>
      <c r="I328" s="6">
        <v>156</v>
      </c>
      <c r="R328" s="3"/>
      <c r="S328" s="2"/>
    </row>
    <row r="329" spans="6:19">
      <c r="G329" s="6">
        <v>2</v>
      </c>
      <c r="H329" s="6">
        <v>326</v>
      </c>
      <c r="I329" s="6">
        <v>155</v>
      </c>
      <c r="R329" s="2"/>
      <c r="S329" s="2"/>
    </row>
    <row r="330" spans="6:19">
      <c r="G330" s="6">
        <v>3</v>
      </c>
      <c r="H330" s="6">
        <v>327</v>
      </c>
      <c r="I330" s="6">
        <v>154</v>
      </c>
      <c r="R330" s="2"/>
      <c r="S330" s="2"/>
    </row>
    <row r="331" spans="6:19">
      <c r="G331" s="6">
        <v>4</v>
      </c>
      <c r="H331" s="6">
        <v>328</v>
      </c>
      <c r="I331" s="6">
        <v>153</v>
      </c>
      <c r="R331" s="2"/>
      <c r="S331" s="2"/>
    </row>
    <row r="332" spans="6:19">
      <c r="G332" s="6">
        <v>5</v>
      </c>
      <c r="H332" s="6">
        <v>329</v>
      </c>
      <c r="I332" s="6">
        <v>152</v>
      </c>
      <c r="R332" s="2"/>
      <c r="S332" s="2"/>
    </row>
    <row r="333" spans="6:19">
      <c r="G333" s="6">
        <v>6</v>
      </c>
      <c r="H333" s="6">
        <v>330</v>
      </c>
      <c r="I333" s="6">
        <v>151</v>
      </c>
      <c r="R333" s="2"/>
      <c r="S333" s="2"/>
    </row>
    <row r="334" spans="6:19">
      <c r="G334" s="6">
        <v>7</v>
      </c>
      <c r="H334" s="6">
        <v>331</v>
      </c>
      <c r="I334" s="6">
        <v>150</v>
      </c>
      <c r="R334" s="2"/>
      <c r="S334" s="2"/>
    </row>
    <row r="335" spans="6:19">
      <c r="G335" s="6">
        <v>8</v>
      </c>
      <c r="H335" s="6">
        <v>332</v>
      </c>
      <c r="I335" s="6">
        <v>149</v>
      </c>
      <c r="R335" s="2"/>
      <c r="S335" s="2"/>
    </row>
    <row r="336" spans="6:19">
      <c r="G336" s="6">
        <v>9</v>
      </c>
      <c r="H336" s="6">
        <v>333</v>
      </c>
      <c r="I336" s="6">
        <v>148</v>
      </c>
      <c r="R336" s="2"/>
      <c r="S336" s="2"/>
    </row>
    <row r="337" spans="6:19">
      <c r="G337" s="6">
        <v>10</v>
      </c>
      <c r="H337" s="6">
        <v>334</v>
      </c>
      <c r="I337" s="6">
        <v>147</v>
      </c>
      <c r="R337" s="2"/>
      <c r="S337" s="2"/>
    </row>
    <row r="338" spans="6:19">
      <c r="G338" s="6">
        <v>11</v>
      </c>
      <c r="H338" s="6">
        <v>335</v>
      </c>
      <c r="I338" s="6">
        <v>146</v>
      </c>
      <c r="R338" s="2"/>
      <c r="S338" s="2"/>
    </row>
    <row r="339" spans="6:19">
      <c r="G339" s="6">
        <v>12</v>
      </c>
      <c r="H339" s="6">
        <v>336</v>
      </c>
      <c r="I339" s="6">
        <v>145</v>
      </c>
      <c r="Q339" s="3">
        <v>0</v>
      </c>
      <c r="R339" s="3">
        <f>-Übersicht!$B$8</f>
        <v>-44.45</v>
      </c>
      <c r="S339" s="3">
        <f t="shared" ref="S339" si="29">SUM(Q339:R339)+S327</f>
        <v>-3953.5499999999956</v>
      </c>
    </row>
    <row r="340" spans="6:19">
      <c r="F340">
        <v>2044</v>
      </c>
      <c r="G340" s="6">
        <v>1</v>
      </c>
      <c r="H340" s="6">
        <v>337</v>
      </c>
      <c r="I340" s="6">
        <v>144</v>
      </c>
      <c r="R340" s="3"/>
      <c r="S340" s="2"/>
    </row>
    <row r="341" spans="6:19">
      <c r="G341" s="6">
        <v>2</v>
      </c>
      <c r="H341" s="6">
        <v>338</v>
      </c>
      <c r="I341" s="6">
        <v>143</v>
      </c>
      <c r="R341" s="2"/>
      <c r="S341" s="2"/>
    </row>
    <row r="342" spans="6:19">
      <c r="G342" s="6">
        <v>3</v>
      </c>
      <c r="H342" s="6">
        <v>339</v>
      </c>
      <c r="I342" s="6">
        <v>142</v>
      </c>
      <c r="R342" s="2"/>
      <c r="S342" s="2"/>
    </row>
    <row r="343" spans="6:19">
      <c r="G343" s="6">
        <v>4</v>
      </c>
      <c r="H343" s="6">
        <v>340</v>
      </c>
      <c r="I343" s="6">
        <v>141</v>
      </c>
      <c r="R343" s="2"/>
      <c r="S343" s="2"/>
    </row>
    <row r="344" spans="6:19">
      <c r="G344" s="6">
        <v>5</v>
      </c>
      <c r="H344" s="6">
        <v>341</v>
      </c>
      <c r="I344" s="6">
        <v>140</v>
      </c>
      <c r="R344" s="2"/>
      <c r="S344" s="2"/>
    </row>
    <row r="345" spans="6:19">
      <c r="G345" s="6">
        <v>6</v>
      </c>
      <c r="H345" s="6">
        <v>342</v>
      </c>
      <c r="I345" s="6">
        <v>139</v>
      </c>
      <c r="R345" s="2"/>
      <c r="S345" s="2"/>
    </row>
    <row r="346" spans="6:19">
      <c r="G346" s="6">
        <v>7</v>
      </c>
      <c r="H346" s="6">
        <v>343</v>
      </c>
      <c r="I346" s="6">
        <v>138</v>
      </c>
      <c r="R346" s="2"/>
      <c r="S346" s="2"/>
    </row>
    <row r="347" spans="6:19">
      <c r="G347" s="6">
        <v>8</v>
      </c>
      <c r="H347" s="6">
        <v>344</v>
      </c>
      <c r="I347" s="6">
        <v>137</v>
      </c>
      <c r="R347" s="2"/>
      <c r="S347" s="2"/>
    </row>
    <row r="348" spans="6:19">
      <c r="G348" s="6">
        <v>9</v>
      </c>
      <c r="H348" s="6">
        <v>345</v>
      </c>
      <c r="I348" s="6">
        <v>136</v>
      </c>
      <c r="R348" s="2"/>
      <c r="S348" s="2"/>
    </row>
    <row r="349" spans="6:19">
      <c r="G349" s="6">
        <v>10</v>
      </c>
      <c r="H349" s="6">
        <v>346</v>
      </c>
      <c r="I349" s="6">
        <v>135</v>
      </c>
      <c r="R349" s="2"/>
      <c r="S349" s="2"/>
    </row>
    <row r="350" spans="6:19">
      <c r="G350" s="6">
        <v>11</v>
      </c>
      <c r="H350" s="6">
        <v>347</v>
      </c>
      <c r="I350" s="6">
        <v>134</v>
      </c>
      <c r="R350" s="2"/>
      <c r="S350" s="2"/>
    </row>
    <row r="351" spans="6:19">
      <c r="G351" s="6">
        <v>12</v>
      </c>
      <c r="H351" s="6">
        <v>348</v>
      </c>
      <c r="I351" s="6">
        <v>133</v>
      </c>
      <c r="Q351" s="3">
        <v>0</v>
      </c>
      <c r="R351" s="3">
        <f>-Übersicht!$B$8</f>
        <v>-44.45</v>
      </c>
      <c r="S351" s="3">
        <f t="shared" ref="S351" si="30">SUM(Q351:R351)+S339</f>
        <v>-3997.9999999999955</v>
      </c>
    </row>
    <row r="352" spans="6:19">
      <c r="F352">
        <v>2045</v>
      </c>
      <c r="G352" s="6">
        <v>1</v>
      </c>
      <c r="H352" s="6">
        <v>349</v>
      </c>
      <c r="I352" s="6">
        <v>132</v>
      </c>
      <c r="R352" s="3"/>
      <c r="S352" s="2"/>
    </row>
    <row r="353" spans="6:19">
      <c r="G353" s="6">
        <v>2</v>
      </c>
      <c r="H353" s="6">
        <v>350</v>
      </c>
      <c r="I353" s="6">
        <v>131</v>
      </c>
      <c r="R353" s="2"/>
      <c r="S353" s="2"/>
    </row>
    <row r="354" spans="6:19">
      <c r="G354" s="6">
        <v>3</v>
      </c>
      <c r="H354" s="6">
        <v>351</v>
      </c>
      <c r="I354" s="6">
        <v>130</v>
      </c>
      <c r="R354" s="2"/>
      <c r="S354" s="2"/>
    </row>
    <row r="355" spans="6:19">
      <c r="G355" s="6">
        <v>4</v>
      </c>
      <c r="H355" s="6">
        <v>352</v>
      </c>
      <c r="I355" s="6">
        <v>129</v>
      </c>
      <c r="R355" s="2"/>
      <c r="S355" s="2"/>
    </row>
    <row r="356" spans="6:19">
      <c r="G356" s="6">
        <v>5</v>
      </c>
      <c r="H356" s="6">
        <v>353</v>
      </c>
      <c r="I356" s="6">
        <v>128</v>
      </c>
      <c r="R356" s="2"/>
      <c r="S356" s="2"/>
    </row>
    <row r="357" spans="6:19">
      <c r="G357" s="6">
        <v>6</v>
      </c>
      <c r="H357" s="6">
        <v>354</v>
      </c>
      <c r="I357" s="6">
        <v>127</v>
      </c>
      <c r="R357" s="2"/>
      <c r="S357" s="2"/>
    </row>
    <row r="358" spans="6:19">
      <c r="G358" s="6">
        <v>7</v>
      </c>
      <c r="H358" s="6">
        <v>355</v>
      </c>
      <c r="I358" s="6">
        <v>126</v>
      </c>
      <c r="R358" s="2"/>
      <c r="S358" s="2"/>
    </row>
    <row r="359" spans="6:19">
      <c r="G359" s="6">
        <v>8</v>
      </c>
      <c r="H359" s="6">
        <v>356</v>
      </c>
      <c r="I359" s="6">
        <v>125</v>
      </c>
      <c r="R359" s="2"/>
      <c r="S359" s="2"/>
    </row>
    <row r="360" spans="6:19">
      <c r="G360" s="6">
        <v>9</v>
      </c>
      <c r="H360" s="6">
        <v>357</v>
      </c>
      <c r="I360" s="6">
        <v>124</v>
      </c>
      <c r="R360" s="2"/>
      <c r="S360" s="2"/>
    </row>
    <row r="361" spans="6:19">
      <c r="G361" s="6">
        <v>10</v>
      </c>
      <c r="H361" s="6">
        <v>358</v>
      </c>
      <c r="I361" s="6">
        <v>123</v>
      </c>
      <c r="R361" s="2"/>
      <c r="S361" s="2"/>
    </row>
    <row r="362" spans="6:19">
      <c r="G362" s="6">
        <v>11</v>
      </c>
      <c r="H362" s="6">
        <v>359</v>
      </c>
      <c r="I362" s="6">
        <v>122</v>
      </c>
      <c r="R362" s="2"/>
      <c r="S362" s="2"/>
    </row>
    <row r="363" spans="6:19">
      <c r="G363" s="6">
        <v>12</v>
      </c>
      <c r="H363" s="6">
        <v>360</v>
      </c>
      <c r="I363" s="6">
        <v>121</v>
      </c>
      <c r="Q363" s="3">
        <v>0</v>
      </c>
      <c r="R363" s="3">
        <f>-Übersicht!$B$8</f>
        <v>-44.45</v>
      </c>
      <c r="S363" s="3">
        <f t="shared" ref="S363" si="31">SUM(Q363:R363)+S351</f>
        <v>-4042.4499999999953</v>
      </c>
    </row>
    <row r="364" spans="6:19">
      <c r="F364">
        <v>2046</v>
      </c>
      <c r="G364" s="6">
        <v>1</v>
      </c>
      <c r="H364" s="6">
        <v>361</v>
      </c>
      <c r="I364" s="6">
        <v>120</v>
      </c>
      <c r="R364" s="3"/>
      <c r="S364" s="2"/>
    </row>
    <row r="365" spans="6:19">
      <c r="G365" s="6">
        <v>2</v>
      </c>
      <c r="H365" s="6">
        <v>362</v>
      </c>
      <c r="I365" s="6">
        <v>119</v>
      </c>
      <c r="R365" s="2"/>
      <c r="S365" s="2"/>
    </row>
    <row r="366" spans="6:19">
      <c r="G366" s="6">
        <v>3</v>
      </c>
      <c r="H366" s="6">
        <v>363</v>
      </c>
      <c r="I366" s="6">
        <v>118</v>
      </c>
      <c r="R366" s="2"/>
      <c r="S366" s="2"/>
    </row>
    <row r="367" spans="6:19">
      <c r="G367" s="6">
        <v>4</v>
      </c>
      <c r="H367" s="6">
        <v>364</v>
      </c>
      <c r="I367" s="6">
        <v>117</v>
      </c>
      <c r="R367" s="2"/>
      <c r="S367" s="2"/>
    </row>
    <row r="368" spans="6:19">
      <c r="G368" s="6">
        <v>5</v>
      </c>
      <c r="H368" s="6">
        <v>365</v>
      </c>
      <c r="I368" s="6">
        <v>116</v>
      </c>
      <c r="R368" s="2"/>
      <c r="S368" s="2"/>
    </row>
    <row r="369" spans="6:19">
      <c r="G369" s="6">
        <v>6</v>
      </c>
      <c r="H369" s="6">
        <v>366</v>
      </c>
      <c r="I369" s="6">
        <v>115</v>
      </c>
      <c r="R369" s="2"/>
      <c r="S369" s="2"/>
    </row>
    <row r="370" spans="6:19">
      <c r="G370" s="6">
        <v>7</v>
      </c>
      <c r="H370" s="6">
        <v>367</v>
      </c>
      <c r="I370" s="6">
        <v>114</v>
      </c>
      <c r="R370" s="2"/>
      <c r="S370" s="2"/>
    </row>
    <row r="371" spans="6:19">
      <c r="G371" s="6">
        <v>8</v>
      </c>
      <c r="H371" s="6">
        <v>368</v>
      </c>
      <c r="I371" s="6">
        <v>113</v>
      </c>
      <c r="R371" s="2"/>
      <c r="S371" s="2"/>
    </row>
    <row r="372" spans="6:19">
      <c r="G372" s="6">
        <v>9</v>
      </c>
      <c r="H372" s="6">
        <v>369</v>
      </c>
      <c r="I372" s="6">
        <v>112</v>
      </c>
      <c r="R372" s="2"/>
      <c r="S372" s="2"/>
    </row>
    <row r="373" spans="6:19">
      <c r="G373" s="6">
        <v>10</v>
      </c>
      <c r="H373" s="6">
        <v>370</v>
      </c>
      <c r="I373" s="6">
        <v>111</v>
      </c>
      <c r="R373" s="2"/>
      <c r="S373" s="2"/>
    </row>
    <row r="374" spans="6:19">
      <c r="G374" s="6">
        <v>11</v>
      </c>
      <c r="H374" s="6">
        <v>371</v>
      </c>
      <c r="I374" s="6">
        <v>110</v>
      </c>
      <c r="R374" s="2"/>
      <c r="S374" s="2"/>
    </row>
    <row r="375" spans="6:19">
      <c r="G375" s="6">
        <v>12</v>
      </c>
      <c r="H375" s="6">
        <v>372</v>
      </c>
      <c r="I375" s="6">
        <v>109</v>
      </c>
      <c r="Q375" s="3">
        <v>0</v>
      </c>
      <c r="R375" s="3">
        <f>-Übersicht!$B$8</f>
        <v>-44.45</v>
      </c>
      <c r="S375" s="3">
        <f t="shared" ref="S375" si="32">SUM(Q375:R375)+S363</f>
        <v>-4086.8999999999951</v>
      </c>
    </row>
    <row r="376" spans="6:19">
      <c r="F376">
        <v>2047</v>
      </c>
      <c r="G376" s="6">
        <v>1</v>
      </c>
      <c r="H376" s="6">
        <v>373</v>
      </c>
      <c r="I376" s="6">
        <v>108</v>
      </c>
      <c r="R376" s="3"/>
      <c r="S376" s="2"/>
    </row>
    <row r="377" spans="6:19">
      <c r="G377" s="6">
        <v>2</v>
      </c>
      <c r="H377" s="6">
        <v>374</v>
      </c>
      <c r="I377" s="6">
        <v>107</v>
      </c>
      <c r="R377" s="2"/>
      <c r="S377" s="2"/>
    </row>
    <row r="378" spans="6:19">
      <c r="G378" s="6">
        <v>3</v>
      </c>
      <c r="H378" s="6">
        <v>375</v>
      </c>
      <c r="I378" s="6">
        <v>106</v>
      </c>
      <c r="R378" s="2"/>
      <c r="S378" s="2"/>
    </row>
    <row r="379" spans="6:19">
      <c r="G379" s="6">
        <v>4</v>
      </c>
      <c r="H379" s="6">
        <v>376</v>
      </c>
      <c r="I379" s="6">
        <v>105</v>
      </c>
      <c r="R379" s="2"/>
      <c r="S379" s="2"/>
    </row>
    <row r="380" spans="6:19">
      <c r="G380" s="6">
        <v>5</v>
      </c>
      <c r="H380" s="6">
        <v>377</v>
      </c>
      <c r="I380" s="6">
        <v>104</v>
      </c>
      <c r="R380" s="2"/>
      <c r="S380" s="2"/>
    </row>
    <row r="381" spans="6:19">
      <c r="G381" s="6">
        <v>6</v>
      </c>
      <c r="H381" s="6">
        <v>378</v>
      </c>
      <c r="I381" s="6">
        <v>103</v>
      </c>
      <c r="R381" s="2"/>
      <c r="S381" s="2"/>
    </row>
    <row r="382" spans="6:19">
      <c r="G382" s="6">
        <v>7</v>
      </c>
      <c r="H382" s="6">
        <v>379</v>
      </c>
      <c r="I382" s="6">
        <v>102</v>
      </c>
      <c r="R382" s="2"/>
      <c r="S382" s="2"/>
    </row>
    <row r="383" spans="6:19">
      <c r="G383" s="6">
        <v>8</v>
      </c>
      <c r="H383" s="6">
        <v>380</v>
      </c>
      <c r="I383" s="6">
        <v>101</v>
      </c>
      <c r="R383" s="2"/>
      <c r="S383" s="2"/>
    </row>
    <row r="384" spans="6:19">
      <c r="G384" s="6">
        <v>9</v>
      </c>
      <c r="H384" s="6">
        <v>381</v>
      </c>
      <c r="I384" s="6">
        <v>100</v>
      </c>
      <c r="R384" s="2"/>
      <c r="S384" s="2"/>
    </row>
    <row r="385" spans="6:19">
      <c r="G385" s="6">
        <v>10</v>
      </c>
      <c r="H385" s="6">
        <v>382</v>
      </c>
      <c r="I385" s="6">
        <v>99</v>
      </c>
      <c r="R385" s="2"/>
      <c r="S385" s="2"/>
    </row>
    <row r="386" spans="6:19">
      <c r="G386" s="6">
        <v>11</v>
      </c>
      <c r="H386" s="6">
        <v>383</v>
      </c>
      <c r="I386" s="6">
        <v>98</v>
      </c>
      <c r="R386" s="2"/>
      <c r="S386" s="2"/>
    </row>
    <row r="387" spans="6:19">
      <c r="G387" s="6">
        <v>12</v>
      </c>
      <c r="H387" s="6">
        <v>384</v>
      </c>
      <c r="I387" s="6">
        <v>97</v>
      </c>
      <c r="Q387" s="3">
        <v>0</v>
      </c>
      <c r="R387" s="3">
        <f>-Übersicht!$B$8</f>
        <v>-44.45</v>
      </c>
      <c r="S387" s="3">
        <f t="shared" ref="S387" si="33">SUM(Q387:R387)+S375</f>
        <v>-4131.3499999999949</v>
      </c>
    </row>
    <row r="388" spans="6:19">
      <c r="F388">
        <v>2048</v>
      </c>
      <c r="G388" s="6">
        <v>1</v>
      </c>
      <c r="H388" s="6">
        <v>385</v>
      </c>
      <c r="I388" s="6">
        <v>96</v>
      </c>
      <c r="R388" s="3"/>
      <c r="S388" s="2"/>
    </row>
    <row r="389" spans="6:19">
      <c r="G389" s="6">
        <v>2</v>
      </c>
      <c r="H389" s="6">
        <v>386</v>
      </c>
      <c r="I389" s="6">
        <v>95</v>
      </c>
      <c r="R389" s="2"/>
      <c r="S389" s="2"/>
    </row>
    <row r="390" spans="6:19">
      <c r="G390" s="6">
        <v>3</v>
      </c>
      <c r="H390" s="6">
        <v>387</v>
      </c>
      <c r="I390" s="6">
        <v>94</v>
      </c>
      <c r="R390" s="2"/>
      <c r="S390" s="2"/>
    </row>
    <row r="391" spans="6:19">
      <c r="G391" s="6">
        <v>4</v>
      </c>
      <c r="H391" s="6">
        <v>388</v>
      </c>
      <c r="I391" s="6">
        <v>93</v>
      </c>
      <c r="R391" s="2"/>
      <c r="S391" s="2"/>
    </row>
    <row r="392" spans="6:19">
      <c r="G392" s="6">
        <v>5</v>
      </c>
      <c r="H392" s="6">
        <v>389</v>
      </c>
      <c r="I392" s="6">
        <v>92</v>
      </c>
      <c r="R392" s="2"/>
      <c r="S392" s="2"/>
    </row>
    <row r="393" spans="6:19">
      <c r="G393" s="6">
        <v>6</v>
      </c>
      <c r="H393" s="6">
        <v>390</v>
      </c>
      <c r="I393" s="6">
        <v>91</v>
      </c>
      <c r="R393" s="2"/>
      <c r="S393" s="2"/>
    </row>
    <row r="394" spans="6:19">
      <c r="G394" s="6">
        <v>7</v>
      </c>
      <c r="H394" s="6">
        <v>391</v>
      </c>
      <c r="I394" s="6">
        <v>90</v>
      </c>
      <c r="R394" s="2"/>
      <c r="S394" s="2"/>
    </row>
    <row r="395" spans="6:19">
      <c r="G395" s="6">
        <v>8</v>
      </c>
      <c r="H395" s="6">
        <v>392</v>
      </c>
      <c r="I395" s="6">
        <v>89</v>
      </c>
      <c r="R395" s="2"/>
      <c r="S395" s="2"/>
    </row>
    <row r="396" spans="6:19">
      <c r="G396" s="6">
        <v>9</v>
      </c>
      <c r="H396" s="6">
        <v>393</v>
      </c>
      <c r="I396" s="6">
        <v>88</v>
      </c>
      <c r="R396" s="2"/>
      <c r="S396" s="2"/>
    </row>
    <row r="397" spans="6:19">
      <c r="G397" s="6">
        <v>10</v>
      </c>
      <c r="H397" s="6">
        <v>394</v>
      </c>
      <c r="I397" s="6">
        <v>87</v>
      </c>
      <c r="R397" s="2"/>
      <c r="S397" s="2"/>
    </row>
    <row r="398" spans="6:19">
      <c r="G398" s="6">
        <v>11</v>
      </c>
      <c r="H398" s="6">
        <v>395</v>
      </c>
      <c r="I398" s="6">
        <v>86</v>
      </c>
      <c r="R398" s="2"/>
      <c r="S398" s="2"/>
    </row>
    <row r="399" spans="6:19">
      <c r="G399" s="6">
        <v>12</v>
      </c>
      <c r="H399" s="6">
        <v>396</v>
      </c>
      <c r="I399" s="6">
        <v>85</v>
      </c>
      <c r="Q399" s="3">
        <v>0</v>
      </c>
      <c r="R399" s="3">
        <f>-Übersicht!$B$8</f>
        <v>-44.45</v>
      </c>
      <c r="S399" s="3">
        <f t="shared" ref="S399" si="34">SUM(Q399:R399)+S387</f>
        <v>-4175.7999999999947</v>
      </c>
    </row>
    <row r="400" spans="6:19">
      <c r="F400">
        <v>2049</v>
      </c>
      <c r="G400" s="6">
        <v>1</v>
      </c>
      <c r="H400" s="6">
        <v>397</v>
      </c>
      <c r="I400" s="6">
        <v>84</v>
      </c>
      <c r="R400" s="3"/>
      <c r="S400" s="2"/>
    </row>
    <row r="401" spans="6:19">
      <c r="G401" s="6">
        <v>2</v>
      </c>
      <c r="H401" s="6">
        <v>398</v>
      </c>
      <c r="I401" s="6">
        <v>83</v>
      </c>
      <c r="R401" s="2"/>
      <c r="S401" s="2"/>
    </row>
    <row r="402" spans="6:19">
      <c r="G402" s="6">
        <v>3</v>
      </c>
      <c r="H402" s="6">
        <v>399</v>
      </c>
      <c r="I402" s="6">
        <v>82</v>
      </c>
      <c r="R402" s="2"/>
      <c r="S402" s="2"/>
    </row>
    <row r="403" spans="6:19">
      <c r="G403" s="6">
        <v>4</v>
      </c>
      <c r="H403" s="6">
        <v>400</v>
      </c>
      <c r="I403" s="6">
        <v>81</v>
      </c>
      <c r="R403" s="2"/>
      <c r="S403" s="2"/>
    </row>
    <row r="404" spans="6:19">
      <c r="G404" s="6">
        <v>5</v>
      </c>
      <c r="H404" s="6">
        <v>401</v>
      </c>
      <c r="I404" s="6">
        <v>80</v>
      </c>
      <c r="R404" s="2"/>
      <c r="S404" s="2"/>
    </row>
    <row r="405" spans="6:19">
      <c r="G405" s="6">
        <v>6</v>
      </c>
      <c r="H405" s="6">
        <v>402</v>
      </c>
      <c r="I405" s="6">
        <v>79</v>
      </c>
      <c r="R405" s="2"/>
      <c r="S405" s="2"/>
    </row>
    <row r="406" spans="6:19">
      <c r="G406" s="6">
        <v>7</v>
      </c>
      <c r="H406" s="6">
        <v>403</v>
      </c>
      <c r="I406" s="6">
        <v>78</v>
      </c>
      <c r="R406" s="2"/>
      <c r="S406" s="2"/>
    </row>
    <row r="407" spans="6:19">
      <c r="G407" s="6">
        <v>8</v>
      </c>
      <c r="H407" s="6">
        <v>404</v>
      </c>
      <c r="I407" s="6">
        <v>77</v>
      </c>
      <c r="R407" s="2"/>
      <c r="S407" s="2"/>
    </row>
    <row r="408" spans="6:19">
      <c r="G408" s="6">
        <v>9</v>
      </c>
      <c r="H408" s="6">
        <v>405</v>
      </c>
      <c r="I408" s="6">
        <v>76</v>
      </c>
      <c r="R408" s="2"/>
      <c r="S408" s="2"/>
    </row>
    <row r="409" spans="6:19">
      <c r="G409" s="6">
        <v>10</v>
      </c>
      <c r="H409" s="6">
        <v>406</v>
      </c>
      <c r="I409" s="6">
        <v>75</v>
      </c>
      <c r="R409" s="2"/>
      <c r="S409" s="2"/>
    </row>
    <row r="410" spans="6:19">
      <c r="G410" s="6">
        <v>11</v>
      </c>
      <c r="H410" s="6">
        <v>407</v>
      </c>
      <c r="I410" s="6">
        <v>74</v>
      </c>
      <c r="R410" s="2"/>
      <c r="S410" s="2"/>
    </row>
    <row r="411" spans="6:19">
      <c r="G411" s="6">
        <v>12</v>
      </c>
      <c r="H411" s="6">
        <v>408</v>
      </c>
      <c r="I411" s="6">
        <v>73</v>
      </c>
      <c r="Q411" s="3">
        <v>0</v>
      </c>
      <c r="R411" s="3">
        <f>-Übersicht!$B$8</f>
        <v>-44.45</v>
      </c>
      <c r="S411" s="3">
        <f t="shared" ref="S411" si="35">SUM(Q411:R411)+S399</f>
        <v>-4220.2499999999945</v>
      </c>
    </row>
    <row r="412" spans="6:19">
      <c r="F412">
        <v>2050</v>
      </c>
      <c r="G412" s="6">
        <v>1</v>
      </c>
      <c r="H412" s="6">
        <v>409</v>
      </c>
      <c r="I412" s="6">
        <v>72</v>
      </c>
      <c r="R412" s="3"/>
      <c r="S412" s="2"/>
    </row>
    <row r="413" spans="6:19">
      <c r="G413" s="6">
        <v>2</v>
      </c>
      <c r="H413" s="6">
        <v>410</v>
      </c>
      <c r="I413" s="6">
        <v>71</v>
      </c>
      <c r="R413" s="2"/>
      <c r="S413" s="2"/>
    </row>
    <row r="414" spans="6:19">
      <c r="G414" s="6">
        <v>3</v>
      </c>
      <c r="H414" s="6">
        <v>411</v>
      </c>
      <c r="I414" s="6">
        <v>70</v>
      </c>
      <c r="R414" s="2"/>
      <c r="S414" s="2"/>
    </row>
    <row r="415" spans="6:19">
      <c r="G415" s="6">
        <v>4</v>
      </c>
      <c r="H415" s="6">
        <v>412</v>
      </c>
      <c r="I415" s="6">
        <v>69</v>
      </c>
      <c r="R415" s="2"/>
      <c r="S415" s="2"/>
    </row>
    <row r="416" spans="6:19">
      <c r="G416" s="6">
        <v>5</v>
      </c>
      <c r="H416" s="6">
        <v>413</v>
      </c>
      <c r="I416" s="6">
        <v>68</v>
      </c>
      <c r="R416" s="2"/>
      <c r="S416" s="2"/>
    </row>
    <row r="417" spans="6:19">
      <c r="G417" s="6">
        <v>6</v>
      </c>
      <c r="H417" s="6">
        <v>414</v>
      </c>
      <c r="I417" s="6">
        <v>67</v>
      </c>
      <c r="R417" s="2"/>
      <c r="S417" s="2"/>
    </row>
    <row r="418" spans="6:19">
      <c r="G418" s="6">
        <v>7</v>
      </c>
      <c r="H418" s="6">
        <v>415</v>
      </c>
      <c r="I418" s="6">
        <v>66</v>
      </c>
      <c r="R418" s="2"/>
      <c r="S418" s="2"/>
    </row>
    <row r="419" spans="6:19">
      <c r="G419" s="6">
        <v>8</v>
      </c>
      <c r="H419" s="6">
        <v>416</v>
      </c>
      <c r="I419" s="6">
        <v>65</v>
      </c>
      <c r="R419" s="2"/>
      <c r="S419" s="2"/>
    </row>
    <row r="420" spans="6:19">
      <c r="G420" s="6">
        <v>9</v>
      </c>
      <c r="H420" s="6">
        <v>417</v>
      </c>
      <c r="I420" s="6">
        <v>64</v>
      </c>
      <c r="R420" s="2"/>
      <c r="S420" s="2"/>
    </row>
    <row r="421" spans="6:19">
      <c r="G421" s="6">
        <v>10</v>
      </c>
      <c r="H421" s="6">
        <v>418</v>
      </c>
      <c r="I421" s="6">
        <v>63</v>
      </c>
      <c r="R421" s="2"/>
      <c r="S421" s="2"/>
    </row>
    <row r="422" spans="6:19">
      <c r="G422" s="6">
        <v>11</v>
      </c>
      <c r="H422" s="6">
        <v>419</v>
      </c>
      <c r="I422" s="6">
        <v>62</v>
      </c>
      <c r="R422" s="2"/>
      <c r="S422" s="2"/>
    </row>
    <row r="423" spans="6:19">
      <c r="G423" s="6">
        <v>12</v>
      </c>
      <c r="H423" s="6">
        <v>420</v>
      </c>
      <c r="I423" s="6">
        <v>61</v>
      </c>
      <c r="Q423" s="3">
        <v>0</v>
      </c>
      <c r="R423" s="3">
        <f>-Übersicht!$B$8</f>
        <v>-44.45</v>
      </c>
      <c r="S423" s="3">
        <f t="shared" ref="S423" si="36">SUM(Q423:R423)+S411</f>
        <v>-4264.6999999999944</v>
      </c>
    </row>
    <row r="424" spans="6:19">
      <c r="F424">
        <v>2051</v>
      </c>
      <c r="G424" s="6">
        <v>1</v>
      </c>
      <c r="H424" s="6">
        <v>421</v>
      </c>
      <c r="I424" s="6">
        <v>60</v>
      </c>
      <c r="R424" s="3"/>
      <c r="S424" s="2"/>
    </row>
    <row r="425" spans="6:19">
      <c r="G425" s="6">
        <v>2</v>
      </c>
      <c r="H425" s="6">
        <v>422</v>
      </c>
      <c r="I425" s="6">
        <v>59</v>
      </c>
      <c r="R425" s="2"/>
      <c r="S425" s="2"/>
    </row>
    <row r="426" spans="6:19">
      <c r="G426" s="6">
        <v>3</v>
      </c>
      <c r="H426" s="6">
        <v>423</v>
      </c>
      <c r="I426" s="6">
        <v>58</v>
      </c>
      <c r="R426" s="2"/>
      <c r="S426" s="2"/>
    </row>
    <row r="427" spans="6:19">
      <c r="G427" s="6">
        <v>4</v>
      </c>
      <c r="H427" s="6">
        <v>424</v>
      </c>
      <c r="I427" s="6">
        <v>57</v>
      </c>
      <c r="R427" s="2"/>
      <c r="S427" s="2"/>
    </row>
    <row r="428" spans="6:19">
      <c r="G428" s="6">
        <v>5</v>
      </c>
      <c r="H428" s="6">
        <v>425</v>
      </c>
      <c r="I428" s="6">
        <v>56</v>
      </c>
      <c r="R428" s="2"/>
      <c r="S428" s="2"/>
    </row>
    <row r="429" spans="6:19">
      <c r="G429" s="6">
        <v>6</v>
      </c>
      <c r="H429" s="6">
        <v>426</v>
      </c>
      <c r="I429" s="6">
        <v>55</v>
      </c>
      <c r="R429" s="2"/>
      <c r="S429" s="2"/>
    </row>
    <row r="430" spans="6:19">
      <c r="G430" s="6">
        <v>7</v>
      </c>
      <c r="H430" s="6">
        <v>427</v>
      </c>
      <c r="I430" s="6">
        <v>54</v>
      </c>
      <c r="R430" s="2"/>
      <c r="S430" s="2"/>
    </row>
    <row r="431" spans="6:19">
      <c r="G431" s="6">
        <v>8</v>
      </c>
      <c r="H431" s="6">
        <v>428</v>
      </c>
      <c r="I431" s="6">
        <v>53</v>
      </c>
      <c r="R431" s="2"/>
      <c r="S431" s="2"/>
    </row>
    <row r="432" spans="6:19">
      <c r="G432" s="6">
        <v>9</v>
      </c>
      <c r="H432" s="6">
        <v>429</v>
      </c>
      <c r="I432" s="6">
        <v>52</v>
      </c>
      <c r="R432" s="2"/>
      <c r="S432" s="2"/>
    </row>
    <row r="433" spans="6:19">
      <c r="G433" s="6">
        <v>10</v>
      </c>
      <c r="H433" s="6">
        <v>430</v>
      </c>
      <c r="I433" s="6">
        <v>51</v>
      </c>
      <c r="R433" s="2"/>
      <c r="S433" s="2"/>
    </row>
    <row r="434" spans="6:19">
      <c r="G434" s="6">
        <v>11</v>
      </c>
      <c r="H434" s="6">
        <v>431</v>
      </c>
      <c r="I434" s="6">
        <v>50</v>
      </c>
      <c r="R434" s="2"/>
      <c r="S434" s="2"/>
    </row>
    <row r="435" spans="6:19">
      <c r="G435" s="6">
        <v>12</v>
      </c>
      <c r="H435" s="6">
        <v>432</v>
      </c>
      <c r="I435" s="6">
        <v>49</v>
      </c>
      <c r="Q435" s="3">
        <v>0</v>
      </c>
      <c r="R435" s="3">
        <f>-Übersicht!$B$8</f>
        <v>-44.45</v>
      </c>
      <c r="S435" s="3">
        <f t="shared" ref="S435" si="37">SUM(Q435:R435)+S423</f>
        <v>-4309.1499999999942</v>
      </c>
    </row>
    <row r="436" spans="6:19">
      <c r="F436">
        <v>2052</v>
      </c>
      <c r="G436" s="6">
        <v>1</v>
      </c>
      <c r="H436" s="6">
        <v>433</v>
      </c>
      <c r="I436" s="6">
        <v>48</v>
      </c>
      <c r="R436" s="3"/>
      <c r="S436" s="2"/>
    </row>
    <row r="437" spans="6:19">
      <c r="G437" s="6">
        <v>2</v>
      </c>
      <c r="H437" s="6">
        <v>434</v>
      </c>
      <c r="I437" s="6">
        <v>47</v>
      </c>
      <c r="R437" s="2"/>
      <c r="S437" s="2"/>
    </row>
    <row r="438" spans="6:19">
      <c r="G438" s="6">
        <v>3</v>
      </c>
      <c r="H438" s="6">
        <v>435</v>
      </c>
      <c r="I438" s="6">
        <v>46</v>
      </c>
      <c r="R438" s="2"/>
      <c r="S438" s="2"/>
    </row>
    <row r="439" spans="6:19">
      <c r="G439" s="6">
        <v>4</v>
      </c>
      <c r="H439" s="6">
        <v>436</v>
      </c>
      <c r="I439" s="6">
        <v>45</v>
      </c>
      <c r="R439" s="2"/>
      <c r="S439" s="2"/>
    </row>
    <row r="440" spans="6:19">
      <c r="G440" s="6">
        <v>5</v>
      </c>
      <c r="H440" s="6">
        <v>437</v>
      </c>
      <c r="I440" s="6">
        <v>44</v>
      </c>
      <c r="R440" s="2"/>
      <c r="S440" s="2"/>
    </row>
    <row r="441" spans="6:19">
      <c r="G441" s="6">
        <v>6</v>
      </c>
      <c r="H441" s="6">
        <v>438</v>
      </c>
      <c r="I441" s="6">
        <v>43</v>
      </c>
      <c r="R441" s="2"/>
      <c r="S441" s="2"/>
    </row>
    <row r="442" spans="6:19">
      <c r="G442" s="6">
        <v>7</v>
      </c>
      <c r="H442" s="6">
        <v>439</v>
      </c>
      <c r="I442" s="6">
        <v>42</v>
      </c>
      <c r="R442" s="2"/>
      <c r="S442" s="2"/>
    </row>
    <row r="443" spans="6:19">
      <c r="G443" s="6">
        <v>8</v>
      </c>
      <c r="H443" s="6">
        <v>440</v>
      </c>
      <c r="I443" s="6">
        <v>41</v>
      </c>
      <c r="R443" s="2"/>
      <c r="S443" s="2"/>
    </row>
    <row r="444" spans="6:19">
      <c r="G444" s="6">
        <v>9</v>
      </c>
      <c r="H444" s="6">
        <v>441</v>
      </c>
      <c r="I444" s="6">
        <v>40</v>
      </c>
      <c r="R444" s="2"/>
      <c r="S444" s="2"/>
    </row>
    <row r="445" spans="6:19">
      <c r="G445" s="6">
        <v>10</v>
      </c>
      <c r="H445" s="6">
        <v>442</v>
      </c>
      <c r="I445" s="6">
        <v>39</v>
      </c>
      <c r="R445" s="2"/>
      <c r="S445" s="2"/>
    </row>
    <row r="446" spans="6:19">
      <c r="G446" s="6">
        <v>11</v>
      </c>
      <c r="H446" s="6">
        <v>443</v>
      </c>
      <c r="I446" s="6">
        <v>38</v>
      </c>
      <c r="R446" s="2"/>
      <c r="S446" s="2"/>
    </row>
    <row r="447" spans="6:19">
      <c r="G447" s="6">
        <v>12</v>
      </c>
      <c r="H447" s="6">
        <v>444</v>
      </c>
      <c r="I447" s="6">
        <v>37</v>
      </c>
      <c r="Q447" s="3">
        <v>0</v>
      </c>
      <c r="R447" s="3">
        <f>-Übersicht!$B$8</f>
        <v>-44.45</v>
      </c>
      <c r="S447" s="3">
        <f t="shared" ref="S447" si="38">SUM(Q447:R447)+S435</f>
        <v>-4353.599999999994</v>
      </c>
    </row>
    <row r="448" spans="6:19">
      <c r="F448">
        <v>2053</v>
      </c>
      <c r="G448" s="6">
        <v>1</v>
      </c>
      <c r="H448" s="6">
        <v>445</v>
      </c>
      <c r="I448" s="6">
        <v>36</v>
      </c>
      <c r="R448" s="3"/>
      <c r="S448" s="2"/>
    </row>
    <row r="449" spans="6:19">
      <c r="G449" s="6">
        <v>2</v>
      </c>
      <c r="H449" s="6">
        <v>446</v>
      </c>
      <c r="I449" s="6">
        <v>35</v>
      </c>
      <c r="R449" s="2"/>
      <c r="S449" s="2"/>
    </row>
    <row r="450" spans="6:19">
      <c r="G450" s="6">
        <v>3</v>
      </c>
      <c r="H450" s="6">
        <v>447</v>
      </c>
      <c r="I450" s="6">
        <v>34</v>
      </c>
      <c r="R450" s="2"/>
      <c r="S450" s="2"/>
    </row>
    <row r="451" spans="6:19">
      <c r="G451" s="6">
        <v>4</v>
      </c>
      <c r="H451" s="6">
        <v>448</v>
      </c>
      <c r="I451" s="6">
        <v>33</v>
      </c>
      <c r="R451" s="2"/>
      <c r="S451" s="2"/>
    </row>
    <row r="452" spans="6:19">
      <c r="G452" s="6">
        <v>5</v>
      </c>
      <c r="H452" s="6">
        <v>449</v>
      </c>
      <c r="I452" s="6">
        <v>32</v>
      </c>
      <c r="R452" s="2"/>
      <c r="S452" s="2"/>
    </row>
    <row r="453" spans="6:19">
      <c r="G453" s="6">
        <v>6</v>
      </c>
      <c r="H453" s="6">
        <v>450</v>
      </c>
      <c r="I453" s="6">
        <v>31</v>
      </c>
      <c r="R453" s="2"/>
      <c r="S453" s="2"/>
    </row>
    <row r="454" spans="6:19">
      <c r="G454" s="6">
        <v>7</v>
      </c>
      <c r="H454" s="6">
        <v>451</v>
      </c>
      <c r="I454" s="6">
        <v>30</v>
      </c>
      <c r="R454" s="2"/>
      <c r="S454" s="2"/>
    </row>
    <row r="455" spans="6:19">
      <c r="G455" s="6">
        <v>8</v>
      </c>
      <c r="H455" s="6">
        <v>452</v>
      </c>
      <c r="I455" s="6">
        <v>29</v>
      </c>
      <c r="R455" s="2"/>
      <c r="S455" s="2"/>
    </row>
    <row r="456" spans="6:19">
      <c r="G456" s="6">
        <v>9</v>
      </c>
      <c r="H456" s="6">
        <v>453</v>
      </c>
      <c r="I456" s="6">
        <v>28</v>
      </c>
      <c r="R456" s="2"/>
      <c r="S456" s="2"/>
    </row>
    <row r="457" spans="6:19">
      <c r="G457" s="6">
        <v>10</v>
      </c>
      <c r="H457" s="6">
        <v>454</v>
      </c>
      <c r="I457" s="6">
        <v>27</v>
      </c>
      <c r="R457" s="2"/>
      <c r="S457" s="2"/>
    </row>
    <row r="458" spans="6:19">
      <c r="G458" s="6">
        <v>11</v>
      </c>
      <c r="H458" s="6">
        <v>455</v>
      </c>
      <c r="I458" s="6">
        <v>26</v>
      </c>
      <c r="R458" s="2"/>
      <c r="S458" s="2"/>
    </row>
    <row r="459" spans="6:19">
      <c r="G459" s="6">
        <v>12</v>
      </c>
      <c r="H459" s="6">
        <v>456</v>
      </c>
      <c r="I459" s="6">
        <v>25</v>
      </c>
      <c r="Q459" s="3">
        <v>0</v>
      </c>
      <c r="R459" s="3">
        <f>-Übersicht!$B$8</f>
        <v>-44.45</v>
      </c>
      <c r="S459" s="3">
        <f t="shared" ref="S459" si="39">SUM(Q459:R459)+S447</f>
        <v>-4398.0499999999938</v>
      </c>
    </row>
    <row r="460" spans="6:19">
      <c r="F460">
        <v>2054</v>
      </c>
      <c r="G460" s="6">
        <v>1</v>
      </c>
      <c r="H460" s="6">
        <v>457</v>
      </c>
      <c r="I460" s="6">
        <v>24</v>
      </c>
      <c r="R460" s="3"/>
      <c r="S460" s="2"/>
    </row>
    <row r="461" spans="6:19">
      <c r="G461" s="6">
        <v>2</v>
      </c>
      <c r="H461" s="6">
        <v>458</v>
      </c>
      <c r="I461" s="6">
        <v>23</v>
      </c>
      <c r="R461" s="2"/>
      <c r="S461" s="2"/>
    </row>
    <row r="462" spans="6:19">
      <c r="G462" s="6">
        <v>3</v>
      </c>
      <c r="H462" s="6">
        <v>459</v>
      </c>
      <c r="I462" s="6">
        <v>22</v>
      </c>
      <c r="R462" s="2"/>
      <c r="S462" s="2"/>
    </row>
    <row r="463" spans="6:19">
      <c r="G463" s="6">
        <v>4</v>
      </c>
      <c r="H463" s="6">
        <v>460</v>
      </c>
      <c r="I463" s="6">
        <v>21</v>
      </c>
      <c r="R463" s="2"/>
      <c r="S463" s="2"/>
    </row>
    <row r="464" spans="6:19">
      <c r="G464" s="6">
        <v>5</v>
      </c>
      <c r="H464" s="6">
        <v>461</v>
      </c>
      <c r="I464" s="6">
        <v>20</v>
      </c>
      <c r="R464" s="2"/>
      <c r="S464" s="2"/>
    </row>
    <row r="465" spans="6:19">
      <c r="G465" s="6">
        <v>6</v>
      </c>
      <c r="H465" s="6">
        <v>462</v>
      </c>
      <c r="I465" s="6">
        <v>19</v>
      </c>
      <c r="R465" s="2"/>
      <c r="S465" s="2"/>
    </row>
    <row r="466" spans="6:19">
      <c r="G466" s="6">
        <v>7</v>
      </c>
      <c r="H466" s="6">
        <v>463</v>
      </c>
      <c r="I466" s="6">
        <v>18</v>
      </c>
      <c r="R466" s="2"/>
      <c r="S466" s="2"/>
    </row>
    <row r="467" spans="6:19">
      <c r="G467" s="6">
        <v>8</v>
      </c>
      <c r="H467" s="6">
        <v>464</v>
      </c>
      <c r="I467" s="6">
        <v>17</v>
      </c>
      <c r="R467" s="2"/>
      <c r="S467" s="2"/>
    </row>
    <row r="468" spans="6:19">
      <c r="G468" s="6">
        <v>9</v>
      </c>
      <c r="H468" s="6">
        <v>465</v>
      </c>
      <c r="I468" s="6">
        <v>16</v>
      </c>
      <c r="R468" s="2"/>
      <c r="S468" s="2"/>
    </row>
    <row r="469" spans="6:19">
      <c r="G469" s="6">
        <v>10</v>
      </c>
      <c r="H469" s="6">
        <v>466</v>
      </c>
      <c r="I469" s="6">
        <v>15</v>
      </c>
      <c r="R469" s="2"/>
      <c r="S469" s="2"/>
    </row>
    <row r="470" spans="6:19">
      <c r="G470" s="6">
        <v>11</v>
      </c>
      <c r="H470" s="6">
        <v>467</v>
      </c>
      <c r="I470" s="6">
        <v>14</v>
      </c>
      <c r="R470" s="2"/>
      <c r="S470" s="2"/>
    </row>
    <row r="471" spans="6:19">
      <c r="G471" s="6">
        <v>12</v>
      </c>
      <c r="H471" s="6">
        <v>468</v>
      </c>
      <c r="I471" s="6">
        <v>13</v>
      </c>
      <c r="Q471" s="3">
        <v>0</v>
      </c>
      <c r="R471" s="3">
        <f>-Übersicht!$B$8</f>
        <v>-44.45</v>
      </c>
      <c r="S471" s="3">
        <f t="shared" ref="S471" si="40">SUM(Q471:R471)+S459</f>
        <v>-4442.4999999999936</v>
      </c>
    </row>
    <row r="472" spans="6:19">
      <c r="F472">
        <v>2055</v>
      </c>
      <c r="G472" s="6">
        <v>1</v>
      </c>
      <c r="H472" s="6">
        <v>469</v>
      </c>
      <c r="I472" s="6">
        <v>12</v>
      </c>
      <c r="R472" s="3"/>
      <c r="S472" s="2"/>
    </row>
    <row r="473" spans="6:19">
      <c r="G473" s="6">
        <v>2</v>
      </c>
      <c r="H473" s="6">
        <v>470</v>
      </c>
      <c r="I473" s="6">
        <v>11</v>
      </c>
      <c r="R473" s="2"/>
      <c r="S473" s="2"/>
    </row>
    <row r="474" spans="6:19">
      <c r="G474" s="6">
        <v>3</v>
      </c>
      <c r="H474" s="6">
        <v>471</v>
      </c>
      <c r="I474" s="6">
        <v>10</v>
      </c>
      <c r="R474" s="2"/>
      <c r="S474" s="2"/>
    </row>
    <row r="475" spans="6:19">
      <c r="G475" s="6">
        <v>4</v>
      </c>
      <c r="H475" s="6">
        <v>472</v>
      </c>
      <c r="I475" s="6">
        <v>9</v>
      </c>
      <c r="R475" s="2"/>
      <c r="S475" s="2"/>
    </row>
    <row r="476" spans="6:19">
      <c r="G476" s="6">
        <v>5</v>
      </c>
      <c r="H476" s="6">
        <v>473</v>
      </c>
      <c r="I476" s="6">
        <v>8</v>
      </c>
      <c r="R476" s="2"/>
      <c r="S476" s="2"/>
    </row>
    <row r="477" spans="6:19">
      <c r="G477" s="6">
        <v>6</v>
      </c>
      <c r="H477" s="6">
        <v>474</v>
      </c>
      <c r="I477" s="6">
        <v>7</v>
      </c>
      <c r="R477" s="2"/>
      <c r="S477" s="2"/>
    </row>
    <row r="478" spans="6:19">
      <c r="G478" s="6">
        <v>7</v>
      </c>
      <c r="H478" s="6">
        <v>475</v>
      </c>
      <c r="I478" s="6">
        <v>6</v>
      </c>
      <c r="R478" s="2"/>
      <c r="S478" s="2"/>
    </row>
    <row r="479" spans="6:19">
      <c r="G479" s="6">
        <v>8</v>
      </c>
      <c r="H479" s="6">
        <v>476</v>
      </c>
      <c r="I479" s="6">
        <v>5</v>
      </c>
      <c r="R479" s="2"/>
      <c r="S479" s="2"/>
    </row>
    <row r="480" spans="6:19">
      <c r="G480" s="6">
        <v>9</v>
      </c>
      <c r="H480" s="6">
        <v>477</v>
      </c>
      <c r="I480" s="6">
        <v>4</v>
      </c>
      <c r="R480" s="2"/>
      <c r="S480" s="2"/>
    </row>
    <row r="481" spans="7:19">
      <c r="G481" s="6">
        <v>10</v>
      </c>
      <c r="H481" s="6">
        <v>478</v>
      </c>
      <c r="I481" s="6">
        <v>3</v>
      </c>
      <c r="R481" s="2"/>
      <c r="S481" s="2"/>
    </row>
    <row r="482" spans="7:19">
      <c r="G482" s="6">
        <v>11</v>
      </c>
      <c r="H482" s="6">
        <v>479</v>
      </c>
      <c r="I482" s="6">
        <v>2</v>
      </c>
      <c r="R482" s="2"/>
      <c r="S482" s="2"/>
    </row>
    <row r="483" spans="7:19">
      <c r="G483" s="6">
        <v>12</v>
      </c>
      <c r="H483" s="6">
        <v>480</v>
      </c>
      <c r="I483" s="6">
        <v>1</v>
      </c>
      <c r="Q483" s="3">
        <v>0</v>
      </c>
      <c r="R483" s="3">
        <f>-Übersicht!$B$8</f>
        <v>-44.45</v>
      </c>
      <c r="S483" s="3">
        <f t="shared" ref="S483" si="41">SUM(Q483:R483)+S471</f>
        <v>-4486.9499999999935</v>
      </c>
    </row>
    <row r="484" spans="7:19">
      <c r="S484" s="2"/>
    </row>
    <row r="485" spans="7:19">
      <c r="S485" s="2"/>
    </row>
    <row r="486" spans="7:19">
      <c r="S486" s="2"/>
    </row>
    <row r="487" spans="7:19">
      <c r="S487" s="2"/>
    </row>
    <row r="488" spans="7:19">
      <c r="S488" s="2"/>
    </row>
    <row r="489" spans="7:19">
      <c r="S489" s="2"/>
    </row>
    <row r="490" spans="7:19">
      <c r="S490" s="2"/>
    </row>
    <row r="491" spans="7:19">
      <c r="S491" s="2"/>
    </row>
    <row r="492" spans="7:19">
      <c r="S492" s="2"/>
    </row>
    <row r="493" spans="7:19">
      <c r="S493" s="2"/>
    </row>
    <row r="494" spans="7:19">
      <c r="S494" s="2"/>
    </row>
    <row r="495" spans="7:19">
      <c r="S495" s="3"/>
    </row>
    <row r="496" spans="7:19">
      <c r="S496" s="2"/>
    </row>
    <row r="497" spans="19:19">
      <c r="S497" s="2"/>
    </row>
    <row r="498" spans="19:19">
      <c r="S498" s="2"/>
    </row>
    <row r="499" spans="19:19">
      <c r="S499" s="2"/>
    </row>
    <row r="500" spans="19:19">
      <c r="S500" s="2"/>
    </row>
    <row r="501" spans="19:19">
      <c r="S501" s="2"/>
    </row>
    <row r="502" spans="19:19">
      <c r="S502" s="2"/>
    </row>
    <row r="503" spans="19:19">
      <c r="S503" s="2"/>
    </row>
    <row r="504" spans="19:19">
      <c r="S504" s="2"/>
    </row>
    <row r="505" spans="19:19">
      <c r="S505" s="2"/>
    </row>
    <row r="506" spans="19:19">
      <c r="S506" s="2"/>
    </row>
    <row r="507" spans="19:19">
      <c r="S507" s="3"/>
    </row>
    <row r="508" spans="19:19">
      <c r="S508" s="2"/>
    </row>
    <row r="509" spans="19:19">
      <c r="S509" s="2"/>
    </row>
    <row r="510" spans="19:19">
      <c r="S510" s="2"/>
    </row>
    <row r="511" spans="19:19">
      <c r="S511" s="2"/>
    </row>
    <row r="512" spans="19:19">
      <c r="S512" s="2"/>
    </row>
    <row r="513" spans="19:19">
      <c r="S513" s="2"/>
    </row>
    <row r="514" spans="19:19">
      <c r="S514" s="2"/>
    </row>
    <row r="515" spans="19:19">
      <c r="S515" s="2"/>
    </row>
    <row r="516" spans="19:19">
      <c r="S516" s="2"/>
    </row>
    <row r="517" spans="19:19">
      <c r="S517" s="2"/>
    </row>
    <row r="518" spans="19:19">
      <c r="S518" s="2"/>
    </row>
    <row r="519" spans="19:19">
      <c r="S519" s="3"/>
    </row>
    <row r="520" spans="19:19">
      <c r="S520" s="2"/>
    </row>
    <row r="521" spans="19:19">
      <c r="S521" s="2"/>
    </row>
    <row r="522" spans="19:19">
      <c r="S522" s="2"/>
    </row>
    <row r="523" spans="19:19">
      <c r="S523" s="2"/>
    </row>
    <row r="524" spans="19:19">
      <c r="S524" s="2"/>
    </row>
    <row r="525" spans="19:19">
      <c r="S525" s="2"/>
    </row>
    <row r="526" spans="19:19">
      <c r="S526" s="2"/>
    </row>
    <row r="527" spans="19:19">
      <c r="S527" s="2"/>
    </row>
    <row r="528" spans="19:19">
      <c r="S528" s="2"/>
    </row>
    <row r="529" spans="19:19">
      <c r="S529" s="2"/>
    </row>
    <row r="530" spans="19:19">
      <c r="S530" s="2"/>
    </row>
    <row r="531" spans="19:19">
      <c r="S531" s="3"/>
    </row>
    <row r="532" spans="19:19">
      <c r="S532" s="2"/>
    </row>
    <row r="533" spans="19:19">
      <c r="S533" s="2"/>
    </row>
    <row r="534" spans="19:19">
      <c r="S534" s="2"/>
    </row>
    <row r="535" spans="19:19">
      <c r="S535" s="2"/>
    </row>
    <row r="536" spans="19:19">
      <c r="S536" s="2"/>
    </row>
    <row r="537" spans="19:19">
      <c r="S537" s="2"/>
    </row>
    <row r="538" spans="19:19">
      <c r="S538" s="2"/>
    </row>
    <row r="539" spans="19:19">
      <c r="S539" s="2"/>
    </row>
    <row r="540" spans="19:19">
      <c r="S540" s="2"/>
    </row>
    <row r="541" spans="19:19">
      <c r="S541" s="2"/>
    </row>
    <row r="542" spans="19:19">
      <c r="S542" s="2"/>
    </row>
    <row r="543" spans="19:19">
      <c r="S543" s="3"/>
    </row>
    <row r="544" spans="19:19">
      <c r="S544" s="2"/>
    </row>
    <row r="545" spans="19:19">
      <c r="S545" s="2"/>
    </row>
    <row r="546" spans="19:19">
      <c r="S546" s="2"/>
    </row>
    <row r="547" spans="19:19">
      <c r="S547" s="2"/>
    </row>
    <row r="548" spans="19:19">
      <c r="S548" s="2"/>
    </row>
    <row r="549" spans="19:19">
      <c r="S549" s="2"/>
    </row>
    <row r="550" spans="19:19">
      <c r="S550" s="2"/>
    </row>
    <row r="551" spans="19:19">
      <c r="S551" s="2"/>
    </row>
    <row r="552" spans="19:19">
      <c r="S552" s="2"/>
    </row>
    <row r="553" spans="19:19">
      <c r="S553" s="2"/>
    </row>
    <row r="554" spans="19:19">
      <c r="S554" s="2"/>
    </row>
    <row r="555" spans="19:19">
      <c r="S555" s="3"/>
    </row>
    <row r="556" spans="19:19">
      <c r="S556" s="2"/>
    </row>
    <row r="557" spans="19:19">
      <c r="S557" s="2"/>
    </row>
    <row r="558" spans="19:19">
      <c r="S558" s="2"/>
    </row>
    <row r="559" spans="19:19">
      <c r="S559" s="2"/>
    </row>
    <row r="560" spans="19:19">
      <c r="S560" s="2"/>
    </row>
    <row r="561" spans="19:19">
      <c r="S561" s="2"/>
    </row>
    <row r="562" spans="19:19">
      <c r="S562" s="2"/>
    </row>
    <row r="563" spans="19:19">
      <c r="S563" s="2"/>
    </row>
    <row r="564" spans="19:19">
      <c r="S564" s="2"/>
    </row>
    <row r="565" spans="19:19">
      <c r="S565" s="2"/>
    </row>
    <row r="566" spans="19:19">
      <c r="S566" s="2"/>
    </row>
    <row r="567" spans="19:19">
      <c r="S567" s="3"/>
    </row>
    <row r="568" spans="19:19">
      <c r="S568" s="2"/>
    </row>
    <row r="569" spans="19:19">
      <c r="S569" s="2"/>
    </row>
    <row r="570" spans="19:19">
      <c r="S570" s="2"/>
    </row>
    <row r="571" spans="19:19">
      <c r="S571" s="2"/>
    </row>
    <row r="572" spans="19:19">
      <c r="S572" s="2"/>
    </row>
    <row r="573" spans="19:19">
      <c r="S573" s="2"/>
    </row>
    <row r="574" spans="19:19">
      <c r="S574" s="2"/>
    </row>
    <row r="575" spans="19:19">
      <c r="S575" s="2"/>
    </row>
    <row r="576" spans="19:19">
      <c r="S576" s="2"/>
    </row>
    <row r="577" spans="19:19">
      <c r="S577" s="2"/>
    </row>
    <row r="578" spans="19:19">
      <c r="S578" s="2"/>
    </row>
    <row r="579" spans="19:19">
      <c r="S579" s="3"/>
    </row>
    <row r="580" spans="19:19">
      <c r="S580" s="2"/>
    </row>
    <row r="581" spans="19:19">
      <c r="S581" s="2"/>
    </row>
    <row r="582" spans="19:19">
      <c r="S582" s="2"/>
    </row>
    <row r="583" spans="19:19">
      <c r="S583" s="2"/>
    </row>
    <row r="584" spans="19:19">
      <c r="S584" s="2"/>
    </row>
    <row r="585" spans="19:19">
      <c r="S585" s="2"/>
    </row>
    <row r="586" spans="19:19">
      <c r="S586" s="2"/>
    </row>
    <row r="587" spans="19:19">
      <c r="S587" s="2"/>
    </row>
    <row r="588" spans="19:19">
      <c r="S588" s="2"/>
    </row>
    <row r="589" spans="19:19">
      <c r="S589" s="2"/>
    </row>
    <row r="590" spans="19:19">
      <c r="S590" s="2"/>
    </row>
    <row r="591" spans="19:19">
      <c r="S591" s="3"/>
    </row>
    <row r="592" spans="19:19">
      <c r="S592" s="2"/>
    </row>
    <row r="593" spans="19:19">
      <c r="S593" s="2"/>
    </row>
    <row r="594" spans="19:19">
      <c r="S594" s="2"/>
    </row>
    <row r="595" spans="19:19">
      <c r="S595" s="2"/>
    </row>
    <row r="596" spans="19:19">
      <c r="S596" s="2"/>
    </row>
    <row r="597" spans="19:19">
      <c r="S597" s="2"/>
    </row>
    <row r="598" spans="19:19">
      <c r="S598" s="2"/>
    </row>
    <row r="599" spans="19:19">
      <c r="S599" s="2"/>
    </row>
    <row r="600" spans="19:19">
      <c r="S600" s="2"/>
    </row>
    <row r="601" spans="19:19">
      <c r="S601" s="2"/>
    </row>
    <row r="602" spans="19:19">
      <c r="S602" s="2"/>
    </row>
    <row r="603" spans="19:19">
      <c r="S603" s="3"/>
    </row>
    <row r="604" spans="19:19">
      <c r="S604" s="2"/>
    </row>
    <row r="605" spans="19:19">
      <c r="S605" s="2"/>
    </row>
    <row r="606" spans="19:19">
      <c r="S606" s="2"/>
    </row>
    <row r="607" spans="19:19">
      <c r="S607" s="2"/>
    </row>
    <row r="608" spans="19:19">
      <c r="S608" s="2"/>
    </row>
    <row r="609" spans="19:19">
      <c r="S609" s="2"/>
    </row>
    <row r="610" spans="19:19">
      <c r="S610" s="2"/>
    </row>
    <row r="611" spans="19:19">
      <c r="S611" s="2"/>
    </row>
    <row r="612" spans="19:19">
      <c r="S612" s="2"/>
    </row>
    <row r="613" spans="19:19">
      <c r="S613" s="2"/>
    </row>
    <row r="614" spans="19:19">
      <c r="S614" s="2"/>
    </row>
    <row r="615" spans="19:19">
      <c r="S615" s="3"/>
    </row>
    <row r="616" spans="19:19">
      <c r="S616" s="2"/>
    </row>
    <row r="617" spans="19:19">
      <c r="S617" s="2"/>
    </row>
    <row r="618" spans="19:19">
      <c r="S618" s="2"/>
    </row>
    <row r="619" spans="19:19">
      <c r="S619" s="2"/>
    </row>
    <row r="620" spans="19:19">
      <c r="S620" s="2"/>
    </row>
    <row r="621" spans="19:19">
      <c r="S621" s="2"/>
    </row>
    <row r="622" spans="19:19">
      <c r="S622" s="2"/>
    </row>
    <row r="623" spans="19:19">
      <c r="S623" s="2"/>
    </row>
    <row r="624" spans="19:19">
      <c r="S624" s="2"/>
    </row>
    <row r="625" spans="19:19">
      <c r="S625" s="2"/>
    </row>
    <row r="626" spans="19:19">
      <c r="S626" s="2"/>
    </row>
    <row r="627" spans="19:19">
      <c r="S627" s="3"/>
    </row>
    <row r="628" spans="19:19">
      <c r="S628" s="2"/>
    </row>
    <row r="629" spans="19:19">
      <c r="S629" s="2"/>
    </row>
    <row r="630" spans="19:19">
      <c r="S630" s="2"/>
    </row>
    <row r="631" spans="19:19">
      <c r="S631" s="2"/>
    </row>
    <row r="632" spans="19:19">
      <c r="S632" s="2"/>
    </row>
    <row r="633" spans="19:19">
      <c r="S633" s="2"/>
    </row>
  </sheetData>
  <mergeCells count="12">
    <mergeCell ref="M1:N1"/>
    <mergeCell ref="L1:L2"/>
    <mergeCell ref="T1:T2"/>
    <mergeCell ref="U1:U2"/>
    <mergeCell ref="Q1:S1"/>
    <mergeCell ref="V1:V2"/>
    <mergeCell ref="W1:W2"/>
    <mergeCell ref="Y1:Y2"/>
    <mergeCell ref="X1:X2"/>
    <mergeCell ref="AC1:AC2"/>
    <mergeCell ref="AA1:AA2"/>
    <mergeCell ref="AB1:AB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</vt:lpstr>
      <vt:lpstr>Berechnung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Asal</dc:creator>
  <cp:lastModifiedBy>Florian Asal</cp:lastModifiedBy>
  <dcterms:created xsi:type="dcterms:W3CDTF">2020-05-09T09:47:09Z</dcterms:created>
  <dcterms:modified xsi:type="dcterms:W3CDTF">2020-06-13T16:24:17Z</dcterms:modified>
</cp:coreProperties>
</file>