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Patrick Schnelle\Desktop\alvo vs Depot\"/>
    </mc:Choice>
  </mc:AlternateContent>
  <xr:revisionPtr revIDLastSave="0" documentId="13_ncr:1_{3BC02255-688E-4D74-B312-CBE2F68902CC}" xr6:coauthVersionLast="45" xr6:coauthVersionMax="45" xr10:uidLastSave="{00000000-0000-0000-0000-000000000000}"/>
  <bookViews>
    <workbookView xWindow="-120" yWindow="-120" windowWidth="29040" windowHeight="15225" xr2:uid="{D638EFF6-9F3D-443B-A242-0FE79CF00A4F}"/>
  </bookViews>
  <sheets>
    <sheet name="ETF police vs ETF Depot" sheetId="1" r:id="rId1"/>
    <sheet name="Taures Police vs ETF Depot" sheetId="4" r:id="rId2"/>
    <sheet name="Bezugstabelle"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92" i="4" l="1"/>
  <c r="T492" i="4" s="1"/>
  <c r="G492" i="4"/>
  <c r="D492" i="4"/>
  <c r="C492" i="4"/>
  <c r="S491" i="4"/>
  <c r="T491" i="4" s="1"/>
  <c r="D491" i="4"/>
  <c r="C491" i="4"/>
  <c r="G491" i="4" s="1"/>
  <c r="T490" i="4"/>
  <c r="S490" i="4"/>
  <c r="G490" i="4"/>
  <c r="D490" i="4"/>
  <c r="C490" i="4"/>
  <c r="S489" i="4"/>
  <c r="T489" i="4" s="1"/>
  <c r="D489" i="4"/>
  <c r="C489" i="4"/>
  <c r="G489" i="4" s="1"/>
  <c r="T488" i="4"/>
  <c r="S488" i="4"/>
  <c r="G488" i="4"/>
  <c r="D488" i="4"/>
  <c r="C488" i="4"/>
  <c r="S487" i="4"/>
  <c r="T487" i="4" s="1"/>
  <c r="D487" i="4"/>
  <c r="C487" i="4"/>
  <c r="G487" i="4" s="1"/>
  <c r="T486" i="4"/>
  <c r="S486" i="4"/>
  <c r="G486" i="4"/>
  <c r="D486" i="4"/>
  <c r="C486" i="4"/>
  <c r="S485" i="4"/>
  <c r="T485" i="4" s="1"/>
  <c r="D485" i="4"/>
  <c r="C485" i="4"/>
  <c r="G485" i="4" s="1"/>
  <c r="T484" i="4"/>
  <c r="S484" i="4"/>
  <c r="G484" i="4"/>
  <c r="D484" i="4"/>
  <c r="C484" i="4"/>
  <c r="D483" i="4"/>
  <c r="C483" i="4"/>
  <c r="S482" i="4"/>
  <c r="T482" i="4" s="1"/>
  <c r="D482" i="4"/>
  <c r="C482" i="4"/>
  <c r="G482" i="4" s="1"/>
  <c r="S481" i="4"/>
  <c r="T481" i="4" s="1"/>
  <c r="G481" i="4"/>
  <c r="D481" i="4"/>
  <c r="C481" i="4"/>
  <c r="S480" i="4"/>
  <c r="T480" i="4" s="1"/>
  <c r="C480" i="4"/>
  <c r="G480" i="4" s="1"/>
  <c r="T479" i="4"/>
  <c r="S479" i="4"/>
  <c r="G479" i="4"/>
  <c r="D479" i="4"/>
  <c r="C479" i="4"/>
  <c r="S478" i="4"/>
  <c r="T478" i="4" s="1"/>
  <c r="D478" i="4"/>
  <c r="C478" i="4"/>
  <c r="G478" i="4" s="1"/>
  <c r="S477" i="4"/>
  <c r="T477" i="4" s="1"/>
  <c r="G477" i="4"/>
  <c r="D477" i="4"/>
  <c r="C477" i="4"/>
  <c r="S476" i="4"/>
  <c r="T476" i="4" s="1"/>
  <c r="C476" i="4"/>
  <c r="G476" i="4" s="1"/>
  <c r="S475" i="4"/>
  <c r="T475" i="4" s="1"/>
  <c r="G475" i="4"/>
  <c r="D475" i="4"/>
  <c r="C475" i="4"/>
  <c r="S474" i="4"/>
  <c r="T474" i="4" s="1"/>
  <c r="D474" i="4"/>
  <c r="C474" i="4"/>
  <c r="G474" i="4" s="1"/>
  <c r="S473" i="4"/>
  <c r="T473" i="4" s="1"/>
  <c r="G473" i="4"/>
  <c r="D473" i="4"/>
  <c r="C473" i="4"/>
  <c r="S472" i="4"/>
  <c r="T472" i="4" s="1"/>
  <c r="C472" i="4"/>
  <c r="G472" i="4" s="1"/>
  <c r="D471" i="4"/>
  <c r="C471" i="4"/>
  <c r="T470" i="4"/>
  <c r="S470" i="4"/>
  <c r="G470" i="4"/>
  <c r="D470" i="4"/>
  <c r="C470" i="4"/>
  <c r="S469" i="4"/>
  <c r="T469" i="4" s="1"/>
  <c r="D469" i="4"/>
  <c r="C469" i="4"/>
  <c r="G469" i="4" s="1"/>
  <c r="S468" i="4"/>
  <c r="T468" i="4" s="1"/>
  <c r="G468" i="4"/>
  <c r="D468" i="4"/>
  <c r="C468" i="4"/>
  <c r="S467" i="4"/>
  <c r="T467" i="4" s="1"/>
  <c r="D467" i="4"/>
  <c r="C467" i="4"/>
  <c r="G467" i="4" s="1"/>
  <c r="S466" i="4"/>
  <c r="T466" i="4" s="1"/>
  <c r="D466" i="4"/>
  <c r="C466" i="4"/>
  <c r="S465" i="4"/>
  <c r="T465" i="4" s="1"/>
  <c r="G465" i="4"/>
  <c r="C465" i="4"/>
  <c r="D465" i="4" s="1"/>
  <c r="S464" i="4"/>
  <c r="T464" i="4" s="1"/>
  <c r="D464" i="4"/>
  <c r="C464" i="4"/>
  <c r="S463" i="4"/>
  <c r="T463" i="4" s="1"/>
  <c r="G463" i="4"/>
  <c r="C463" i="4"/>
  <c r="D463" i="4" s="1"/>
  <c r="S462" i="4"/>
  <c r="T462" i="4" s="1"/>
  <c r="D462" i="4"/>
  <c r="C462" i="4"/>
  <c r="T461" i="4"/>
  <c r="S461" i="4"/>
  <c r="G461" i="4"/>
  <c r="C461" i="4"/>
  <c r="D461" i="4" s="1"/>
  <c r="S460" i="4"/>
  <c r="T460" i="4" s="1"/>
  <c r="D460" i="4"/>
  <c r="C460" i="4"/>
  <c r="D459" i="4"/>
  <c r="C459" i="4"/>
  <c r="S458" i="4"/>
  <c r="T458" i="4" s="1"/>
  <c r="G458" i="4"/>
  <c r="C458" i="4"/>
  <c r="D458" i="4" s="1"/>
  <c r="S457" i="4"/>
  <c r="T457" i="4" s="1"/>
  <c r="D457" i="4"/>
  <c r="C457" i="4"/>
  <c r="T456" i="4"/>
  <c r="S456" i="4"/>
  <c r="G456" i="4"/>
  <c r="C456" i="4"/>
  <c r="D456" i="4" s="1"/>
  <c r="S455" i="4"/>
  <c r="T455" i="4" s="1"/>
  <c r="D455" i="4"/>
  <c r="C455" i="4"/>
  <c r="S454" i="4"/>
  <c r="T454" i="4" s="1"/>
  <c r="G454" i="4"/>
  <c r="D454" i="4"/>
  <c r="C454" i="4"/>
  <c r="S453" i="4"/>
  <c r="T453" i="4" s="1"/>
  <c r="D453" i="4"/>
  <c r="C453" i="4"/>
  <c r="S452" i="4"/>
  <c r="T452" i="4" s="1"/>
  <c r="G452" i="4"/>
  <c r="D452" i="4"/>
  <c r="C452" i="4"/>
  <c r="S451" i="4"/>
  <c r="T451" i="4" s="1"/>
  <c r="D451" i="4"/>
  <c r="C451" i="4"/>
  <c r="S450" i="4"/>
  <c r="T450" i="4" s="1"/>
  <c r="G450" i="4"/>
  <c r="D450" i="4"/>
  <c r="C450" i="4"/>
  <c r="S449" i="4"/>
  <c r="T449" i="4" s="1"/>
  <c r="C449" i="4"/>
  <c r="S448" i="4"/>
  <c r="T448" i="4" s="1"/>
  <c r="G448" i="4"/>
  <c r="D448" i="4"/>
  <c r="C448" i="4"/>
  <c r="D447" i="4"/>
  <c r="C447" i="4"/>
  <c r="T446" i="4"/>
  <c r="S446" i="4"/>
  <c r="G446" i="4"/>
  <c r="C446" i="4"/>
  <c r="D446" i="4" s="1"/>
  <c r="T445" i="4"/>
  <c r="S445" i="4"/>
  <c r="C445" i="4"/>
  <c r="S444" i="4"/>
  <c r="T444" i="4" s="1"/>
  <c r="G444" i="4"/>
  <c r="C444" i="4"/>
  <c r="D444" i="4" s="1"/>
  <c r="S443" i="4"/>
  <c r="T443" i="4" s="1"/>
  <c r="C443" i="4"/>
  <c r="S442" i="4"/>
  <c r="T442" i="4" s="1"/>
  <c r="G442" i="4"/>
  <c r="C442" i="4"/>
  <c r="D442" i="4" s="1"/>
  <c r="S441" i="4"/>
  <c r="T441" i="4" s="1"/>
  <c r="C441" i="4"/>
  <c r="S440" i="4"/>
  <c r="T440" i="4" s="1"/>
  <c r="G440" i="4"/>
  <c r="C440" i="4"/>
  <c r="D440" i="4" s="1"/>
  <c r="S439" i="4"/>
  <c r="T439" i="4" s="1"/>
  <c r="C439" i="4"/>
  <c r="T438" i="4"/>
  <c r="S438" i="4"/>
  <c r="G438" i="4"/>
  <c r="C438" i="4"/>
  <c r="D438" i="4" s="1"/>
  <c r="T437" i="4"/>
  <c r="S437" i="4"/>
  <c r="C437" i="4"/>
  <c r="S436" i="4"/>
  <c r="T436" i="4" s="1"/>
  <c r="G436" i="4"/>
  <c r="C436" i="4"/>
  <c r="D436" i="4" s="1"/>
  <c r="C435" i="4"/>
  <c r="T434" i="4"/>
  <c r="S434" i="4"/>
  <c r="C434" i="4"/>
  <c r="S433" i="4"/>
  <c r="T433" i="4" s="1"/>
  <c r="G433" i="4"/>
  <c r="C433" i="4"/>
  <c r="D433" i="4" s="1"/>
  <c r="S432" i="4"/>
  <c r="T432" i="4" s="1"/>
  <c r="C432" i="4"/>
  <c r="S431" i="4"/>
  <c r="T431" i="4" s="1"/>
  <c r="G431" i="4"/>
  <c r="C431" i="4"/>
  <c r="D431" i="4" s="1"/>
  <c r="S430" i="4"/>
  <c r="T430" i="4" s="1"/>
  <c r="C430" i="4"/>
  <c r="S429" i="4"/>
  <c r="T429" i="4" s="1"/>
  <c r="G429" i="4"/>
  <c r="C429" i="4"/>
  <c r="D429" i="4" s="1"/>
  <c r="S428" i="4"/>
  <c r="T428" i="4" s="1"/>
  <c r="C428" i="4"/>
  <c r="T427" i="4"/>
  <c r="S427" i="4"/>
  <c r="G427" i="4"/>
  <c r="C427" i="4"/>
  <c r="D427" i="4" s="1"/>
  <c r="T426" i="4"/>
  <c r="S426" i="4"/>
  <c r="C426" i="4"/>
  <c r="S425" i="4"/>
  <c r="T425" i="4" s="1"/>
  <c r="G425" i="4"/>
  <c r="C425" i="4"/>
  <c r="D425" i="4" s="1"/>
  <c r="S424" i="4"/>
  <c r="T424" i="4" s="1"/>
  <c r="C424" i="4"/>
  <c r="C423" i="4"/>
  <c r="S422" i="4"/>
  <c r="T422" i="4" s="1"/>
  <c r="G422" i="4"/>
  <c r="C422" i="4"/>
  <c r="D422" i="4" s="1"/>
  <c r="S421" i="4"/>
  <c r="T421" i="4" s="1"/>
  <c r="C421" i="4"/>
  <c r="S420" i="4"/>
  <c r="T420" i="4" s="1"/>
  <c r="G420" i="4"/>
  <c r="C420" i="4"/>
  <c r="D420" i="4" s="1"/>
  <c r="S419" i="4"/>
  <c r="T419" i="4" s="1"/>
  <c r="C419" i="4"/>
  <c r="S418" i="4"/>
  <c r="T418" i="4" s="1"/>
  <c r="G418" i="4"/>
  <c r="C418" i="4"/>
  <c r="D418" i="4" s="1"/>
  <c r="S417" i="4"/>
  <c r="T417" i="4" s="1"/>
  <c r="C417" i="4"/>
  <c r="T416" i="4"/>
  <c r="S416" i="4"/>
  <c r="G416" i="4"/>
  <c r="C416" i="4"/>
  <c r="D416" i="4" s="1"/>
  <c r="S415" i="4"/>
  <c r="T415" i="4" s="1"/>
  <c r="D415" i="4"/>
  <c r="C415" i="4"/>
  <c r="S414" i="4"/>
  <c r="T414" i="4" s="1"/>
  <c r="C414" i="4"/>
  <c r="G414" i="4" s="1"/>
  <c r="S413" i="4"/>
  <c r="T413" i="4" s="1"/>
  <c r="G413" i="4"/>
  <c r="D413" i="4"/>
  <c r="C413" i="4"/>
  <c r="S412" i="4"/>
  <c r="T412" i="4" s="1"/>
  <c r="C412" i="4"/>
  <c r="G412" i="4" s="1"/>
  <c r="C411" i="4"/>
  <c r="S410" i="4"/>
  <c r="T410" i="4" s="1"/>
  <c r="G410" i="4"/>
  <c r="D410" i="4"/>
  <c r="C410" i="4"/>
  <c r="S409" i="4"/>
  <c r="T409" i="4" s="1"/>
  <c r="C409" i="4"/>
  <c r="G409" i="4" s="1"/>
  <c r="S408" i="4"/>
  <c r="T408" i="4" s="1"/>
  <c r="G408" i="4"/>
  <c r="D408" i="4"/>
  <c r="C408" i="4"/>
  <c r="S407" i="4"/>
  <c r="T407" i="4" s="1"/>
  <c r="C407" i="4"/>
  <c r="G407" i="4" s="1"/>
  <c r="S406" i="4"/>
  <c r="T406" i="4" s="1"/>
  <c r="G406" i="4"/>
  <c r="D406" i="4"/>
  <c r="C406" i="4"/>
  <c r="S405" i="4"/>
  <c r="T405" i="4" s="1"/>
  <c r="C405" i="4"/>
  <c r="G405" i="4" s="1"/>
  <c r="S404" i="4"/>
  <c r="T404" i="4" s="1"/>
  <c r="G404" i="4"/>
  <c r="D404" i="4"/>
  <c r="C404" i="4"/>
  <c r="S403" i="4"/>
  <c r="T403" i="4" s="1"/>
  <c r="C403" i="4"/>
  <c r="G403" i="4" s="1"/>
  <c r="S402" i="4"/>
  <c r="T402" i="4" s="1"/>
  <c r="G402" i="4"/>
  <c r="D402" i="4"/>
  <c r="C402" i="4"/>
  <c r="S401" i="4"/>
  <c r="T401" i="4" s="1"/>
  <c r="C401" i="4"/>
  <c r="G401" i="4" s="1"/>
  <c r="S400" i="4"/>
  <c r="T400" i="4" s="1"/>
  <c r="G400" i="4"/>
  <c r="D400" i="4"/>
  <c r="C400" i="4"/>
  <c r="D399" i="4"/>
  <c r="C399" i="4"/>
  <c r="S398" i="4"/>
  <c r="T398" i="4" s="1"/>
  <c r="C398" i="4"/>
  <c r="G398" i="4" s="1"/>
  <c r="S397" i="4"/>
  <c r="T397" i="4" s="1"/>
  <c r="G397" i="4"/>
  <c r="D397" i="4"/>
  <c r="C397" i="4"/>
  <c r="S396" i="4"/>
  <c r="T396" i="4" s="1"/>
  <c r="C396" i="4"/>
  <c r="G396" i="4" s="1"/>
  <c r="S395" i="4"/>
  <c r="T395" i="4" s="1"/>
  <c r="G395" i="4"/>
  <c r="D395" i="4"/>
  <c r="C395" i="4"/>
  <c r="S394" i="4"/>
  <c r="T394" i="4" s="1"/>
  <c r="C394" i="4"/>
  <c r="G394" i="4" s="1"/>
  <c r="S393" i="4"/>
  <c r="T393" i="4" s="1"/>
  <c r="G393" i="4"/>
  <c r="D393" i="4"/>
  <c r="C393" i="4"/>
  <c r="S392" i="4"/>
  <c r="T392" i="4" s="1"/>
  <c r="C392" i="4"/>
  <c r="G392" i="4" s="1"/>
  <c r="S391" i="4"/>
  <c r="T391" i="4" s="1"/>
  <c r="G391" i="4"/>
  <c r="D391" i="4"/>
  <c r="C391" i="4"/>
  <c r="S390" i="4"/>
  <c r="T390" i="4" s="1"/>
  <c r="C390" i="4"/>
  <c r="G390" i="4" s="1"/>
  <c r="S389" i="4"/>
  <c r="T389" i="4" s="1"/>
  <c r="G389" i="4"/>
  <c r="D389" i="4"/>
  <c r="C389" i="4"/>
  <c r="S388" i="4"/>
  <c r="T388" i="4" s="1"/>
  <c r="C388" i="4"/>
  <c r="C387" i="4"/>
  <c r="S386" i="4"/>
  <c r="T386" i="4" s="1"/>
  <c r="G386" i="4"/>
  <c r="D386" i="4"/>
  <c r="C386" i="4"/>
  <c r="S385" i="4"/>
  <c r="T385" i="4" s="1"/>
  <c r="C385" i="4"/>
  <c r="S384" i="4"/>
  <c r="T384" i="4" s="1"/>
  <c r="G384" i="4"/>
  <c r="D384" i="4"/>
  <c r="C384" i="4"/>
  <c r="S383" i="4"/>
  <c r="T383" i="4" s="1"/>
  <c r="G383" i="4"/>
  <c r="D383" i="4"/>
  <c r="C383" i="4"/>
  <c r="S382" i="4"/>
  <c r="T382" i="4" s="1"/>
  <c r="C382" i="4"/>
  <c r="S381" i="4"/>
  <c r="T381" i="4" s="1"/>
  <c r="G381" i="4"/>
  <c r="D381" i="4"/>
  <c r="C381" i="4"/>
  <c r="S380" i="4"/>
  <c r="T380" i="4" s="1"/>
  <c r="C380" i="4"/>
  <c r="T379" i="4"/>
  <c r="S379" i="4"/>
  <c r="G379" i="4"/>
  <c r="D379" i="4"/>
  <c r="C379" i="4"/>
  <c r="S378" i="4"/>
  <c r="T378" i="4" s="1"/>
  <c r="C378" i="4"/>
  <c r="S377" i="4"/>
  <c r="T377" i="4" s="1"/>
  <c r="G377" i="4"/>
  <c r="D377" i="4"/>
  <c r="C377" i="4"/>
  <c r="S376" i="4"/>
  <c r="T376" i="4" s="1"/>
  <c r="C376" i="4"/>
  <c r="C375" i="4"/>
  <c r="S374" i="4"/>
  <c r="T374" i="4" s="1"/>
  <c r="G374" i="4"/>
  <c r="D374" i="4"/>
  <c r="C374" i="4"/>
  <c r="S373" i="4"/>
  <c r="T373" i="4" s="1"/>
  <c r="C373" i="4"/>
  <c r="T372" i="4"/>
  <c r="S372" i="4"/>
  <c r="G372" i="4"/>
  <c r="D372" i="4"/>
  <c r="C372" i="4"/>
  <c r="S371" i="4"/>
  <c r="T371" i="4" s="1"/>
  <c r="C371" i="4"/>
  <c r="S370" i="4"/>
  <c r="T370" i="4" s="1"/>
  <c r="G370" i="4"/>
  <c r="D370" i="4"/>
  <c r="C370" i="4"/>
  <c r="S369" i="4"/>
  <c r="T369" i="4" s="1"/>
  <c r="C369" i="4"/>
  <c r="T368" i="4"/>
  <c r="S368" i="4"/>
  <c r="G368" i="4"/>
  <c r="D368" i="4"/>
  <c r="C368" i="4"/>
  <c r="S367" i="4"/>
  <c r="T367" i="4" s="1"/>
  <c r="C367" i="4"/>
  <c r="S366" i="4"/>
  <c r="T366" i="4" s="1"/>
  <c r="G366" i="4"/>
  <c r="D366" i="4"/>
  <c r="C366" i="4"/>
  <c r="S365" i="4"/>
  <c r="T365" i="4" s="1"/>
  <c r="C365" i="4"/>
  <c r="T364" i="4"/>
  <c r="S364" i="4"/>
  <c r="G364" i="4"/>
  <c r="D364" i="4"/>
  <c r="C364" i="4"/>
  <c r="D363" i="4"/>
  <c r="C363" i="4"/>
  <c r="S362" i="4"/>
  <c r="T362" i="4" s="1"/>
  <c r="C362" i="4"/>
  <c r="S361" i="4"/>
  <c r="T361" i="4" s="1"/>
  <c r="G361" i="4"/>
  <c r="D361" i="4"/>
  <c r="C361" i="4"/>
  <c r="S360" i="4"/>
  <c r="T360" i="4" s="1"/>
  <c r="C360" i="4"/>
  <c r="S359" i="4"/>
  <c r="T359" i="4" s="1"/>
  <c r="G359" i="4"/>
  <c r="D359" i="4"/>
  <c r="C359" i="4"/>
  <c r="S358" i="4"/>
  <c r="T358" i="4" s="1"/>
  <c r="C358" i="4"/>
  <c r="S357" i="4"/>
  <c r="T357" i="4" s="1"/>
  <c r="G357" i="4"/>
  <c r="D357" i="4"/>
  <c r="C357" i="4"/>
  <c r="S356" i="4"/>
  <c r="T356" i="4" s="1"/>
  <c r="C356" i="4"/>
  <c r="T355" i="4"/>
  <c r="S355" i="4"/>
  <c r="G355" i="4"/>
  <c r="D355" i="4"/>
  <c r="C355" i="4"/>
  <c r="S354" i="4"/>
  <c r="T354" i="4" s="1"/>
  <c r="C354" i="4"/>
  <c r="S353" i="4"/>
  <c r="T353" i="4" s="1"/>
  <c r="G353" i="4"/>
  <c r="D353" i="4"/>
  <c r="C353" i="4"/>
  <c r="S352" i="4"/>
  <c r="T352" i="4" s="1"/>
  <c r="C352" i="4"/>
  <c r="C351" i="4"/>
  <c r="S350" i="4"/>
  <c r="T350" i="4" s="1"/>
  <c r="G350" i="4"/>
  <c r="D350" i="4"/>
  <c r="C350" i="4"/>
  <c r="S349" i="4"/>
  <c r="T349" i="4" s="1"/>
  <c r="C349" i="4"/>
  <c r="S348" i="4"/>
  <c r="T348" i="4" s="1"/>
  <c r="G348" i="4"/>
  <c r="D348" i="4"/>
  <c r="C348" i="4"/>
  <c r="S347" i="4"/>
  <c r="T347" i="4" s="1"/>
  <c r="C347" i="4"/>
  <c r="S346" i="4"/>
  <c r="T346" i="4" s="1"/>
  <c r="G346" i="4"/>
  <c r="D346" i="4"/>
  <c r="C346" i="4"/>
  <c r="S345" i="4"/>
  <c r="T345" i="4" s="1"/>
  <c r="C345" i="4"/>
  <c r="S344" i="4"/>
  <c r="T344" i="4" s="1"/>
  <c r="G344" i="4"/>
  <c r="D344" i="4"/>
  <c r="C344" i="4"/>
  <c r="S343" i="4"/>
  <c r="T343" i="4" s="1"/>
  <c r="C343" i="4"/>
  <c r="S342" i="4"/>
  <c r="T342" i="4" s="1"/>
  <c r="G342" i="4"/>
  <c r="D342" i="4"/>
  <c r="C342" i="4"/>
  <c r="S341" i="4"/>
  <c r="T341" i="4" s="1"/>
  <c r="C341" i="4"/>
  <c r="S340" i="4"/>
  <c r="T340" i="4" s="1"/>
  <c r="G340" i="4"/>
  <c r="D340" i="4"/>
  <c r="C340" i="4"/>
  <c r="D339" i="4"/>
  <c r="C339" i="4"/>
  <c r="S338" i="4"/>
  <c r="T338" i="4" s="1"/>
  <c r="C338" i="4"/>
  <c r="T337" i="4"/>
  <c r="S337" i="4"/>
  <c r="G337" i="4"/>
  <c r="D337" i="4"/>
  <c r="C337" i="4"/>
  <c r="S336" i="4"/>
  <c r="T336" i="4" s="1"/>
  <c r="C336" i="4"/>
  <c r="S335" i="4"/>
  <c r="T335" i="4" s="1"/>
  <c r="G335" i="4"/>
  <c r="D335" i="4"/>
  <c r="C335" i="4"/>
  <c r="S334" i="4"/>
  <c r="T334" i="4" s="1"/>
  <c r="C334" i="4"/>
  <c r="T333" i="4"/>
  <c r="S333" i="4"/>
  <c r="G333" i="4"/>
  <c r="D333" i="4"/>
  <c r="C333" i="4"/>
  <c r="S332" i="4"/>
  <c r="T332" i="4" s="1"/>
  <c r="D332" i="4"/>
  <c r="C332" i="4"/>
  <c r="G332" i="4" s="1"/>
  <c r="T331" i="4"/>
  <c r="S331" i="4"/>
  <c r="G331" i="4"/>
  <c r="D331" i="4"/>
  <c r="C331" i="4"/>
  <c r="S330" i="4"/>
  <c r="T330" i="4" s="1"/>
  <c r="G330" i="4"/>
  <c r="D330" i="4"/>
  <c r="C330" i="4"/>
  <c r="S329" i="4"/>
  <c r="T329" i="4" s="1"/>
  <c r="C329" i="4"/>
  <c r="T328" i="4"/>
  <c r="S328" i="4"/>
  <c r="G328" i="4"/>
  <c r="D328" i="4"/>
  <c r="C328" i="4"/>
  <c r="D327" i="4"/>
  <c r="C327" i="4"/>
  <c r="S326" i="4"/>
  <c r="T326" i="4" s="1"/>
  <c r="C326" i="4"/>
  <c r="S325" i="4"/>
  <c r="T325" i="4" s="1"/>
  <c r="G325" i="4"/>
  <c r="D325" i="4"/>
  <c r="C325" i="4"/>
  <c r="S324" i="4"/>
  <c r="T324" i="4" s="1"/>
  <c r="C324" i="4"/>
  <c r="T323" i="4"/>
  <c r="S323" i="4"/>
  <c r="G323" i="4"/>
  <c r="D323" i="4"/>
  <c r="C323" i="4"/>
  <c r="S322" i="4"/>
  <c r="T322" i="4" s="1"/>
  <c r="C322" i="4"/>
  <c r="S321" i="4"/>
  <c r="T321" i="4" s="1"/>
  <c r="G321" i="4"/>
  <c r="D321" i="4"/>
  <c r="C321" i="4"/>
  <c r="S320" i="4"/>
  <c r="T320" i="4" s="1"/>
  <c r="C320" i="4"/>
  <c r="S319" i="4"/>
  <c r="T319" i="4" s="1"/>
  <c r="G319" i="4"/>
  <c r="D319" i="4"/>
  <c r="C319" i="4"/>
  <c r="S318" i="4"/>
  <c r="T318" i="4" s="1"/>
  <c r="C318" i="4"/>
  <c r="S317" i="4"/>
  <c r="T317" i="4" s="1"/>
  <c r="G317" i="4"/>
  <c r="D317" i="4"/>
  <c r="C317" i="4"/>
  <c r="S316" i="4"/>
  <c r="T316" i="4" s="1"/>
  <c r="C316" i="4"/>
  <c r="C315" i="4"/>
  <c r="S314" i="4"/>
  <c r="T314" i="4" s="1"/>
  <c r="G314" i="4"/>
  <c r="D314" i="4"/>
  <c r="C314" i="4"/>
  <c r="S313" i="4"/>
  <c r="T313" i="4" s="1"/>
  <c r="C313" i="4"/>
  <c r="T312" i="4"/>
  <c r="S312" i="4"/>
  <c r="G312" i="4"/>
  <c r="D312" i="4"/>
  <c r="C312" i="4"/>
  <c r="S311" i="4"/>
  <c r="T311" i="4" s="1"/>
  <c r="C311" i="4"/>
  <c r="S310" i="4"/>
  <c r="T310" i="4" s="1"/>
  <c r="G310" i="4"/>
  <c r="D310" i="4"/>
  <c r="C310" i="4"/>
  <c r="S309" i="4"/>
  <c r="T309" i="4" s="1"/>
  <c r="C309" i="4"/>
  <c r="T308" i="4"/>
  <c r="S308" i="4"/>
  <c r="G308" i="4"/>
  <c r="D308" i="4"/>
  <c r="C308" i="4"/>
  <c r="S307" i="4"/>
  <c r="T307" i="4" s="1"/>
  <c r="C307" i="4"/>
  <c r="S306" i="4"/>
  <c r="T306" i="4" s="1"/>
  <c r="G306" i="4"/>
  <c r="D306" i="4"/>
  <c r="C306" i="4"/>
  <c r="S305" i="4"/>
  <c r="T305" i="4" s="1"/>
  <c r="C305" i="4"/>
  <c r="T304" i="4"/>
  <c r="S304" i="4"/>
  <c r="G304" i="4"/>
  <c r="D304" i="4"/>
  <c r="C304" i="4"/>
  <c r="D303" i="4"/>
  <c r="C303" i="4"/>
  <c r="S302" i="4"/>
  <c r="T302" i="4" s="1"/>
  <c r="C302" i="4"/>
  <c r="S301" i="4"/>
  <c r="T301" i="4" s="1"/>
  <c r="G301" i="4"/>
  <c r="D301" i="4"/>
  <c r="C301" i="4"/>
  <c r="S300" i="4"/>
  <c r="T300" i="4" s="1"/>
  <c r="C300" i="4"/>
  <c r="T299" i="4"/>
  <c r="S299" i="4"/>
  <c r="G299" i="4"/>
  <c r="D299" i="4"/>
  <c r="C299" i="4"/>
  <c r="S298" i="4"/>
  <c r="T298" i="4" s="1"/>
  <c r="C298" i="4"/>
  <c r="S297" i="4"/>
  <c r="T297" i="4" s="1"/>
  <c r="G297" i="4"/>
  <c r="D297" i="4"/>
  <c r="C297" i="4"/>
  <c r="S296" i="4"/>
  <c r="T296" i="4" s="1"/>
  <c r="C296" i="4"/>
  <c r="T295" i="4"/>
  <c r="S295" i="4"/>
  <c r="G295" i="4"/>
  <c r="D295" i="4"/>
  <c r="C295" i="4"/>
  <c r="S294" i="4"/>
  <c r="T294" i="4" s="1"/>
  <c r="C294" i="4"/>
  <c r="S293" i="4"/>
  <c r="T293" i="4" s="1"/>
  <c r="G293" i="4"/>
  <c r="D293" i="4"/>
  <c r="C293" i="4"/>
  <c r="S292" i="4"/>
  <c r="T292" i="4" s="1"/>
  <c r="C292" i="4"/>
  <c r="C291" i="4"/>
  <c r="S290" i="4"/>
  <c r="T290" i="4" s="1"/>
  <c r="G290" i="4"/>
  <c r="D290" i="4"/>
  <c r="C290" i="4"/>
  <c r="S289" i="4"/>
  <c r="T289" i="4" s="1"/>
  <c r="C289" i="4"/>
  <c r="T288" i="4"/>
  <c r="S288" i="4"/>
  <c r="G288" i="4"/>
  <c r="D288" i="4"/>
  <c r="C288" i="4"/>
  <c r="S287" i="4"/>
  <c r="T287" i="4" s="1"/>
  <c r="C287" i="4"/>
  <c r="S286" i="4"/>
  <c r="T286" i="4" s="1"/>
  <c r="G286" i="4"/>
  <c r="D286" i="4"/>
  <c r="C286" i="4"/>
  <c r="S285" i="4"/>
  <c r="T285" i="4" s="1"/>
  <c r="C285" i="4"/>
  <c r="S284" i="4"/>
  <c r="T284" i="4" s="1"/>
  <c r="G284" i="4"/>
  <c r="D284" i="4"/>
  <c r="C284" i="4"/>
  <c r="S283" i="4"/>
  <c r="T283" i="4" s="1"/>
  <c r="C283" i="4"/>
  <c r="S282" i="4"/>
  <c r="T282" i="4" s="1"/>
  <c r="G282" i="4"/>
  <c r="D282" i="4"/>
  <c r="C282" i="4"/>
  <c r="S281" i="4"/>
  <c r="T281" i="4" s="1"/>
  <c r="C281" i="4"/>
  <c r="S280" i="4"/>
  <c r="T280" i="4" s="1"/>
  <c r="G280" i="4"/>
  <c r="D280" i="4"/>
  <c r="C280" i="4"/>
  <c r="D279" i="4"/>
  <c r="C279" i="4"/>
  <c r="S278" i="4"/>
  <c r="T278" i="4" s="1"/>
  <c r="C278" i="4"/>
  <c r="T277" i="4"/>
  <c r="S277" i="4"/>
  <c r="G277" i="4"/>
  <c r="D277" i="4"/>
  <c r="C277" i="4"/>
  <c r="S276" i="4"/>
  <c r="T276" i="4" s="1"/>
  <c r="D276" i="4"/>
  <c r="C276" i="4"/>
  <c r="G276" i="4" s="1"/>
  <c r="T275" i="4"/>
  <c r="S275" i="4"/>
  <c r="G275" i="4"/>
  <c r="D275" i="4"/>
  <c r="C275" i="4"/>
  <c r="S274" i="4"/>
  <c r="T274" i="4" s="1"/>
  <c r="D274" i="4"/>
  <c r="C274" i="4"/>
  <c r="G274" i="4" s="1"/>
  <c r="T273" i="4"/>
  <c r="S273" i="4"/>
  <c r="G273" i="4"/>
  <c r="D273" i="4"/>
  <c r="C273" i="4"/>
  <c r="S272" i="4"/>
  <c r="T272" i="4" s="1"/>
  <c r="D272" i="4"/>
  <c r="C272" i="4"/>
  <c r="G272" i="4" s="1"/>
  <c r="T271" i="4"/>
  <c r="S271" i="4"/>
  <c r="G271" i="4"/>
  <c r="D271" i="4"/>
  <c r="C271" i="4"/>
  <c r="S270" i="4"/>
  <c r="T270" i="4" s="1"/>
  <c r="D270" i="4"/>
  <c r="C270" i="4"/>
  <c r="G270" i="4" s="1"/>
  <c r="T269" i="4"/>
  <c r="S269" i="4"/>
  <c r="G269" i="4"/>
  <c r="D269" i="4"/>
  <c r="C269" i="4"/>
  <c r="S268" i="4"/>
  <c r="T268" i="4" s="1"/>
  <c r="D268" i="4"/>
  <c r="C268" i="4"/>
  <c r="G268" i="4" s="1"/>
  <c r="C267" i="4"/>
  <c r="S266" i="4"/>
  <c r="T266" i="4" s="1"/>
  <c r="G266" i="4"/>
  <c r="D266" i="4"/>
  <c r="C266" i="4"/>
  <c r="S265" i="4"/>
  <c r="T265" i="4" s="1"/>
  <c r="C265" i="4"/>
  <c r="S264" i="4"/>
  <c r="T264" i="4" s="1"/>
  <c r="G264" i="4"/>
  <c r="C264" i="4"/>
  <c r="S263" i="4"/>
  <c r="T263" i="4" s="1"/>
  <c r="C263" i="4"/>
  <c r="T262" i="4"/>
  <c r="S262" i="4"/>
  <c r="G262" i="4"/>
  <c r="C262" i="4"/>
  <c r="D262" i="4" s="1"/>
  <c r="T261" i="4"/>
  <c r="S261" i="4"/>
  <c r="C261" i="4"/>
  <c r="T260" i="4"/>
  <c r="S260" i="4"/>
  <c r="G260" i="4"/>
  <c r="C260" i="4"/>
  <c r="D260" i="4" s="1"/>
  <c r="T259" i="4"/>
  <c r="S259" i="4"/>
  <c r="C259" i="4"/>
  <c r="S258" i="4"/>
  <c r="T258" i="4" s="1"/>
  <c r="G258" i="4"/>
  <c r="C258" i="4"/>
  <c r="D258" i="4" s="1"/>
  <c r="S257" i="4"/>
  <c r="T257" i="4" s="1"/>
  <c r="C257" i="4"/>
  <c r="S256" i="4"/>
  <c r="T256" i="4" s="1"/>
  <c r="G256" i="4"/>
  <c r="C256" i="4"/>
  <c r="D256" i="4" s="1"/>
  <c r="C255" i="4"/>
  <c r="S254" i="4"/>
  <c r="T254" i="4" s="1"/>
  <c r="C254" i="4"/>
  <c r="S253" i="4"/>
  <c r="T253" i="4" s="1"/>
  <c r="G253" i="4"/>
  <c r="C253" i="4"/>
  <c r="D253" i="4" s="1"/>
  <c r="S252" i="4"/>
  <c r="T252" i="4" s="1"/>
  <c r="C252" i="4"/>
  <c r="T251" i="4"/>
  <c r="S251" i="4"/>
  <c r="G251" i="4"/>
  <c r="C251" i="4"/>
  <c r="D251" i="4" s="1"/>
  <c r="T250" i="4"/>
  <c r="S250" i="4"/>
  <c r="C250" i="4"/>
  <c r="T249" i="4"/>
  <c r="S249" i="4"/>
  <c r="G249" i="4"/>
  <c r="C249" i="4"/>
  <c r="D249" i="4" s="1"/>
  <c r="T248" i="4"/>
  <c r="S248" i="4"/>
  <c r="C248" i="4"/>
  <c r="S247" i="4"/>
  <c r="T247" i="4" s="1"/>
  <c r="G247" i="4"/>
  <c r="C247" i="4"/>
  <c r="D247" i="4" s="1"/>
  <c r="S246" i="4"/>
  <c r="T246" i="4" s="1"/>
  <c r="C246" i="4"/>
  <c r="S245" i="4"/>
  <c r="T245" i="4" s="1"/>
  <c r="G245" i="4"/>
  <c r="C245" i="4"/>
  <c r="D245" i="4" s="1"/>
  <c r="T244" i="4"/>
  <c r="S244" i="4"/>
  <c r="C244" i="4"/>
  <c r="C243" i="4"/>
  <c r="T242" i="4"/>
  <c r="S242" i="4"/>
  <c r="G242" i="4"/>
  <c r="C242" i="4"/>
  <c r="D242" i="4" s="1"/>
  <c r="S241" i="4"/>
  <c r="T241" i="4" s="1"/>
  <c r="C241" i="4"/>
  <c r="S240" i="4"/>
  <c r="T240" i="4" s="1"/>
  <c r="G240" i="4"/>
  <c r="C240" i="4"/>
  <c r="D240" i="4" s="1"/>
  <c r="S239" i="4"/>
  <c r="T239" i="4" s="1"/>
  <c r="C239" i="4"/>
  <c r="T238" i="4"/>
  <c r="S238" i="4"/>
  <c r="G238" i="4"/>
  <c r="C238" i="4"/>
  <c r="D238" i="4" s="1"/>
  <c r="T237" i="4"/>
  <c r="S237" i="4"/>
  <c r="C237" i="4"/>
  <c r="S236" i="4"/>
  <c r="T236" i="4" s="1"/>
  <c r="G236" i="4"/>
  <c r="C236" i="4"/>
  <c r="D236" i="4" s="1"/>
  <c r="S235" i="4"/>
  <c r="T235" i="4" s="1"/>
  <c r="C235" i="4"/>
  <c r="T234" i="4"/>
  <c r="S234" i="4"/>
  <c r="G234" i="4"/>
  <c r="C234" i="4"/>
  <c r="D234" i="4" s="1"/>
  <c r="T233" i="4"/>
  <c r="S233" i="4"/>
  <c r="C233" i="4"/>
  <c r="S232" i="4"/>
  <c r="T232" i="4" s="1"/>
  <c r="G232" i="4"/>
  <c r="C232" i="4"/>
  <c r="D232" i="4" s="1"/>
  <c r="C231" i="4"/>
  <c r="T230" i="4"/>
  <c r="S230" i="4"/>
  <c r="C230" i="4"/>
  <c r="S229" i="4"/>
  <c r="T229" i="4" s="1"/>
  <c r="G229" i="4"/>
  <c r="C229" i="4"/>
  <c r="D229" i="4" s="1"/>
  <c r="S228" i="4"/>
  <c r="T228" i="4" s="1"/>
  <c r="C228" i="4"/>
  <c r="T227" i="4"/>
  <c r="S227" i="4"/>
  <c r="G227" i="4"/>
  <c r="C227" i="4"/>
  <c r="D227" i="4" s="1"/>
  <c r="T226" i="4"/>
  <c r="S226" i="4"/>
  <c r="C226" i="4"/>
  <c r="S225" i="4"/>
  <c r="T225" i="4" s="1"/>
  <c r="G225" i="4"/>
  <c r="C225" i="4"/>
  <c r="D225" i="4" s="1"/>
  <c r="S224" i="4"/>
  <c r="T224" i="4" s="1"/>
  <c r="C224" i="4"/>
  <c r="S223" i="4"/>
  <c r="T223" i="4" s="1"/>
  <c r="G223" i="4"/>
  <c r="C223" i="4"/>
  <c r="D223" i="4" s="1"/>
  <c r="S222" i="4"/>
  <c r="T222" i="4" s="1"/>
  <c r="C222" i="4"/>
  <c r="S221" i="4"/>
  <c r="T221" i="4" s="1"/>
  <c r="G221" i="4"/>
  <c r="D221" i="4"/>
  <c r="C221" i="4"/>
  <c r="S220" i="4"/>
  <c r="T220" i="4" s="1"/>
  <c r="C220" i="4"/>
  <c r="C219" i="4"/>
  <c r="S218" i="4"/>
  <c r="T218" i="4" s="1"/>
  <c r="G218" i="4"/>
  <c r="D218" i="4"/>
  <c r="C218" i="4"/>
  <c r="S217" i="4"/>
  <c r="T217" i="4" s="1"/>
  <c r="C217" i="4"/>
  <c r="S216" i="4"/>
  <c r="T216" i="4" s="1"/>
  <c r="G216" i="4"/>
  <c r="D216" i="4"/>
  <c r="C216" i="4"/>
  <c r="S215" i="4"/>
  <c r="T215" i="4" s="1"/>
  <c r="C215" i="4"/>
  <c r="S214" i="4"/>
  <c r="T214" i="4" s="1"/>
  <c r="G214" i="4"/>
  <c r="D214" i="4"/>
  <c r="C214" i="4"/>
  <c r="S213" i="4"/>
  <c r="T213" i="4" s="1"/>
  <c r="C213" i="4"/>
  <c r="T212" i="4"/>
  <c r="S212" i="4"/>
  <c r="G212" i="4"/>
  <c r="D212" i="4"/>
  <c r="C212" i="4"/>
  <c r="S211" i="4"/>
  <c r="T211" i="4" s="1"/>
  <c r="C211" i="4"/>
  <c r="S210" i="4"/>
  <c r="T210" i="4" s="1"/>
  <c r="G210" i="4"/>
  <c r="D210" i="4"/>
  <c r="C210" i="4"/>
  <c r="S209" i="4"/>
  <c r="T209" i="4" s="1"/>
  <c r="C209" i="4"/>
  <c r="S208" i="4"/>
  <c r="T208" i="4" s="1"/>
  <c r="G208" i="4"/>
  <c r="D208" i="4"/>
  <c r="C208" i="4"/>
  <c r="C207" i="4"/>
  <c r="S206" i="4"/>
  <c r="T206" i="4" s="1"/>
  <c r="G206" i="4"/>
  <c r="D206" i="4"/>
  <c r="C206" i="4"/>
  <c r="S205" i="4"/>
  <c r="T205" i="4" s="1"/>
  <c r="C205" i="4"/>
  <c r="G205" i="4" s="1"/>
  <c r="S204" i="4"/>
  <c r="T204" i="4" s="1"/>
  <c r="G204" i="4"/>
  <c r="D204" i="4"/>
  <c r="C204" i="4"/>
  <c r="S203" i="4"/>
  <c r="T203" i="4" s="1"/>
  <c r="C203" i="4"/>
  <c r="G203" i="4" s="1"/>
  <c r="S202" i="4"/>
  <c r="T202" i="4" s="1"/>
  <c r="G202" i="4"/>
  <c r="D202" i="4"/>
  <c r="C202" i="4"/>
  <c r="S201" i="4"/>
  <c r="T201" i="4" s="1"/>
  <c r="C201" i="4"/>
  <c r="G201" i="4" s="1"/>
  <c r="S200" i="4"/>
  <c r="T200" i="4" s="1"/>
  <c r="G200" i="4"/>
  <c r="D200" i="4"/>
  <c r="C200" i="4"/>
  <c r="S199" i="4"/>
  <c r="T199" i="4" s="1"/>
  <c r="C199" i="4"/>
  <c r="G199" i="4" s="1"/>
  <c r="S198" i="4"/>
  <c r="T198" i="4" s="1"/>
  <c r="G198" i="4"/>
  <c r="D198" i="4"/>
  <c r="C198" i="4"/>
  <c r="S197" i="4"/>
  <c r="T197" i="4" s="1"/>
  <c r="C197" i="4"/>
  <c r="G197" i="4" s="1"/>
  <c r="S196" i="4"/>
  <c r="T196" i="4" s="1"/>
  <c r="G196" i="4"/>
  <c r="D196" i="4"/>
  <c r="C196" i="4"/>
  <c r="D195" i="4"/>
  <c r="C195" i="4"/>
  <c r="S194" i="4"/>
  <c r="T194" i="4" s="1"/>
  <c r="C194" i="4"/>
  <c r="G194" i="4" s="1"/>
  <c r="S193" i="4"/>
  <c r="T193" i="4" s="1"/>
  <c r="G193" i="4"/>
  <c r="D193" i="4"/>
  <c r="C193" i="4"/>
  <c r="S192" i="4"/>
  <c r="T192" i="4" s="1"/>
  <c r="C192" i="4"/>
  <c r="G192" i="4" s="1"/>
  <c r="S191" i="4"/>
  <c r="T191" i="4" s="1"/>
  <c r="G191" i="4"/>
  <c r="D191" i="4"/>
  <c r="C191" i="4"/>
  <c r="S190" i="4"/>
  <c r="T190" i="4" s="1"/>
  <c r="C190" i="4"/>
  <c r="G190" i="4" s="1"/>
  <c r="S189" i="4"/>
  <c r="T189" i="4" s="1"/>
  <c r="G189" i="4"/>
  <c r="D189" i="4"/>
  <c r="C189" i="4"/>
  <c r="S188" i="4"/>
  <c r="T188" i="4" s="1"/>
  <c r="C188" i="4"/>
  <c r="G188" i="4" s="1"/>
  <c r="S187" i="4"/>
  <c r="T187" i="4" s="1"/>
  <c r="G187" i="4"/>
  <c r="D187" i="4"/>
  <c r="C187" i="4"/>
  <c r="S186" i="4"/>
  <c r="T186" i="4" s="1"/>
  <c r="C186" i="4"/>
  <c r="G186" i="4" s="1"/>
  <c r="S185" i="4"/>
  <c r="T185" i="4" s="1"/>
  <c r="G185" i="4"/>
  <c r="D185" i="4"/>
  <c r="C185" i="4"/>
  <c r="S184" i="4"/>
  <c r="T184" i="4" s="1"/>
  <c r="C184" i="4"/>
  <c r="C183" i="4"/>
  <c r="S182" i="4"/>
  <c r="T182" i="4" s="1"/>
  <c r="G182" i="4"/>
  <c r="D182" i="4"/>
  <c r="C182" i="4"/>
  <c r="S181" i="4"/>
  <c r="T181" i="4" s="1"/>
  <c r="C181" i="4"/>
  <c r="S180" i="4"/>
  <c r="T180" i="4" s="1"/>
  <c r="G180" i="4"/>
  <c r="D180" i="4"/>
  <c r="C180" i="4"/>
  <c r="S179" i="4"/>
  <c r="T179" i="4" s="1"/>
  <c r="D179" i="4"/>
  <c r="C179" i="4"/>
  <c r="G179" i="4" s="1"/>
  <c r="S178" i="4"/>
  <c r="T178" i="4" s="1"/>
  <c r="G178" i="4"/>
  <c r="D178" i="4"/>
  <c r="C178" i="4"/>
  <c r="S177" i="4"/>
  <c r="T177" i="4" s="1"/>
  <c r="D177" i="4"/>
  <c r="C177" i="4"/>
  <c r="G177" i="4" s="1"/>
  <c r="S176" i="4"/>
  <c r="T176" i="4" s="1"/>
  <c r="G176" i="4"/>
  <c r="D176" i="4"/>
  <c r="C176" i="4"/>
  <c r="S175" i="4"/>
  <c r="T175" i="4" s="1"/>
  <c r="D175" i="4"/>
  <c r="C175" i="4"/>
  <c r="G175" i="4" s="1"/>
  <c r="S174" i="4"/>
  <c r="T174" i="4" s="1"/>
  <c r="G174" i="4"/>
  <c r="D174" i="4"/>
  <c r="C174" i="4"/>
  <c r="S173" i="4"/>
  <c r="T173" i="4" s="1"/>
  <c r="D173" i="4"/>
  <c r="C173" i="4"/>
  <c r="G173" i="4" s="1"/>
  <c r="S172" i="4"/>
  <c r="T172" i="4" s="1"/>
  <c r="D172" i="4"/>
  <c r="C172" i="4"/>
  <c r="G172" i="4" s="1"/>
  <c r="D171" i="4"/>
  <c r="C171" i="4"/>
  <c r="S170" i="4"/>
  <c r="T170" i="4" s="1"/>
  <c r="D170" i="4"/>
  <c r="C170" i="4"/>
  <c r="S169" i="4"/>
  <c r="T169" i="4" s="1"/>
  <c r="G169" i="4"/>
  <c r="D169" i="4"/>
  <c r="C169" i="4"/>
  <c r="S168" i="4"/>
  <c r="T168" i="4" s="1"/>
  <c r="D168" i="4"/>
  <c r="C168" i="4"/>
  <c r="G168" i="4" s="1"/>
  <c r="S167" i="4"/>
  <c r="T167" i="4" s="1"/>
  <c r="G167" i="4"/>
  <c r="D167" i="4"/>
  <c r="C167" i="4"/>
  <c r="S166" i="4"/>
  <c r="T166" i="4" s="1"/>
  <c r="D166" i="4"/>
  <c r="C166" i="4"/>
  <c r="G166" i="4" s="1"/>
  <c r="S165" i="4"/>
  <c r="T165" i="4" s="1"/>
  <c r="D165" i="4"/>
  <c r="C165" i="4"/>
  <c r="G165" i="4" s="1"/>
  <c r="S164" i="4"/>
  <c r="T164" i="4" s="1"/>
  <c r="G164" i="4"/>
  <c r="D164" i="4"/>
  <c r="C164" i="4"/>
  <c r="S163" i="4"/>
  <c r="T163" i="4" s="1"/>
  <c r="D163" i="4"/>
  <c r="C163" i="4"/>
  <c r="G163" i="4" s="1"/>
  <c r="S162" i="4"/>
  <c r="T162" i="4" s="1"/>
  <c r="G162" i="4"/>
  <c r="D162" i="4"/>
  <c r="C162" i="4"/>
  <c r="S161" i="4"/>
  <c r="T161" i="4" s="1"/>
  <c r="D161" i="4"/>
  <c r="C161" i="4"/>
  <c r="G161" i="4" s="1"/>
  <c r="S160" i="4"/>
  <c r="T160" i="4" s="1"/>
  <c r="D160" i="4"/>
  <c r="C160" i="4"/>
  <c r="G160" i="4" s="1"/>
  <c r="D159" i="4"/>
  <c r="C159" i="4"/>
  <c r="S158" i="4"/>
  <c r="T158" i="4" s="1"/>
  <c r="D158" i="4"/>
  <c r="C158" i="4"/>
  <c r="G158" i="4" s="1"/>
  <c r="S157" i="4"/>
  <c r="T157" i="4" s="1"/>
  <c r="G157" i="4"/>
  <c r="D157" i="4"/>
  <c r="C157" i="4"/>
  <c r="S156" i="4"/>
  <c r="T156" i="4" s="1"/>
  <c r="D156" i="4"/>
  <c r="C156" i="4"/>
  <c r="G156" i="4" s="1"/>
  <c r="S155" i="4"/>
  <c r="T155" i="4" s="1"/>
  <c r="G155" i="4"/>
  <c r="D155" i="4"/>
  <c r="C155" i="4"/>
  <c r="S154" i="4"/>
  <c r="T154" i="4" s="1"/>
  <c r="D154" i="4"/>
  <c r="C154" i="4"/>
  <c r="G154" i="4" s="1"/>
  <c r="S153" i="4"/>
  <c r="T153" i="4" s="1"/>
  <c r="G153" i="4"/>
  <c r="D153" i="4"/>
  <c r="C153" i="4"/>
  <c r="S152" i="4"/>
  <c r="T152" i="4" s="1"/>
  <c r="D152" i="4"/>
  <c r="C152" i="4"/>
  <c r="G152" i="4" s="1"/>
  <c r="S151" i="4"/>
  <c r="T151" i="4" s="1"/>
  <c r="D151" i="4"/>
  <c r="C151" i="4"/>
  <c r="G151" i="4" s="1"/>
  <c r="S150" i="4"/>
  <c r="T150" i="4" s="1"/>
  <c r="D150" i="4"/>
  <c r="C150" i="4"/>
  <c r="G150" i="4" s="1"/>
  <c r="S149" i="4"/>
  <c r="T149" i="4" s="1"/>
  <c r="D149" i="4"/>
  <c r="C149" i="4"/>
  <c r="G149" i="4" s="1"/>
  <c r="S148" i="4"/>
  <c r="T148" i="4" s="1"/>
  <c r="D148" i="4"/>
  <c r="C148" i="4"/>
  <c r="G148" i="4" s="1"/>
  <c r="D147" i="4"/>
  <c r="C147" i="4"/>
  <c r="S146" i="4"/>
  <c r="T146" i="4" s="1"/>
  <c r="D146" i="4"/>
  <c r="C146" i="4"/>
  <c r="G146" i="4" s="1"/>
  <c r="S145" i="4"/>
  <c r="T145" i="4" s="1"/>
  <c r="D145" i="4"/>
  <c r="C145" i="4"/>
  <c r="G145" i="4" s="1"/>
  <c r="S144" i="4"/>
  <c r="T144" i="4" s="1"/>
  <c r="D144" i="4"/>
  <c r="C144" i="4"/>
  <c r="G144" i="4" s="1"/>
  <c r="S143" i="4"/>
  <c r="T143" i="4" s="1"/>
  <c r="D143" i="4"/>
  <c r="C143" i="4"/>
  <c r="G143" i="4" s="1"/>
  <c r="S142" i="4"/>
  <c r="T142" i="4" s="1"/>
  <c r="D142" i="4"/>
  <c r="C142" i="4"/>
  <c r="G142" i="4" s="1"/>
  <c r="S141" i="4"/>
  <c r="T141" i="4" s="1"/>
  <c r="G141" i="4"/>
  <c r="D141" i="4"/>
  <c r="C141" i="4"/>
  <c r="S140" i="4"/>
  <c r="T140" i="4" s="1"/>
  <c r="D140" i="4"/>
  <c r="C140" i="4"/>
  <c r="G140" i="4" s="1"/>
  <c r="S139" i="4"/>
  <c r="T139" i="4" s="1"/>
  <c r="G139" i="4"/>
  <c r="D139" i="4"/>
  <c r="C139" i="4"/>
  <c r="S138" i="4"/>
  <c r="T138" i="4" s="1"/>
  <c r="D138" i="4"/>
  <c r="C138" i="4"/>
  <c r="G138" i="4" s="1"/>
  <c r="S137" i="4"/>
  <c r="T137" i="4" s="1"/>
  <c r="G137" i="4"/>
  <c r="D137" i="4"/>
  <c r="C137" i="4"/>
  <c r="S136" i="4"/>
  <c r="T136" i="4" s="1"/>
  <c r="D136" i="4"/>
  <c r="C136" i="4"/>
  <c r="G136" i="4" s="1"/>
  <c r="D135" i="4"/>
  <c r="C135" i="4"/>
  <c r="S134" i="4"/>
  <c r="T134" i="4" s="1"/>
  <c r="G134" i="4"/>
  <c r="D134" i="4"/>
  <c r="C134" i="4"/>
  <c r="S133" i="4"/>
  <c r="T133" i="4" s="1"/>
  <c r="D133" i="4"/>
  <c r="C133" i="4"/>
  <c r="G133" i="4" s="1"/>
  <c r="S132" i="4"/>
  <c r="T132" i="4" s="1"/>
  <c r="G132" i="4"/>
  <c r="D132" i="4"/>
  <c r="C132" i="4"/>
  <c r="S131" i="4"/>
  <c r="T131" i="4" s="1"/>
  <c r="D131" i="4"/>
  <c r="C131" i="4"/>
  <c r="G131" i="4" s="1"/>
  <c r="S130" i="4"/>
  <c r="T130" i="4" s="1"/>
  <c r="G130" i="4"/>
  <c r="D130" i="4"/>
  <c r="C130" i="4"/>
  <c r="S129" i="4"/>
  <c r="T129" i="4" s="1"/>
  <c r="D129" i="4"/>
  <c r="C129" i="4"/>
  <c r="G129" i="4" s="1"/>
  <c r="S128" i="4"/>
  <c r="T128" i="4" s="1"/>
  <c r="G128" i="4"/>
  <c r="D128" i="4"/>
  <c r="C128" i="4"/>
  <c r="S127" i="4"/>
  <c r="T127" i="4" s="1"/>
  <c r="D127" i="4"/>
  <c r="C127" i="4"/>
  <c r="G127" i="4" s="1"/>
  <c r="S126" i="4"/>
  <c r="T126" i="4" s="1"/>
  <c r="G126" i="4"/>
  <c r="D126" i="4"/>
  <c r="C126" i="4"/>
  <c r="S125" i="4"/>
  <c r="T125" i="4" s="1"/>
  <c r="D125" i="4"/>
  <c r="C125" i="4"/>
  <c r="G125" i="4" s="1"/>
  <c r="S124" i="4"/>
  <c r="T124" i="4" s="1"/>
  <c r="G124" i="4"/>
  <c r="D124" i="4"/>
  <c r="C124" i="4"/>
  <c r="D123" i="4"/>
  <c r="C123" i="4"/>
  <c r="S122" i="4"/>
  <c r="T122" i="4" s="1"/>
  <c r="D122" i="4"/>
  <c r="C122" i="4"/>
  <c r="G122" i="4" s="1"/>
  <c r="S121" i="4"/>
  <c r="T121" i="4" s="1"/>
  <c r="G121" i="4"/>
  <c r="D121" i="4"/>
  <c r="C121" i="4"/>
  <c r="S120" i="4"/>
  <c r="T120" i="4" s="1"/>
  <c r="D120" i="4"/>
  <c r="C120" i="4"/>
  <c r="G120" i="4" s="1"/>
  <c r="S119" i="4"/>
  <c r="T119" i="4" s="1"/>
  <c r="G119" i="4"/>
  <c r="D119" i="4"/>
  <c r="C119" i="4"/>
  <c r="S118" i="4"/>
  <c r="T118" i="4" s="1"/>
  <c r="D118" i="4"/>
  <c r="C118" i="4"/>
  <c r="G118" i="4" s="1"/>
  <c r="S117" i="4"/>
  <c r="T117" i="4" s="1"/>
  <c r="G117" i="4"/>
  <c r="D117" i="4"/>
  <c r="C117" i="4"/>
  <c r="S116" i="4"/>
  <c r="T116" i="4" s="1"/>
  <c r="C116" i="4"/>
  <c r="G116" i="4" s="1"/>
  <c r="S115" i="4"/>
  <c r="T115" i="4" s="1"/>
  <c r="G115" i="4"/>
  <c r="D115" i="4"/>
  <c r="C115" i="4"/>
  <c r="S114" i="4"/>
  <c r="T114" i="4" s="1"/>
  <c r="C114" i="4"/>
  <c r="G114" i="4" s="1"/>
  <c r="S113" i="4"/>
  <c r="T113" i="4" s="1"/>
  <c r="G113" i="4"/>
  <c r="D113" i="4"/>
  <c r="C113" i="4"/>
  <c r="S112" i="4"/>
  <c r="T112" i="4" s="1"/>
  <c r="C112" i="4"/>
  <c r="G112" i="4" s="1"/>
  <c r="C111" i="4"/>
  <c r="S110" i="4"/>
  <c r="T110" i="4" s="1"/>
  <c r="G110" i="4"/>
  <c r="D110" i="4"/>
  <c r="C110" i="4"/>
  <c r="S109" i="4"/>
  <c r="T109" i="4" s="1"/>
  <c r="C109" i="4"/>
  <c r="G109" i="4" s="1"/>
  <c r="S108" i="4"/>
  <c r="T108" i="4" s="1"/>
  <c r="G108" i="4"/>
  <c r="D108" i="4"/>
  <c r="C108" i="4"/>
  <c r="S107" i="4"/>
  <c r="T107" i="4" s="1"/>
  <c r="C107" i="4"/>
  <c r="G107" i="4" s="1"/>
  <c r="S106" i="4"/>
  <c r="T106" i="4" s="1"/>
  <c r="G106" i="4"/>
  <c r="D106" i="4"/>
  <c r="C106" i="4"/>
  <c r="S105" i="4"/>
  <c r="T105" i="4" s="1"/>
  <c r="C105" i="4"/>
  <c r="G105" i="4" s="1"/>
  <c r="S104" i="4"/>
  <c r="T104" i="4" s="1"/>
  <c r="G104" i="4"/>
  <c r="D104" i="4"/>
  <c r="C104" i="4"/>
  <c r="S103" i="4"/>
  <c r="T103" i="4" s="1"/>
  <c r="C103" i="4"/>
  <c r="G103" i="4" s="1"/>
  <c r="S102" i="4"/>
  <c r="T102" i="4" s="1"/>
  <c r="G102" i="4"/>
  <c r="D102" i="4"/>
  <c r="C102" i="4"/>
  <c r="S101" i="4"/>
  <c r="T101" i="4" s="1"/>
  <c r="C101" i="4"/>
  <c r="G101" i="4" s="1"/>
  <c r="S100" i="4"/>
  <c r="T100" i="4" s="1"/>
  <c r="G100" i="4"/>
  <c r="D100" i="4"/>
  <c r="C100" i="4"/>
  <c r="D99" i="4"/>
  <c r="C99" i="4"/>
  <c r="S98" i="4"/>
  <c r="T98" i="4" s="1"/>
  <c r="C98" i="4"/>
  <c r="G98" i="4" s="1"/>
  <c r="S97" i="4"/>
  <c r="T97" i="4" s="1"/>
  <c r="G97" i="4"/>
  <c r="D97" i="4"/>
  <c r="C97" i="4"/>
  <c r="S96" i="4"/>
  <c r="T96" i="4" s="1"/>
  <c r="C96" i="4"/>
  <c r="G96" i="4" s="1"/>
  <c r="S95" i="4"/>
  <c r="T95" i="4" s="1"/>
  <c r="G95" i="4"/>
  <c r="D95" i="4"/>
  <c r="C95" i="4"/>
  <c r="S94" i="4"/>
  <c r="T94" i="4" s="1"/>
  <c r="C94" i="4"/>
  <c r="G94" i="4" s="1"/>
  <c r="S93" i="4"/>
  <c r="T93" i="4" s="1"/>
  <c r="G93" i="4"/>
  <c r="D93" i="4"/>
  <c r="C93" i="4"/>
  <c r="S92" i="4"/>
  <c r="T92" i="4" s="1"/>
  <c r="C92" i="4"/>
  <c r="G92" i="4" s="1"/>
  <c r="S91" i="4"/>
  <c r="T91" i="4" s="1"/>
  <c r="G91" i="4"/>
  <c r="D91" i="4"/>
  <c r="C91" i="4"/>
  <c r="S90" i="4"/>
  <c r="T90" i="4" s="1"/>
  <c r="C90" i="4"/>
  <c r="G90" i="4" s="1"/>
  <c r="S89" i="4"/>
  <c r="T89" i="4" s="1"/>
  <c r="G89" i="4"/>
  <c r="D89" i="4"/>
  <c r="C89" i="4"/>
  <c r="S88" i="4"/>
  <c r="T88" i="4" s="1"/>
  <c r="C88" i="4"/>
  <c r="G88" i="4" s="1"/>
  <c r="D87" i="4"/>
  <c r="C87" i="4"/>
  <c r="T86" i="4"/>
  <c r="S86" i="4"/>
  <c r="G86" i="4"/>
  <c r="D86" i="4"/>
  <c r="C86" i="4"/>
  <c r="S85" i="4"/>
  <c r="T85" i="4" s="1"/>
  <c r="D85" i="4"/>
  <c r="C85" i="4"/>
  <c r="G85" i="4" s="1"/>
  <c r="T84" i="4"/>
  <c r="S84" i="4"/>
  <c r="G84" i="4"/>
  <c r="D84" i="4"/>
  <c r="C84" i="4"/>
  <c r="S83" i="4"/>
  <c r="T83" i="4" s="1"/>
  <c r="D83" i="4"/>
  <c r="C83" i="4"/>
  <c r="G83" i="4" s="1"/>
  <c r="T82" i="4"/>
  <c r="S82" i="4"/>
  <c r="G82" i="4"/>
  <c r="D82" i="4"/>
  <c r="C82" i="4"/>
  <c r="S81" i="4"/>
  <c r="T81" i="4" s="1"/>
  <c r="D81" i="4"/>
  <c r="C81" i="4"/>
  <c r="G81" i="4" s="1"/>
  <c r="T80" i="4"/>
  <c r="S80" i="4"/>
  <c r="G80" i="4"/>
  <c r="D80" i="4"/>
  <c r="C80" i="4"/>
  <c r="S79" i="4"/>
  <c r="T79" i="4" s="1"/>
  <c r="D79" i="4"/>
  <c r="C79" i="4"/>
  <c r="G79" i="4" s="1"/>
  <c r="S78" i="4"/>
  <c r="T78" i="4" s="1"/>
  <c r="G78" i="4"/>
  <c r="D78" i="4"/>
  <c r="C78" i="4"/>
  <c r="S77" i="4"/>
  <c r="T77" i="4" s="1"/>
  <c r="C77" i="4"/>
  <c r="G77" i="4" s="1"/>
  <c r="S76" i="4"/>
  <c r="T76" i="4" s="1"/>
  <c r="G76" i="4"/>
  <c r="D76" i="4"/>
  <c r="C76" i="4"/>
  <c r="D75" i="4"/>
  <c r="C75" i="4"/>
  <c r="S74" i="4"/>
  <c r="T74" i="4" s="1"/>
  <c r="C74" i="4"/>
  <c r="G74" i="4" s="1"/>
  <c r="S73" i="4"/>
  <c r="T73" i="4" s="1"/>
  <c r="C73" i="4"/>
  <c r="T72" i="4"/>
  <c r="S72" i="4"/>
  <c r="G72" i="4"/>
  <c r="C72" i="4"/>
  <c r="D72" i="4" s="1"/>
  <c r="S71" i="4"/>
  <c r="T71" i="4" s="1"/>
  <c r="C71" i="4"/>
  <c r="T70" i="4"/>
  <c r="S70" i="4"/>
  <c r="G70" i="4"/>
  <c r="C70" i="4"/>
  <c r="D70" i="4" s="1"/>
  <c r="S69" i="4"/>
  <c r="T69" i="4" s="1"/>
  <c r="C69" i="4"/>
  <c r="T68" i="4"/>
  <c r="S68" i="4"/>
  <c r="G68" i="4"/>
  <c r="D68" i="4"/>
  <c r="C68" i="4"/>
  <c r="S67" i="4"/>
  <c r="T67" i="4" s="1"/>
  <c r="C67" i="4"/>
  <c r="S66" i="4"/>
  <c r="T66" i="4" s="1"/>
  <c r="G66" i="4"/>
  <c r="D66" i="4"/>
  <c r="C66" i="4"/>
  <c r="S65" i="4"/>
  <c r="T65" i="4" s="1"/>
  <c r="C65" i="4"/>
  <c r="T64" i="4"/>
  <c r="S64" i="4"/>
  <c r="G64" i="4"/>
  <c r="D64" i="4"/>
  <c r="C64" i="4"/>
  <c r="C63" i="4"/>
  <c r="S62" i="4"/>
  <c r="T62" i="4" s="1"/>
  <c r="C62" i="4"/>
  <c r="T61" i="4"/>
  <c r="S61" i="4"/>
  <c r="G61" i="4"/>
  <c r="D61" i="4"/>
  <c r="C61" i="4"/>
  <c r="S60" i="4"/>
  <c r="T60" i="4" s="1"/>
  <c r="C60" i="4"/>
  <c r="S59" i="4"/>
  <c r="T59" i="4" s="1"/>
  <c r="G59" i="4"/>
  <c r="D59" i="4"/>
  <c r="C59" i="4"/>
  <c r="S58" i="4"/>
  <c r="T58" i="4" s="1"/>
  <c r="C58" i="4"/>
  <c r="T57" i="4"/>
  <c r="S57" i="4"/>
  <c r="G57" i="4"/>
  <c r="C57" i="4"/>
  <c r="D57" i="4" s="1"/>
  <c r="S56" i="4"/>
  <c r="T56" i="4" s="1"/>
  <c r="C56" i="4"/>
  <c r="T55" i="4"/>
  <c r="S55" i="4"/>
  <c r="G55" i="4"/>
  <c r="C55" i="4"/>
  <c r="D55" i="4" s="1"/>
  <c r="S54" i="4"/>
  <c r="T54" i="4" s="1"/>
  <c r="C54" i="4"/>
  <c r="T53" i="4"/>
  <c r="S53" i="4"/>
  <c r="G53" i="4"/>
  <c r="C53" i="4"/>
  <c r="D53" i="4" s="1"/>
  <c r="S52" i="4"/>
  <c r="T52" i="4" s="1"/>
  <c r="C52" i="4"/>
  <c r="C51" i="4"/>
  <c r="S50" i="4"/>
  <c r="T50" i="4" s="1"/>
  <c r="G50" i="4"/>
  <c r="D50" i="4"/>
  <c r="C50" i="4"/>
  <c r="S49" i="4"/>
  <c r="T49" i="4" s="1"/>
  <c r="C49" i="4"/>
  <c r="T48" i="4"/>
  <c r="S48" i="4"/>
  <c r="G48" i="4"/>
  <c r="D48" i="4"/>
  <c r="C48" i="4"/>
  <c r="S47" i="4"/>
  <c r="T47" i="4" s="1"/>
  <c r="C47" i="4"/>
  <c r="S46" i="4"/>
  <c r="T46" i="4" s="1"/>
  <c r="G46" i="4"/>
  <c r="D46" i="4"/>
  <c r="C46" i="4"/>
  <c r="S45" i="4"/>
  <c r="T45" i="4" s="1"/>
  <c r="C45" i="4"/>
  <c r="T44" i="4"/>
  <c r="S44" i="4"/>
  <c r="G44" i="4"/>
  <c r="D44" i="4"/>
  <c r="C44" i="4"/>
  <c r="S43" i="4"/>
  <c r="T43" i="4" s="1"/>
  <c r="C43" i="4"/>
  <c r="S42" i="4"/>
  <c r="T42" i="4" s="1"/>
  <c r="G42" i="4"/>
  <c r="D42" i="4"/>
  <c r="C42" i="4"/>
  <c r="S41" i="4"/>
  <c r="T41" i="4" s="1"/>
  <c r="C41" i="4"/>
  <c r="T40" i="4"/>
  <c r="S40" i="4"/>
  <c r="G40" i="4"/>
  <c r="C40" i="4"/>
  <c r="D40" i="4" s="1"/>
  <c r="F39" i="4"/>
  <c r="G39" i="4" s="1"/>
  <c r="C39" i="4"/>
  <c r="S38" i="4"/>
  <c r="T38" i="4" s="1"/>
  <c r="C38" i="4"/>
  <c r="T37" i="4"/>
  <c r="S37" i="4"/>
  <c r="G37" i="4"/>
  <c r="D37" i="4"/>
  <c r="C37" i="4"/>
  <c r="S36" i="4"/>
  <c r="T36" i="4" s="1"/>
  <c r="C36" i="4"/>
  <c r="S35" i="4"/>
  <c r="T35" i="4" s="1"/>
  <c r="G35" i="4"/>
  <c r="C35" i="4"/>
  <c r="D35" i="4" s="1"/>
  <c r="S34" i="4"/>
  <c r="T34" i="4" s="1"/>
  <c r="C34" i="4"/>
  <c r="S33" i="4"/>
  <c r="T33" i="4" s="1"/>
  <c r="G33" i="4"/>
  <c r="C33" i="4"/>
  <c r="D33" i="4" s="1"/>
  <c r="S32" i="4"/>
  <c r="T32" i="4" s="1"/>
  <c r="C32" i="4"/>
  <c r="S31" i="4"/>
  <c r="T31" i="4" s="1"/>
  <c r="G31" i="4"/>
  <c r="C31" i="4"/>
  <c r="D31" i="4" s="1"/>
  <c r="S30" i="4"/>
  <c r="T30" i="4" s="1"/>
  <c r="C30" i="4"/>
  <c r="S29" i="4"/>
  <c r="T29" i="4" s="1"/>
  <c r="G29" i="4"/>
  <c r="C29" i="4"/>
  <c r="D29" i="4" s="1"/>
  <c r="S28" i="4"/>
  <c r="T28" i="4" s="1"/>
  <c r="C28" i="4"/>
  <c r="T27" i="4"/>
  <c r="S27" i="4"/>
  <c r="F27" i="4"/>
  <c r="C27" i="4"/>
  <c r="G27" i="4" s="1"/>
  <c r="T26" i="4"/>
  <c r="G26" i="4"/>
  <c r="D26" i="4"/>
  <c r="C26" i="4"/>
  <c r="T25" i="4"/>
  <c r="G25" i="4"/>
  <c r="D25" i="4"/>
  <c r="C25" i="4"/>
  <c r="T24" i="4"/>
  <c r="C24" i="4"/>
  <c r="G24" i="4" s="1"/>
  <c r="T23" i="4"/>
  <c r="C23" i="4"/>
  <c r="T22" i="4"/>
  <c r="G22" i="4"/>
  <c r="D22" i="4"/>
  <c r="C22" i="4"/>
  <c r="T21" i="4"/>
  <c r="G21" i="4"/>
  <c r="D21" i="4"/>
  <c r="C21" i="4"/>
  <c r="T20" i="4"/>
  <c r="C20" i="4"/>
  <c r="G20" i="4" s="1"/>
  <c r="T19" i="4"/>
  <c r="C19" i="4"/>
  <c r="T18" i="4"/>
  <c r="G18" i="4"/>
  <c r="D18" i="4"/>
  <c r="C18" i="4"/>
  <c r="T17" i="4"/>
  <c r="G17" i="4"/>
  <c r="C17" i="4"/>
  <c r="D17" i="4" s="1"/>
  <c r="T16" i="4"/>
  <c r="C16" i="4"/>
  <c r="P16" i="4" s="1"/>
  <c r="E14" i="4"/>
  <c r="B14" i="4"/>
  <c r="A14" i="4"/>
  <c r="R8" i="4"/>
  <c r="Q16" i="4" l="1"/>
  <c r="D23" i="4"/>
  <c r="D28" i="4"/>
  <c r="D36" i="4"/>
  <c r="D41" i="4"/>
  <c r="D51" i="4"/>
  <c r="D56" i="4"/>
  <c r="D58" i="4"/>
  <c r="D67" i="4"/>
  <c r="D71" i="4"/>
  <c r="D114" i="4"/>
  <c r="D16" i="4"/>
  <c r="G19" i="4"/>
  <c r="D20" i="4"/>
  <c r="G23" i="4"/>
  <c r="D24" i="4"/>
  <c r="G28" i="4"/>
  <c r="G30" i="4"/>
  <c r="G32" i="4"/>
  <c r="G34" i="4"/>
  <c r="G36" i="4"/>
  <c r="G38" i="4"/>
  <c r="G41" i="4"/>
  <c r="G43" i="4"/>
  <c r="G45" i="4"/>
  <c r="G47" i="4"/>
  <c r="G49" i="4"/>
  <c r="F51" i="4"/>
  <c r="G52" i="4"/>
  <c r="G54" i="4"/>
  <c r="G56" i="4"/>
  <c r="G58" i="4"/>
  <c r="G60" i="4"/>
  <c r="G62" i="4"/>
  <c r="G65" i="4"/>
  <c r="G67" i="4"/>
  <c r="G69" i="4"/>
  <c r="G71" i="4"/>
  <c r="G73" i="4"/>
  <c r="D88" i="4"/>
  <c r="D90" i="4"/>
  <c r="D92" i="4"/>
  <c r="D94" i="4"/>
  <c r="D96" i="4"/>
  <c r="D98" i="4"/>
  <c r="D101" i="4"/>
  <c r="D103" i="4"/>
  <c r="D105" i="4"/>
  <c r="D107" i="4"/>
  <c r="D109" i="4"/>
  <c r="D111" i="4"/>
  <c r="C14" i="4"/>
  <c r="D19" i="4"/>
  <c r="D27" i="4"/>
  <c r="D30" i="4"/>
  <c r="D32" i="4"/>
  <c r="D34" i="4"/>
  <c r="D38" i="4"/>
  <c r="D43" i="4"/>
  <c r="D45" i="4"/>
  <c r="D47" i="4"/>
  <c r="D49" i="4"/>
  <c r="D52" i="4"/>
  <c r="D54" i="4"/>
  <c r="D60" i="4"/>
  <c r="D62" i="4"/>
  <c r="D65" i="4"/>
  <c r="D69" i="4"/>
  <c r="D73" i="4"/>
  <c r="D112" i="4"/>
  <c r="D116" i="4"/>
  <c r="G16" i="4"/>
  <c r="D39" i="4"/>
  <c r="D63" i="4"/>
  <c r="D74" i="4"/>
  <c r="D77" i="4"/>
  <c r="G181" i="4"/>
  <c r="D181" i="4"/>
  <c r="D183" i="4"/>
  <c r="G170" i="4"/>
  <c r="G184" i="4"/>
  <c r="D184" i="4"/>
  <c r="G213" i="4"/>
  <c r="D213" i="4"/>
  <c r="G220" i="4"/>
  <c r="D220" i="4"/>
  <c r="G237" i="4"/>
  <c r="D237" i="4"/>
  <c r="G244" i="4"/>
  <c r="D244" i="4"/>
  <c r="G252" i="4"/>
  <c r="D252" i="4"/>
  <c r="G257" i="4"/>
  <c r="D257" i="4"/>
  <c r="D267" i="4"/>
  <c r="G283" i="4"/>
  <c r="D283" i="4"/>
  <c r="G309" i="4"/>
  <c r="D309" i="4"/>
  <c r="G324" i="4"/>
  <c r="D324" i="4"/>
  <c r="G367" i="4"/>
  <c r="D367" i="4"/>
  <c r="G215" i="4"/>
  <c r="D215" i="4"/>
  <c r="G222" i="4"/>
  <c r="D222" i="4"/>
  <c r="G224" i="4"/>
  <c r="D224" i="4"/>
  <c r="G226" i="4"/>
  <c r="D226" i="4"/>
  <c r="G239" i="4"/>
  <c r="D239" i="4"/>
  <c r="G246" i="4"/>
  <c r="D246" i="4"/>
  <c r="G254" i="4"/>
  <c r="D254" i="4"/>
  <c r="G259" i="4"/>
  <c r="D259" i="4"/>
  <c r="D186" i="4"/>
  <c r="D188" i="4"/>
  <c r="D190" i="4"/>
  <c r="D192" i="4"/>
  <c r="D194" i="4"/>
  <c r="D197" i="4"/>
  <c r="D199" i="4"/>
  <c r="D201" i="4"/>
  <c r="D203" i="4"/>
  <c r="D205" i="4"/>
  <c r="D207" i="4"/>
  <c r="G209" i="4"/>
  <c r="D209" i="4"/>
  <c r="G217" i="4"/>
  <c r="D217" i="4"/>
  <c r="G228" i="4"/>
  <c r="D228" i="4"/>
  <c r="G233" i="4"/>
  <c r="D233" i="4"/>
  <c r="G241" i="4"/>
  <c r="D241" i="4"/>
  <c r="G248" i="4"/>
  <c r="D248" i="4"/>
  <c r="G261" i="4"/>
  <c r="D261" i="4"/>
  <c r="G265" i="4"/>
  <c r="D265" i="4"/>
  <c r="D291" i="4"/>
  <c r="G316" i="4"/>
  <c r="D316" i="4"/>
  <c r="G211" i="4"/>
  <c r="D211" i="4"/>
  <c r="D219" i="4"/>
  <c r="G230" i="4"/>
  <c r="D230" i="4"/>
  <c r="G235" i="4"/>
  <c r="D235" i="4"/>
  <c r="D243" i="4"/>
  <c r="G250" i="4"/>
  <c r="D250" i="4"/>
  <c r="G263" i="4"/>
  <c r="D263" i="4"/>
  <c r="G278" i="4"/>
  <c r="D278" i="4"/>
  <c r="G298" i="4"/>
  <c r="D298" i="4"/>
  <c r="G285" i="4"/>
  <c r="D285" i="4"/>
  <c r="G292" i="4"/>
  <c r="D292" i="4"/>
  <c r="G300" i="4"/>
  <c r="D300" i="4"/>
  <c r="G311" i="4"/>
  <c r="D311" i="4"/>
  <c r="G318" i="4"/>
  <c r="D318" i="4"/>
  <c r="G326" i="4"/>
  <c r="D326" i="4"/>
  <c r="G329" i="4"/>
  <c r="D329" i="4"/>
  <c r="G336" i="4"/>
  <c r="D336" i="4"/>
  <c r="G356" i="4"/>
  <c r="D356" i="4"/>
  <c r="G287" i="4"/>
  <c r="D287" i="4"/>
  <c r="G294" i="4"/>
  <c r="D294" i="4"/>
  <c r="G302" i="4"/>
  <c r="D302" i="4"/>
  <c r="G305" i="4"/>
  <c r="D305" i="4"/>
  <c r="G313" i="4"/>
  <c r="D313" i="4"/>
  <c r="G320" i="4"/>
  <c r="D320" i="4"/>
  <c r="D375" i="4"/>
  <c r="D231" i="4"/>
  <c r="D255" i="4"/>
  <c r="D264" i="4"/>
  <c r="G281" i="4"/>
  <c r="D281" i="4"/>
  <c r="G289" i="4"/>
  <c r="D289" i="4"/>
  <c r="G296" i="4"/>
  <c r="D296" i="4"/>
  <c r="G307" i="4"/>
  <c r="D307" i="4"/>
  <c r="D315" i="4"/>
  <c r="G322" i="4"/>
  <c r="D322" i="4"/>
  <c r="G334" i="4"/>
  <c r="D334" i="4"/>
  <c r="G338" i="4"/>
  <c r="D338" i="4"/>
  <c r="G382" i="4"/>
  <c r="D382" i="4"/>
  <c r="D351" i="4"/>
  <c r="G358" i="4"/>
  <c r="D358" i="4"/>
  <c r="G369" i="4"/>
  <c r="D369" i="4"/>
  <c r="G376" i="4"/>
  <c r="D376" i="4"/>
  <c r="G352" i="4"/>
  <c r="D352" i="4"/>
  <c r="G360" i="4"/>
  <c r="D360" i="4"/>
  <c r="G371" i="4"/>
  <c r="D371" i="4"/>
  <c r="G378" i="4"/>
  <c r="D378" i="4"/>
  <c r="G341" i="4"/>
  <c r="D341" i="4"/>
  <c r="G343" i="4"/>
  <c r="D343" i="4"/>
  <c r="G345" i="4"/>
  <c r="D345" i="4"/>
  <c r="G347" i="4"/>
  <c r="D347" i="4"/>
  <c r="G349" i="4"/>
  <c r="D349" i="4"/>
  <c r="G354" i="4"/>
  <c r="D354" i="4"/>
  <c r="G362" i="4"/>
  <c r="D362" i="4"/>
  <c r="G365" i="4"/>
  <c r="D365" i="4"/>
  <c r="G373" i="4"/>
  <c r="D373" i="4"/>
  <c r="G380" i="4"/>
  <c r="D380" i="4"/>
  <c r="G443" i="4"/>
  <c r="D443" i="4"/>
  <c r="G388" i="4"/>
  <c r="D388" i="4"/>
  <c r="D423" i="4"/>
  <c r="G385" i="4"/>
  <c r="D385" i="4"/>
  <c r="D387" i="4"/>
  <c r="G430" i="4"/>
  <c r="D430" i="4"/>
  <c r="G417" i="4"/>
  <c r="D417" i="4"/>
  <c r="G424" i="4"/>
  <c r="D424" i="4"/>
  <c r="G432" i="4"/>
  <c r="D432" i="4"/>
  <c r="G437" i="4"/>
  <c r="D437" i="4"/>
  <c r="G445" i="4"/>
  <c r="D445" i="4"/>
  <c r="D390" i="4"/>
  <c r="D392" i="4"/>
  <c r="D394" i="4"/>
  <c r="D396" i="4"/>
  <c r="D398" i="4"/>
  <c r="D401" i="4"/>
  <c r="D403" i="4"/>
  <c r="D405" i="4"/>
  <c r="D407" i="4"/>
  <c r="D409" i="4"/>
  <c r="D411" i="4"/>
  <c r="D412" i="4"/>
  <c r="D414" i="4"/>
  <c r="G419" i="4"/>
  <c r="D419" i="4"/>
  <c r="G426" i="4"/>
  <c r="D426" i="4"/>
  <c r="G434" i="4"/>
  <c r="D434" i="4"/>
  <c r="G439" i="4"/>
  <c r="D439" i="4"/>
  <c r="G415" i="4"/>
  <c r="G421" i="4"/>
  <c r="D421" i="4"/>
  <c r="G428" i="4"/>
  <c r="D428" i="4"/>
  <c r="G441" i="4"/>
  <c r="D441" i="4"/>
  <c r="G451" i="4"/>
  <c r="G449" i="4"/>
  <c r="D435" i="4"/>
  <c r="D449" i="4"/>
  <c r="G453" i="4"/>
  <c r="G455" i="4"/>
  <c r="G457" i="4"/>
  <c r="G460" i="4"/>
  <c r="G462" i="4"/>
  <c r="G464" i="4"/>
  <c r="G466" i="4"/>
  <c r="D472" i="4"/>
  <c r="D476" i="4"/>
  <c r="D480" i="4"/>
  <c r="P18" i="1"/>
  <c r="P17" i="1"/>
  <c r="P16" i="1"/>
  <c r="H16" i="4" l="1"/>
  <c r="F63" i="4"/>
  <c r="D14" i="4"/>
  <c r="R16" i="4"/>
  <c r="P17" i="4"/>
  <c r="G51" i="4"/>
  <c r="C13" i="2"/>
  <c r="D13" i="2" s="1"/>
  <c r="C12" i="2"/>
  <c r="D12" i="2" s="1"/>
  <c r="C11" i="2"/>
  <c r="D11" i="2" s="1"/>
  <c r="C10" i="2"/>
  <c r="D10" i="2" s="1"/>
  <c r="C9" i="2"/>
  <c r="D9" i="2" s="1"/>
  <c r="C8" i="2"/>
  <c r="D8" i="2" s="1"/>
  <c r="C7" i="2"/>
  <c r="D7" i="2" s="1"/>
  <c r="D6" i="2"/>
  <c r="C6" i="2"/>
  <c r="C5" i="2"/>
  <c r="D5" i="2" s="1"/>
  <c r="C4" i="2"/>
  <c r="D4" i="2" s="1"/>
  <c r="C3" i="2"/>
  <c r="D3" i="2" s="1"/>
  <c r="C2" i="2"/>
  <c r="D2" i="2" s="1"/>
  <c r="S29" i="1"/>
  <c r="S30" i="1"/>
  <c r="S31" i="1"/>
  <c r="S32" i="1"/>
  <c r="S33" i="1"/>
  <c r="S34" i="1"/>
  <c r="S35" i="1"/>
  <c r="S36" i="1"/>
  <c r="S37" i="1"/>
  <c r="S38" i="1"/>
  <c r="S40" i="1"/>
  <c r="S41" i="1"/>
  <c r="S42" i="1"/>
  <c r="S43" i="1"/>
  <c r="S44" i="1"/>
  <c r="S45" i="1"/>
  <c r="S46" i="1"/>
  <c r="S47" i="1"/>
  <c r="S48" i="1"/>
  <c r="S49" i="1"/>
  <c r="S50" i="1"/>
  <c r="S52" i="1"/>
  <c r="S53" i="1"/>
  <c r="S54" i="1"/>
  <c r="S55" i="1"/>
  <c r="S56" i="1"/>
  <c r="S57" i="1"/>
  <c r="S58" i="1"/>
  <c r="S59" i="1"/>
  <c r="S60" i="1"/>
  <c r="S61" i="1"/>
  <c r="S62" i="1"/>
  <c r="S64" i="1"/>
  <c r="S65" i="1"/>
  <c r="S66" i="1"/>
  <c r="S67" i="1"/>
  <c r="S68" i="1"/>
  <c r="S69" i="1"/>
  <c r="S70" i="1"/>
  <c r="S71" i="1"/>
  <c r="S72" i="1"/>
  <c r="S73" i="1"/>
  <c r="S74" i="1"/>
  <c r="S76" i="1"/>
  <c r="S77" i="1"/>
  <c r="S78" i="1"/>
  <c r="S79" i="1"/>
  <c r="S80" i="1"/>
  <c r="S81" i="1"/>
  <c r="S82" i="1"/>
  <c r="S83" i="1"/>
  <c r="S84" i="1"/>
  <c r="S85" i="1"/>
  <c r="S86" i="1"/>
  <c r="S88" i="1"/>
  <c r="S89" i="1"/>
  <c r="S90" i="1"/>
  <c r="S91" i="1"/>
  <c r="S92" i="1"/>
  <c r="S93" i="1"/>
  <c r="S94" i="1"/>
  <c r="S95" i="1"/>
  <c r="S96" i="1"/>
  <c r="S97" i="1"/>
  <c r="S98" i="1"/>
  <c r="S100" i="1"/>
  <c r="S101" i="1"/>
  <c r="S102" i="1"/>
  <c r="S103" i="1"/>
  <c r="S104" i="1"/>
  <c r="S105" i="1"/>
  <c r="S106" i="1"/>
  <c r="S107" i="1"/>
  <c r="S108" i="1"/>
  <c r="S109" i="1"/>
  <c r="S110" i="1"/>
  <c r="S112" i="1"/>
  <c r="S113" i="1"/>
  <c r="S114" i="1"/>
  <c r="S115" i="1"/>
  <c r="S116" i="1"/>
  <c r="S117" i="1"/>
  <c r="S118" i="1"/>
  <c r="S119" i="1"/>
  <c r="S120" i="1"/>
  <c r="S121" i="1"/>
  <c r="S122" i="1"/>
  <c r="S124" i="1"/>
  <c r="S125" i="1"/>
  <c r="S126" i="1"/>
  <c r="S127" i="1"/>
  <c r="S128" i="1"/>
  <c r="S129" i="1"/>
  <c r="S130" i="1"/>
  <c r="S131" i="1"/>
  <c r="S132" i="1"/>
  <c r="S133" i="1"/>
  <c r="S134" i="1"/>
  <c r="S136" i="1"/>
  <c r="S137" i="1"/>
  <c r="S138" i="1"/>
  <c r="S139" i="1"/>
  <c r="S140" i="1"/>
  <c r="S141" i="1"/>
  <c r="S142" i="1"/>
  <c r="S143" i="1"/>
  <c r="S144" i="1"/>
  <c r="S145" i="1"/>
  <c r="S146" i="1"/>
  <c r="S148" i="1"/>
  <c r="S149" i="1"/>
  <c r="S150" i="1"/>
  <c r="S151" i="1"/>
  <c r="S152" i="1"/>
  <c r="S153" i="1"/>
  <c r="S154" i="1"/>
  <c r="S155" i="1"/>
  <c r="S156" i="1"/>
  <c r="S157" i="1"/>
  <c r="S158" i="1"/>
  <c r="S160" i="1"/>
  <c r="S161" i="1"/>
  <c r="S162" i="1"/>
  <c r="S163" i="1"/>
  <c r="S164" i="1"/>
  <c r="S165" i="1"/>
  <c r="S166" i="1"/>
  <c r="S167" i="1"/>
  <c r="S168" i="1"/>
  <c r="S169" i="1"/>
  <c r="S170" i="1"/>
  <c r="S172" i="1"/>
  <c r="S173" i="1"/>
  <c r="S174" i="1"/>
  <c r="S175" i="1"/>
  <c r="S176" i="1"/>
  <c r="S177" i="1"/>
  <c r="S178" i="1"/>
  <c r="S179" i="1"/>
  <c r="S180" i="1"/>
  <c r="S181" i="1"/>
  <c r="S182" i="1"/>
  <c r="S184" i="1"/>
  <c r="S185" i="1"/>
  <c r="S186" i="1"/>
  <c r="S187" i="1"/>
  <c r="S188" i="1"/>
  <c r="S189" i="1"/>
  <c r="S190" i="1"/>
  <c r="S191" i="1"/>
  <c r="S192" i="1"/>
  <c r="S193" i="1"/>
  <c r="S194" i="1"/>
  <c r="S196" i="1"/>
  <c r="S197" i="1"/>
  <c r="S198" i="1"/>
  <c r="S199" i="1"/>
  <c r="S200" i="1"/>
  <c r="S201" i="1"/>
  <c r="S202" i="1"/>
  <c r="S203" i="1"/>
  <c r="S204" i="1"/>
  <c r="S205" i="1"/>
  <c r="S206" i="1"/>
  <c r="S208" i="1"/>
  <c r="S209" i="1"/>
  <c r="S210" i="1"/>
  <c r="S211" i="1"/>
  <c r="S212" i="1"/>
  <c r="S213" i="1"/>
  <c r="S214" i="1"/>
  <c r="S215" i="1"/>
  <c r="S216" i="1"/>
  <c r="S217" i="1"/>
  <c r="S218" i="1"/>
  <c r="S220" i="1"/>
  <c r="S221" i="1"/>
  <c r="S222" i="1"/>
  <c r="S223" i="1"/>
  <c r="S224" i="1"/>
  <c r="S225" i="1"/>
  <c r="S226" i="1"/>
  <c r="S227" i="1"/>
  <c r="S228" i="1"/>
  <c r="S229" i="1"/>
  <c r="S230" i="1"/>
  <c r="S232" i="1"/>
  <c r="S233" i="1"/>
  <c r="S234" i="1"/>
  <c r="S235" i="1"/>
  <c r="S236" i="1"/>
  <c r="S237" i="1"/>
  <c r="S238" i="1"/>
  <c r="S239" i="1"/>
  <c r="S240" i="1"/>
  <c r="S241" i="1"/>
  <c r="S242" i="1"/>
  <c r="S244" i="1"/>
  <c r="S245" i="1"/>
  <c r="S246" i="1"/>
  <c r="S247" i="1"/>
  <c r="S248" i="1"/>
  <c r="S249" i="1"/>
  <c r="S250" i="1"/>
  <c r="S251" i="1"/>
  <c r="S252" i="1"/>
  <c r="S253" i="1"/>
  <c r="S254" i="1"/>
  <c r="S256" i="1"/>
  <c r="S257" i="1"/>
  <c r="S258" i="1"/>
  <c r="S259" i="1"/>
  <c r="S260" i="1"/>
  <c r="S261" i="1"/>
  <c r="S262" i="1"/>
  <c r="S263" i="1"/>
  <c r="S264" i="1"/>
  <c r="S265" i="1"/>
  <c r="S266" i="1"/>
  <c r="S268" i="1"/>
  <c r="S269" i="1"/>
  <c r="S270" i="1"/>
  <c r="S271" i="1"/>
  <c r="S272" i="1"/>
  <c r="S273" i="1"/>
  <c r="S274" i="1"/>
  <c r="S275" i="1"/>
  <c r="S276" i="1"/>
  <c r="S277" i="1"/>
  <c r="S278" i="1"/>
  <c r="S280" i="1"/>
  <c r="S281" i="1"/>
  <c r="S282" i="1"/>
  <c r="S283" i="1"/>
  <c r="S284" i="1"/>
  <c r="S285" i="1"/>
  <c r="S286" i="1"/>
  <c r="S287" i="1"/>
  <c r="S288" i="1"/>
  <c r="S289" i="1"/>
  <c r="S290" i="1"/>
  <c r="S292" i="1"/>
  <c r="S293" i="1"/>
  <c r="S294" i="1"/>
  <c r="S295" i="1"/>
  <c r="S296" i="1"/>
  <c r="S297" i="1"/>
  <c r="S298" i="1"/>
  <c r="S299" i="1"/>
  <c r="S300" i="1"/>
  <c r="S301" i="1"/>
  <c r="S302" i="1"/>
  <c r="S304" i="1"/>
  <c r="S305" i="1"/>
  <c r="S306" i="1"/>
  <c r="S307" i="1"/>
  <c r="S308" i="1"/>
  <c r="S309" i="1"/>
  <c r="S310" i="1"/>
  <c r="S311" i="1"/>
  <c r="S312" i="1"/>
  <c r="S313" i="1"/>
  <c r="S314" i="1"/>
  <c r="S316" i="1"/>
  <c r="S317" i="1"/>
  <c r="S318" i="1"/>
  <c r="S319" i="1"/>
  <c r="S320" i="1"/>
  <c r="S321" i="1"/>
  <c r="S322" i="1"/>
  <c r="S323" i="1"/>
  <c r="S324" i="1"/>
  <c r="S325" i="1"/>
  <c r="S326" i="1"/>
  <c r="S328" i="1"/>
  <c r="S329" i="1"/>
  <c r="S330" i="1"/>
  <c r="S331" i="1"/>
  <c r="S332" i="1"/>
  <c r="S333" i="1"/>
  <c r="S334" i="1"/>
  <c r="S335" i="1"/>
  <c r="S336" i="1"/>
  <c r="S337" i="1"/>
  <c r="S338" i="1"/>
  <c r="S340" i="1"/>
  <c r="S341" i="1"/>
  <c r="S342" i="1"/>
  <c r="S343" i="1"/>
  <c r="S344" i="1"/>
  <c r="S345" i="1"/>
  <c r="S346" i="1"/>
  <c r="S347" i="1"/>
  <c r="S348" i="1"/>
  <c r="S349" i="1"/>
  <c r="S350" i="1"/>
  <c r="S352" i="1"/>
  <c r="S353" i="1"/>
  <c r="S354" i="1"/>
  <c r="S355" i="1"/>
  <c r="S356" i="1"/>
  <c r="S357" i="1"/>
  <c r="S358" i="1"/>
  <c r="S359" i="1"/>
  <c r="S360" i="1"/>
  <c r="S361" i="1"/>
  <c r="S362" i="1"/>
  <c r="S364" i="1"/>
  <c r="S365" i="1"/>
  <c r="S366" i="1"/>
  <c r="S367" i="1"/>
  <c r="S368" i="1"/>
  <c r="S369" i="1"/>
  <c r="S370" i="1"/>
  <c r="S371" i="1"/>
  <c r="S372" i="1"/>
  <c r="S373" i="1"/>
  <c r="S374" i="1"/>
  <c r="S376" i="1"/>
  <c r="S377" i="1"/>
  <c r="S378" i="1"/>
  <c r="S379" i="1"/>
  <c r="S380" i="1"/>
  <c r="S381" i="1"/>
  <c r="S382" i="1"/>
  <c r="S383" i="1"/>
  <c r="S384" i="1"/>
  <c r="S385" i="1"/>
  <c r="S386" i="1"/>
  <c r="S388" i="1"/>
  <c r="S389" i="1"/>
  <c r="S390" i="1"/>
  <c r="S391" i="1"/>
  <c r="S392" i="1"/>
  <c r="S393" i="1"/>
  <c r="S394" i="1"/>
  <c r="S395" i="1"/>
  <c r="S396" i="1"/>
  <c r="S397" i="1"/>
  <c r="S398" i="1"/>
  <c r="S400" i="1"/>
  <c r="S401" i="1"/>
  <c r="S402" i="1"/>
  <c r="S403" i="1"/>
  <c r="S404" i="1"/>
  <c r="S405" i="1"/>
  <c r="S406" i="1"/>
  <c r="S407" i="1"/>
  <c r="S408" i="1"/>
  <c r="S409" i="1"/>
  <c r="S410" i="1"/>
  <c r="S412" i="1"/>
  <c r="S413" i="1"/>
  <c r="S414" i="1"/>
  <c r="S415" i="1"/>
  <c r="S416" i="1"/>
  <c r="S417" i="1"/>
  <c r="S418" i="1"/>
  <c r="S419" i="1"/>
  <c r="S420" i="1"/>
  <c r="S421" i="1"/>
  <c r="S422" i="1"/>
  <c r="S424" i="1"/>
  <c r="S425" i="1"/>
  <c r="S426" i="1"/>
  <c r="S427" i="1"/>
  <c r="S428" i="1"/>
  <c r="S429" i="1"/>
  <c r="S430" i="1"/>
  <c r="S431" i="1"/>
  <c r="S432" i="1"/>
  <c r="S433" i="1"/>
  <c r="S434" i="1"/>
  <c r="S436" i="1"/>
  <c r="S437" i="1"/>
  <c r="S438" i="1"/>
  <c r="S439" i="1"/>
  <c r="S440" i="1"/>
  <c r="S441" i="1"/>
  <c r="S442" i="1"/>
  <c r="S443" i="1"/>
  <c r="S444" i="1"/>
  <c r="S445" i="1"/>
  <c r="S446" i="1"/>
  <c r="S448" i="1"/>
  <c r="S449" i="1"/>
  <c r="S450" i="1"/>
  <c r="S451" i="1"/>
  <c r="S452" i="1"/>
  <c r="S453" i="1"/>
  <c r="S454" i="1"/>
  <c r="S455" i="1"/>
  <c r="S456" i="1"/>
  <c r="S457" i="1"/>
  <c r="S458" i="1"/>
  <c r="S460" i="1"/>
  <c r="S461" i="1"/>
  <c r="S462" i="1"/>
  <c r="S463" i="1"/>
  <c r="S464" i="1"/>
  <c r="S465" i="1"/>
  <c r="S466" i="1"/>
  <c r="S467" i="1"/>
  <c r="S468" i="1"/>
  <c r="S469" i="1"/>
  <c r="S470" i="1"/>
  <c r="S472" i="1"/>
  <c r="S473" i="1"/>
  <c r="S474" i="1"/>
  <c r="S475" i="1"/>
  <c r="S476" i="1"/>
  <c r="S477" i="1"/>
  <c r="S478" i="1"/>
  <c r="S479" i="1"/>
  <c r="S480" i="1"/>
  <c r="S481" i="1"/>
  <c r="S482" i="1"/>
  <c r="S484" i="1"/>
  <c r="S485" i="1"/>
  <c r="S486" i="1"/>
  <c r="S487" i="1"/>
  <c r="S488" i="1"/>
  <c r="S489" i="1"/>
  <c r="S490" i="1"/>
  <c r="S491" i="1"/>
  <c r="S492" i="1"/>
  <c r="S28" i="1"/>
  <c r="R8" i="1"/>
  <c r="A14" i="1"/>
  <c r="B14" i="1"/>
  <c r="E14" i="1"/>
  <c r="Q17" i="4" l="1"/>
  <c r="I16" i="4"/>
  <c r="K16" i="4" s="1"/>
  <c r="G63" i="4"/>
  <c r="F75" i="4"/>
  <c r="U16" i="4"/>
  <c r="D14" i="2"/>
  <c r="C440" i="1"/>
  <c r="D440" i="1" s="1"/>
  <c r="C441" i="1"/>
  <c r="D441" i="1" s="1"/>
  <c r="C442" i="1"/>
  <c r="G442" i="1" s="1"/>
  <c r="C443" i="1"/>
  <c r="G443" i="1" s="1"/>
  <c r="C444" i="1"/>
  <c r="D444" i="1" s="1"/>
  <c r="C445" i="1"/>
  <c r="D445" i="1" s="1"/>
  <c r="C446" i="1"/>
  <c r="G446" i="1" s="1"/>
  <c r="C447" i="1"/>
  <c r="D447" i="1" s="1"/>
  <c r="C448" i="1"/>
  <c r="D448" i="1" s="1"/>
  <c r="C449" i="1"/>
  <c r="D449" i="1" s="1"/>
  <c r="C450" i="1"/>
  <c r="G450" i="1" s="1"/>
  <c r="C451" i="1"/>
  <c r="G451" i="1" s="1"/>
  <c r="C452" i="1"/>
  <c r="D452" i="1" s="1"/>
  <c r="C453" i="1"/>
  <c r="D453" i="1" s="1"/>
  <c r="C454" i="1"/>
  <c r="G454" i="1" s="1"/>
  <c r="C455" i="1"/>
  <c r="G455" i="1" s="1"/>
  <c r="C456" i="1"/>
  <c r="D456" i="1" s="1"/>
  <c r="C457" i="1"/>
  <c r="D457" i="1" s="1"/>
  <c r="C458" i="1"/>
  <c r="G458" i="1" s="1"/>
  <c r="C459" i="1"/>
  <c r="D459" i="1" s="1"/>
  <c r="C460" i="1"/>
  <c r="D460" i="1" s="1"/>
  <c r="C461" i="1"/>
  <c r="D461" i="1" s="1"/>
  <c r="C462" i="1"/>
  <c r="G462" i="1" s="1"/>
  <c r="C463" i="1"/>
  <c r="G463" i="1" s="1"/>
  <c r="C464" i="1"/>
  <c r="D464" i="1" s="1"/>
  <c r="C465" i="1"/>
  <c r="D465" i="1" s="1"/>
  <c r="C466" i="1"/>
  <c r="G466" i="1" s="1"/>
  <c r="C467" i="1"/>
  <c r="G467" i="1" s="1"/>
  <c r="C468" i="1"/>
  <c r="D468" i="1" s="1"/>
  <c r="C469" i="1"/>
  <c r="D469" i="1" s="1"/>
  <c r="C470" i="1"/>
  <c r="G470" i="1" s="1"/>
  <c r="C471" i="1"/>
  <c r="D471" i="1" s="1"/>
  <c r="C472" i="1"/>
  <c r="D472" i="1" s="1"/>
  <c r="C473" i="1"/>
  <c r="D473" i="1" s="1"/>
  <c r="C474" i="1"/>
  <c r="G474" i="1" s="1"/>
  <c r="C475" i="1"/>
  <c r="G475" i="1" s="1"/>
  <c r="C476" i="1"/>
  <c r="D476" i="1" s="1"/>
  <c r="C477" i="1"/>
  <c r="D477" i="1" s="1"/>
  <c r="C478" i="1"/>
  <c r="G478" i="1" s="1"/>
  <c r="C479" i="1"/>
  <c r="G479" i="1" s="1"/>
  <c r="C480" i="1"/>
  <c r="D480" i="1" s="1"/>
  <c r="C481" i="1"/>
  <c r="D481" i="1" s="1"/>
  <c r="C482" i="1"/>
  <c r="G482" i="1" s="1"/>
  <c r="C483" i="1"/>
  <c r="D483" i="1" s="1"/>
  <c r="C484" i="1"/>
  <c r="D484" i="1" s="1"/>
  <c r="C485" i="1"/>
  <c r="D485" i="1" s="1"/>
  <c r="C486" i="1"/>
  <c r="G486" i="1" s="1"/>
  <c r="C487" i="1"/>
  <c r="G487" i="1" s="1"/>
  <c r="C488" i="1"/>
  <c r="D488" i="1" s="1"/>
  <c r="C489" i="1"/>
  <c r="D489" i="1" s="1"/>
  <c r="C490" i="1"/>
  <c r="G490" i="1" s="1"/>
  <c r="C491" i="1"/>
  <c r="G491" i="1" s="1"/>
  <c r="C492" i="1"/>
  <c r="D492" i="1" s="1"/>
  <c r="L16" i="4" l="1"/>
  <c r="H17" i="4"/>
  <c r="F87" i="4"/>
  <c r="G75" i="4"/>
  <c r="V16" i="4"/>
  <c r="P18" i="4"/>
  <c r="R17" i="4"/>
  <c r="S27" i="1"/>
  <c r="D482" i="1"/>
  <c r="D463" i="1"/>
  <c r="D455" i="1"/>
  <c r="D475" i="1"/>
  <c r="D443" i="1"/>
  <c r="D474" i="1"/>
  <c r="D442" i="1"/>
  <c r="D487" i="1"/>
  <c r="D451" i="1"/>
  <c r="D466" i="1"/>
  <c r="D450" i="1"/>
  <c r="D491" i="1"/>
  <c r="D490" i="1"/>
  <c r="D479" i="1"/>
  <c r="D467" i="1"/>
  <c r="D458" i="1"/>
  <c r="G465" i="1"/>
  <c r="G477" i="1"/>
  <c r="G461" i="1"/>
  <c r="G445" i="1"/>
  <c r="G489" i="1"/>
  <c r="G473" i="1"/>
  <c r="G457" i="1"/>
  <c r="G441" i="1"/>
  <c r="D486" i="1"/>
  <c r="D478" i="1"/>
  <c r="D470" i="1"/>
  <c r="D462" i="1"/>
  <c r="D454" i="1"/>
  <c r="D446" i="1"/>
  <c r="G481" i="1"/>
  <c r="G449" i="1"/>
  <c r="G485" i="1"/>
  <c r="G469" i="1"/>
  <c r="G453" i="1"/>
  <c r="G488" i="1"/>
  <c r="G480" i="1"/>
  <c r="G472" i="1"/>
  <c r="G464" i="1"/>
  <c r="G456" i="1"/>
  <c r="G452" i="1"/>
  <c r="G444" i="1"/>
  <c r="G440" i="1"/>
  <c r="G492" i="1"/>
  <c r="G484" i="1"/>
  <c r="G476" i="1"/>
  <c r="G468" i="1"/>
  <c r="G460" i="1"/>
  <c r="G448" i="1"/>
  <c r="F27" i="1"/>
  <c r="F39" i="1" s="1"/>
  <c r="F51" i="1" s="1"/>
  <c r="C17" i="1"/>
  <c r="C18" i="1"/>
  <c r="C19" i="1"/>
  <c r="G19" i="1" s="1"/>
  <c r="C20" i="1"/>
  <c r="G20" i="1" s="1"/>
  <c r="C21" i="1"/>
  <c r="G21" i="1" s="1"/>
  <c r="C22" i="1"/>
  <c r="G22" i="1" s="1"/>
  <c r="C23" i="1"/>
  <c r="D23" i="1" s="1"/>
  <c r="C24" i="1"/>
  <c r="G24" i="1" s="1"/>
  <c r="C25" i="1"/>
  <c r="D25" i="1" s="1"/>
  <c r="C26" i="1"/>
  <c r="G26" i="1" s="1"/>
  <c r="C27" i="1"/>
  <c r="C28" i="1"/>
  <c r="G28" i="1" s="1"/>
  <c r="C29" i="1"/>
  <c r="G29" i="1" s="1"/>
  <c r="C30" i="1"/>
  <c r="G30" i="1" s="1"/>
  <c r="C31" i="1"/>
  <c r="D31" i="1" s="1"/>
  <c r="C32" i="1"/>
  <c r="G32" i="1" s="1"/>
  <c r="C33" i="1"/>
  <c r="G33" i="1" s="1"/>
  <c r="C34" i="1"/>
  <c r="G34" i="1" s="1"/>
  <c r="C35" i="1"/>
  <c r="G35" i="1" s="1"/>
  <c r="C36" i="1"/>
  <c r="G36" i="1" s="1"/>
  <c r="C37" i="1"/>
  <c r="G37" i="1" s="1"/>
  <c r="C38" i="1"/>
  <c r="G38" i="1" s="1"/>
  <c r="C39" i="1"/>
  <c r="D39" i="1" s="1"/>
  <c r="C40" i="1"/>
  <c r="G40" i="1" s="1"/>
  <c r="C41" i="1"/>
  <c r="G41" i="1" s="1"/>
  <c r="C42" i="1"/>
  <c r="G42" i="1" s="1"/>
  <c r="C43" i="1"/>
  <c r="D43" i="1" s="1"/>
  <c r="C44" i="1"/>
  <c r="G44" i="1" s="1"/>
  <c r="C45" i="1"/>
  <c r="G45" i="1" s="1"/>
  <c r="C46" i="1"/>
  <c r="G46" i="1" s="1"/>
  <c r="C47" i="1"/>
  <c r="G47" i="1" s="1"/>
  <c r="C48" i="1"/>
  <c r="G48" i="1" s="1"/>
  <c r="C49" i="1"/>
  <c r="G49" i="1" s="1"/>
  <c r="C50" i="1"/>
  <c r="G50" i="1" s="1"/>
  <c r="C51" i="1"/>
  <c r="D51" i="1" s="1"/>
  <c r="C52" i="1"/>
  <c r="G52" i="1" s="1"/>
  <c r="C53" i="1"/>
  <c r="G53" i="1" s="1"/>
  <c r="C54" i="1"/>
  <c r="G54" i="1" s="1"/>
  <c r="C55" i="1"/>
  <c r="G55" i="1" s="1"/>
  <c r="C56" i="1"/>
  <c r="G56" i="1" s="1"/>
  <c r="C57" i="1"/>
  <c r="G57" i="1" s="1"/>
  <c r="C58" i="1"/>
  <c r="D58" i="1" s="1"/>
  <c r="C59" i="1"/>
  <c r="G59" i="1" s="1"/>
  <c r="C60" i="1"/>
  <c r="G60" i="1" s="1"/>
  <c r="C61" i="1"/>
  <c r="G61" i="1" s="1"/>
  <c r="C62" i="1"/>
  <c r="G62" i="1" s="1"/>
  <c r="C63" i="1"/>
  <c r="D63" i="1" s="1"/>
  <c r="C64" i="1"/>
  <c r="D64" i="1" s="1"/>
  <c r="C65" i="1"/>
  <c r="G65" i="1" s="1"/>
  <c r="C66" i="1"/>
  <c r="G66" i="1" s="1"/>
  <c r="C67" i="1"/>
  <c r="G67" i="1" s="1"/>
  <c r="C68" i="1"/>
  <c r="G68" i="1" s="1"/>
  <c r="C69" i="1"/>
  <c r="G69" i="1" s="1"/>
  <c r="C70" i="1"/>
  <c r="G70" i="1" s="1"/>
  <c r="C71" i="1"/>
  <c r="G71" i="1" s="1"/>
  <c r="C72" i="1"/>
  <c r="G72" i="1" s="1"/>
  <c r="C73" i="1"/>
  <c r="G73" i="1" s="1"/>
  <c r="C74" i="1"/>
  <c r="D74" i="1" s="1"/>
  <c r="C75" i="1"/>
  <c r="D75" i="1" s="1"/>
  <c r="C76" i="1"/>
  <c r="G76" i="1" s="1"/>
  <c r="C77" i="1"/>
  <c r="G77" i="1" s="1"/>
  <c r="C78" i="1"/>
  <c r="G78" i="1" s="1"/>
  <c r="C79" i="1"/>
  <c r="G79" i="1" s="1"/>
  <c r="C80" i="1"/>
  <c r="G80" i="1" s="1"/>
  <c r="C81" i="1"/>
  <c r="G81" i="1" s="1"/>
  <c r="C82" i="1"/>
  <c r="G82" i="1" s="1"/>
  <c r="C83" i="1"/>
  <c r="G83" i="1" s="1"/>
  <c r="C84" i="1"/>
  <c r="G84" i="1" s="1"/>
  <c r="C85" i="1"/>
  <c r="G85" i="1" s="1"/>
  <c r="C86" i="1"/>
  <c r="G86" i="1" s="1"/>
  <c r="C87" i="1"/>
  <c r="D87" i="1" s="1"/>
  <c r="C88" i="1"/>
  <c r="G88" i="1" s="1"/>
  <c r="C89" i="1"/>
  <c r="G89" i="1" s="1"/>
  <c r="C90" i="1"/>
  <c r="G90" i="1" s="1"/>
  <c r="C91" i="1"/>
  <c r="D91" i="1" s="1"/>
  <c r="C92" i="1"/>
  <c r="G92" i="1" s="1"/>
  <c r="C93" i="1"/>
  <c r="G93" i="1" s="1"/>
  <c r="C94" i="1"/>
  <c r="G94" i="1" s="1"/>
  <c r="C95" i="1"/>
  <c r="G95" i="1" s="1"/>
  <c r="C96" i="1"/>
  <c r="D96" i="1" s="1"/>
  <c r="C97" i="1"/>
  <c r="G97" i="1" s="1"/>
  <c r="C98" i="1"/>
  <c r="G98" i="1" s="1"/>
  <c r="C99" i="1"/>
  <c r="D99" i="1" s="1"/>
  <c r="C100" i="1"/>
  <c r="G100" i="1" s="1"/>
  <c r="C101" i="1"/>
  <c r="G101" i="1" s="1"/>
  <c r="C102" i="1"/>
  <c r="G102" i="1" s="1"/>
  <c r="C103" i="1"/>
  <c r="G103" i="1" s="1"/>
  <c r="C104" i="1"/>
  <c r="G104" i="1" s="1"/>
  <c r="C105" i="1"/>
  <c r="G105" i="1" s="1"/>
  <c r="C106" i="1"/>
  <c r="G106" i="1" s="1"/>
  <c r="C107" i="1"/>
  <c r="G107" i="1" s="1"/>
  <c r="C108" i="1"/>
  <c r="G108" i="1" s="1"/>
  <c r="C109" i="1"/>
  <c r="G109" i="1" s="1"/>
  <c r="C110" i="1"/>
  <c r="D110" i="1" s="1"/>
  <c r="C111" i="1"/>
  <c r="D111" i="1" s="1"/>
  <c r="C112" i="1"/>
  <c r="C113" i="1"/>
  <c r="G113" i="1" s="1"/>
  <c r="C114" i="1"/>
  <c r="C115" i="1"/>
  <c r="G115" i="1" s="1"/>
  <c r="C116" i="1"/>
  <c r="C117" i="1"/>
  <c r="G117" i="1" s="1"/>
  <c r="C118" i="1"/>
  <c r="D118" i="1" s="1"/>
  <c r="C119" i="1"/>
  <c r="G119" i="1" s="1"/>
  <c r="C120" i="1"/>
  <c r="C121" i="1"/>
  <c r="G121" i="1" s="1"/>
  <c r="C122" i="1"/>
  <c r="C123" i="1"/>
  <c r="D123" i="1" s="1"/>
  <c r="C124" i="1"/>
  <c r="C125" i="1"/>
  <c r="G125" i="1" s="1"/>
  <c r="C126" i="1"/>
  <c r="C127" i="1"/>
  <c r="G127" i="1" s="1"/>
  <c r="C128" i="1"/>
  <c r="C129" i="1"/>
  <c r="G129" i="1" s="1"/>
  <c r="C130" i="1"/>
  <c r="C131" i="1"/>
  <c r="G131" i="1" s="1"/>
  <c r="C132" i="1"/>
  <c r="C133" i="1"/>
  <c r="G133" i="1" s="1"/>
  <c r="C134" i="1"/>
  <c r="C135" i="1"/>
  <c r="D135" i="1" s="1"/>
  <c r="C136" i="1"/>
  <c r="C137" i="1"/>
  <c r="G137" i="1" s="1"/>
  <c r="C138" i="1"/>
  <c r="C139" i="1"/>
  <c r="G139" i="1" s="1"/>
  <c r="C140" i="1"/>
  <c r="C141" i="1"/>
  <c r="G141" i="1" s="1"/>
  <c r="C142" i="1"/>
  <c r="C143" i="1"/>
  <c r="G143" i="1" s="1"/>
  <c r="C144" i="1"/>
  <c r="D144" i="1" s="1"/>
  <c r="C145" i="1"/>
  <c r="G145" i="1" s="1"/>
  <c r="C146" i="1"/>
  <c r="G146" i="1" s="1"/>
  <c r="C147" i="1"/>
  <c r="D147" i="1" s="1"/>
  <c r="C148" i="1"/>
  <c r="G148" i="1" s="1"/>
  <c r="C149" i="1"/>
  <c r="G149" i="1" s="1"/>
  <c r="C150" i="1"/>
  <c r="G150" i="1" s="1"/>
  <c r="C151" i="1"/>
  <c r="G151" i="1" s="1"/>
  <c r="C152" i="1"/>
  <c r="G152" i="1" s="1"/>
  <c r="C153" i="1"/>
  <c r="G153" i="1" s="1"/>
  <c r="C154" i="1"/>
  <c r="G154" i="1" s="1"/>
  <c r="C155" i="1"/>
  <c r="G155" i="1" s="1"/>
  <c r="C156" i="1"/>
  <c r="G156" i="1" s="1"/>
  <c r="C157" i="1"/>
  <c r="G157" i="1" s="1"/>
  <c r="C158" i="1"/>
  <c r="G158" i="1" s="1"/>
  <c r="C159" i="1"/>
  <c r="D159" i="1" s="1"/>
  <c r="C160" i="1"/>
  <c r="G160" i="1" s="1"/>
  <c r="C161" i="1"/>
  <c r="G161" i="1" s="1"/>
  <c r="C162" i="1"/>
  <c r="G162" i="1" s="1"/>
  <c r="C163" i="1"/>
  <c r="G163" i="1" s="1"/>
  <c r="C164" i="1"/>
  <c r="G164" i="1" s="1"/>
  <c r="C165" i="1"/>
  <c r="G165" i="1" s="1"/>
  <c r="C166" i="1"/>
  <c r="G166" i="1" s="1"/>
  <c r="C167" i="1"/>
  <c r="G167" i="1" s="1"/>
  <c r="C168" i="1"/>
  <c r="G168" i="1" s="1"/>
  <c r="C169" i="1"/>
  <c r="G169" i="1" s="1"/>
  <c r="C170" i="1"/>
  <c r="G170" i="1" s="1"/>
  <c r="C171" i="1"/>
  <c r="D171" i="1" s="1"/>
  <c r="C172" i="1"/>
  <c r="G172" i="1" s="1"/>
  <c r="C173" i="1"/>
  <c r="G173" i="1" s="1"/>
  <c r="C174" i="1"/>
  <c r="G174" i="1" s="1"/>
  <c r="C175" i="1"/>
  <c r="G175" i="1" s="1"/>
  <c r="C176" i="1"/>
  <c r="G176" i="1" s="1"/>
  <c r="C177" i="1"/>
  <c r="G177" i="1" s="1"/>
  <c r="C178" i="1"/>
  <c r="G178" i="1" s="1"/>
  <c r="C179" i="1"/>
  <c r="G179" i="1" s="1"/>
  <c r="C180" i="1"/>
  <c r="G180" i="1" s="1"/>
  <c r="C181" i="1"/>
  <c r="G181" i="1" s="1"/>
  <c r="C182" i="1"/>
  <c r="G182" i="1" s="1"/>
  <c r="C183" i="1"/>
  <c r="D183" i="1" s="1"/>
  <c r="C184" i="1"/>
  <c r="G184" i="1" s="1"/>
  <c r="C185" i="1"/>
  <c r="G185" i="1" s="1"/>
  <c r="C186" i="1"/>
  <c r="G186" i="1" s="1"/>
  <c r="C187" i="1"/>
  <c r="G187" i="1" s="1"/>
  <c r="C188" i="1"/>
  <c r="G188" i="1" s="1"/>
  <c r="C189" i="1"/>
  <c r="G189" i="1" s="1"/>
  <c r="C190" i="1"/>
  <c r="G190" i="1" s="1"/>
  <c r="C191" i="1"/>
  <c r="G191" i="1" s="1"/>
  <c r="C192" i="1"/>
  <c r="G192" i="1" s="1"/>
  <c r="C193" i="1"/>
  <c r="G193" i="1" s="1"/>
  <c r="C194" i="1"/>
  <c r="G194" i="1" s="1"/>
  <c r="C195" i="1"/>
  <c r="D195" i="1" s="1"/>
  <c r="C196" i="1"/>
  <c r="G196" i="1" s="1"/>
  <c r="C197" i="1"/>
  <c r="G197" i="1" s="1"/>
  <c r="C198" i="1"/>
  <c r="G198" i="1" s="1"/>
  <c r="C199" i="1"/>
  <c r="G199" i="1" s="1"/>
  <c r="C200" i="1"/>
  <c r="G200" i="1" s="1"/>
  <c r="C201" i="1"/>
  <c r="G201" i="1" s="1"/>
  <c r="C202" i="1"/>
  <c r="G202" i="1" s="1"/>
  <c r="C203" i="1"/>
  <c r="G203" i="1" s="1"/>
  <c r="C204" i="1"/>
  <c r="G204" i="1" s="1"/>
  <c r="C205" i="1"/>
  <c r="G205" i="1" s="1"/>
  <c r="C206" i="1"/>
  <c r="G206" i="1" s="1"/>
  <c r="C207" i="1"/>
  <c r="D207" i="1" s="1"/>
  <c r="C208" i="1"/>
  <c r="G208" i="1" s="1"/>
  <c r="C209" i="1"/>
  <c r="G209" i="1" s="1"/>
  <c r="C210" i="1"/>
  <c r="G210" i="1" s="1"/>
  <c r="C211" i="1"/>
  <c r="G211" i="1" s="1"/>
  <c r="C212" i="1"/>
  <c r="G212" i="1" s="1"/>
  <c r="C213" i="1"/>
  <c r="G213" i="1" s="1"/>
  <c r="C214" i="1"/>
  <c r="G214" i="1" s="1"/>
  <c r="C215" i="1"/>
  <c r="G215" i="1" s="1"/>
  <c r="C216" i="1"/>
  <c r="G216" i="1" s="1"/>
  <c r="C217" i="1"/>
  <c r="G217" i="1" s="1"/>
  <c r="C218" i="1"/>
  <c r="G218" i="1" s="1"/>
  <c r="C219" i="1"/>
  <c r="D219" i="1" s="1"/>
  <c r="C220" i="1"/>
  <c r="G220" i="1" s="1"/>
  <c r="C221" i="1"/>
  <c r="G221" i="1" s="1"/>
  <c r="C222" i="1"/>
  <c r="G222" i="1" s="1"/>
  <c r="C223" i="1"/>
  <c r="G223" i="1" s="1"/>
  <c r="C224" i="1"/>
  <c r="G224" i="1" s="1"/>
  <c r="C225" i="1"/>
  <c r="G225" i="1" s="1"/>
  <c r="C226" i="1"/>
  <c r="G226" i="1" s="1"/>
  <c r="C227" i="1"/>
  <c r="G227" i="1" s="1"/>
  <c r="C228" i="1"/>
  <c r="G228" i="1" s="1"/>
  <c r="C229" i="1"/>
  <c r="G229" i="1" s="1"/>
  <c r="C230" i="1"/>
  <c r="G230" i="1" s="1"/>
  <c r="C231" i="1"/>
  <c r="D231" i="1" s="1"/>
  <c r="C232" i="1"/>
  <c r="G232" i="1" s="1"/>
  <c r="C233" i="1"/>
  <c r="G233" i="1" s="1"/>
  <c r="C234" i="1"/>
  <c r="G234" i="1" s="1"/>
  <c r="C235" i="1"/>
  <c r="G235" i="1" s="1"/>
  <c r="C236" i="1"/>
  <c r="G236" i="1" s="1"/>
  <c r="C237" i="1"/>
  <c r="G237" i="1" s="1"/>
  <c r="C238" i="1"/>
  <c r="G238" i="1" s="1"/>
  <c r="C239" i="1"/>
  <c r="G239" i="1" s="1"/>
  <c r="C240" i="1"/>
  <c r="G240" i="1" s="1"/>
  <c r="C241" i="1"/>
  <c r="G241" i="1" s="1"/>
  <c r="C242" i="1"/>
  <c r="G242" i="1" s="1"/>
  <c r="C243" i="1"/>
  <c r="D243" i="1" s="1"/>
  <c r="C244" i="1"/>
  <c r="G244" i="1" s="1"/>
  <c r="C245" i="1"/>
  <c r="G245" i="1" s="1"/>
  <c r="C246" i="1"/>
  <c r="G246" i="1" s="1"/>
  <c r="C247" i="1"/>
  <c r="G247" i="1" s="1"/>
  <c r="C248" i="1"/>
  <c r="G248" i="1" s="1"/>
  <c r="C249" i="1"/>
  <c r="G249" i="1" s="1"/>
  <c r="C250" i="1"/>
  <c r="G250" i="1" s="1"/>
  <c r="C251" i="1"/>
  <c r="G251" i="1" s="1"/>
  <c r="C252" i="1"/>
  <c r="G252" i="1" s="1"/>
  <c r="C253" i="1"/>
  <c r="G253" i="1" s="1"/>
  <c r="C254" i="1"/>
  <c r="G254" i="1" s="1"/>
  <c r="C255" i="1"/>
  <c r="D255" i="1" s="1"/>
  <c r="C256" i="1"/>
  <c r="G256" i="1" s="1"/>
  <c r="C257" i="1"/>
  <c r="G257" i="1" s="1"/>
  <c r="C258" i="1"/>
  <c r="G258" i="1" s="1"/>
  <c r="C259" i="1"/>
  <c r="G259" i="1" s="1"/>
  <c r="C260" i="1"/>
  <c r="G260" i="1" s="1"/>
  <c r="C261" i="1"/>
  <c r="G261" i="1" s="1"/>
  <c r="C262" i="1"/>
  <c r="G262" i="1" s="1"/>
  <c r="C263" i="1"/>
  <c r="G263" i="1" s="1"/>
  <c r="C264" i="1"/>
  <c r="G264" i="1" s="1"/>
  <c r="C265" i="1"/>
  <c r="G265" i="1" s="1"/>
  <c r="C266" i="1"/>
  <c r="G266" i="1" s="1"/>
  <c r="C267" i="1"/>
  <c r="D267" i="1" s="1"/>
  <c r="C268" i="1"/>
  <c r="G268" i="1" s="1"/>
  <c r="C269" i="1"/>
  <c r="G269" i="1" s="1"/>
  <c r="C270" i="1"/>
  <c r="G270" i="1" s="1"/>
  <c r="C271" i="1"/>
  <c r="G271" i="1" s="1"/>
  <c r="C272" i="1"/>
  <c r="G272" i="1" s="1"/>
  <c r="C273" i="1"/>
  <c r="D273" i="1" s="1"/>
  <c r="C274" i="1"/>
  <c r="G274" i="1" s="1"/>
  <c r="C275" i="1"/>
  <c r="G275" i="1" s="1"/>
  <c r="C276" i="1"/>
  <c r="G276" i="1" s="1"/>
  <c r="C277" i="1"/>
  <c r="G277" i="1" s="1"/>
  <c r="C278" i="1"/>
  <c r="G278" i="1" s="1"/>
  <c r="C279" i="1"/>
  <c r="D279" i="1" s="1"/>
  <c r="C280" i="1"/>
  <c r="G280" i="1" s="1"/>
  <c r="C281" i="1"/>
  <c r="G281" i="1" s="1"/>
  <c r="C282" i="1"/>
  <c r="G282" i="1" s="1"/>
  <c r="C283" i="1"/>
  <c r="G283" i="1" s="1"/>
  <c r="C284" i="1"/>
  <c r="G284" i="1" s="1"/>
  <c r="C285" i="1"/>
  <c r="G285" i="1" s="1"/>
  <c r="C286" i="1"/>
  <c r="G286" i="1" s="1"/>
  <c r="C287" i="1"/>
  <c r="G287" i="1" s="1"/>
  <c r="C288" i="1"/>
  <c r="G288" i="1" s="1"/>
  <c r="C289" i="1"/>
  <c r="G289" i="1" s="1"/>
  <c r="C290" i="1"/>
  <c r="G290" i="1" s="1"/>
  <c r="C291" i="1"/>
  <c r="D291" i="1" s="1"/>
  <c r="C292" i="1"/>
  <c r="G292" i="1" s="1"/>
  <c r="C293" i="1"/>
  <c r="G293" i="1" s="1"/>
  <c r="C294" i="1"/>
  <c r="G294" i="1" s="1"/>
  <c r="C295" i="1"/>
  <c r="G295" i="1" s="1"/>
  <c r="C296" i="1"/>
  <c r="G296" i="1" s="1"/>
  <c r="C297" i="1"/>
  <c r="G297" i="1" s="1"/>
  <c r="C298" i="1"/>
  <c r="G298" i="1" s="1"/>
  <c r="C299" i="1"/>
  <c r="G299" i="1" s="1"/>
  <c r="C300" i="1"/>
  <c r="G300" i="1" s="1"/>
  <c r="C301" i="1"/>
  <c r="G301" i="1" s="1"/>
  <c r="C302" i="1"/>
  <c r="G302" i="1" s="1"/>
  <c r="C303" i="1"/>
  <c r="D303" i="1" s="1"/>
  <c r="C304" i="1"/>
  <c r="G304" i="1" s="1"/>
  <c r="C305" i="1"/>
  <c r="G305" i="1" s="1"/>
  <c r="C306" i="1"/>
  <c r="G306" i="1" s="1"/>
  <c r="C307" i="1"/>
  <c r="G307" i="1" s="1"/>
  <c r="C308" i="1"/>
  <c r="G308" i="1" s="1"/>
  <c r="C309" i="1"/>
  <c r="D309" i="1" s="1"/>
  <c r="C310" i="1"/>
  <c r="G310" i="1" s="1"/>
  <c r="C311" i="1"/>
  <c r="G311" i="1" s="1"/>
  <c r="C312" i="1"/>
  <c r="G312" i="1" s="1"/>
  <c r="C313" i="1"/>
  <c r="G313" i="1" s="1"/>
  <c r="C314" i="1"/>
  <c r="G314" i="1" s="1"/>
  <c r="C315" i="1"/>
  <c r="D315" i="1" s="1"/>
  <c r="C316" i="1"/>
  <c r="G316" i="1" s="1"/>
  <c r="C317" i="1"/>
  <c r="G317" i="1" s="1"/>
  <c r="C318" i="1"/>
  <c r="G318" i="1" s="1"/>
  <c r="C319" i="1"/>
  <c r="G319" i="1" s="1"/>
  <c r="C320" i="1"/>
  <c r="G320" i="1" s="1"/>
  <c r="C321" i="1"/>
  <c r="G321" i="1" s="1"/>
  <c r="C322" i="1"/>
  <c r="G322" i="1" s="1"/>
  <c r="C323" i="1"/>
  <c r="G323" i="1" s="1"/>
  <c r="C324" i="1"/>
  <c r="G324" i="1" s="1"/>
  <c r="C325" i="1"/>
  <c r="G325" i="1" s="1"/>
  <c r="C326" i="1"/>
  <c r="G326" i="1" s="1"/>
  <c r="C327" i="1"/>
  <c r="D327" i="1" s="1"/>
  <c r="C328" i="1"/>
  <c r="G328" i="1" s="1"/>
  <c r="C329" i="1"/>
  <c r="G329" i="1" s="1"/>
  <c r="C330" i="1"/>
  <c r="G330" i="1" s="1"/>
  <c r="C331" i="1"/>
  <c r="D331" i="1" s="1"/>
  <c r="C332" i="1"/>
  <c r="G332" i="1" s="1"/>
  <c r="C333" i="1"/>
  <c r="G333" i="1" s="1"/>
  <c r="C334" i="1"/>
  <c r="G334" i="1" s="1"/>
  <c r="C335" i="1"/>
  <c r="G335" i="1" s="1"/>
  <c r="C336" i="1"/>
  <c r="G336" i="1" s="1"/>
  <c r="C337" i="1"/>
  <c r="G337" i="1" s="1"/>
  <c r="C338" i="1"/>
  <c r="G338" i="1" s="1"/>
  <c r="C339" i="1"/>
  <c r="D339" i="1" s="1"/>
  <c r="C340" i="1"/>
  <c r="G340" i="1" s="1"/>
  <c r="C341" i="1"/>
  <c r="D341" i="1" s="1"/>
  <c r="C342" i="1"/>
  <c r="G342" i="1" s="1"/>
  <c r="C343" i="1"/>
  <c r="G343" i="1" s="1"/>
  <c r="C344" i="1"/>
  <c r="G344" i="1" s="1"/>
  <c r="C345" i="1"/>
  <c r="G345" i="1" s="1"/>
  <c r="C346" i="1"/>
  <c r="G346" i="1" s="1"/>
  <c r="C347" i="1"/>
  <c r="G347" i="1" s="1"/>
  <c r="C348" i="1"/>
  <c r="G348" i="1" s="1"/>
  <c r="C349" i="1"/>
  <c r="G349" i="1" s="1"/>
  <c r="C350" i="1"/>
  <c r="G350" i="1" s="1"/>
  <c r="C351" i="1"/>
  <c r="D351" i="1" s="1"/>
  <c r="C352" i="1"/>
  <c r="G352" i="1" s="1"/>
  <c r="C353" i="1"/>
  <c r="G353" i="1" s="1"/>
  <c r="C354" i="1"/>
  <c r="G354" i="1" s="1"/>
  <c r="C355" i="1"/>
  <c r="G355" i="1" s="1"/>
  <c r="C356" i="1"/>
  <c r="G356" i="1" s="1"/>
  <c r="C357" i="1"/>
  <c r="D357" i="1" s="1"/>
  <c r="C358" i="1"/>
  <c r="G358" i="1" s="1"/>
  <c r="C359" i="1"/>
  <c r="G359" i="1" s="1"/>
  <c r="C360" i="1"/>
  <c r="G360" i="1" s="1"/>
  <c r="D360" i="1"/>
  <c r="C361" i="1"/>
  <c r="G361" i="1" s="1"/>
  <c r="C362" i="1"/>
  <c r="G362" i="1" s="1"/>
  <c r="C363" i="1"/>
  <c r="D363" i="1" s="1"/>
  <c r="C364" i="1"/>
  <c r="G364" i="1" s="1"/>
  <c r="C365" i="1"/>
  <c r="G365" i="1" s="1"/>
  <c r="C366" i="1"/>
  <c r="G366" i="1" s="1"/>
  <c r="C367" i="1"/>
  <c r="G367" i="1" s="1"/>
  <c r="C368" i="1"/>
  <c r="G368" i="1" s="1"/>
  <c r="C369" i="1"/>
  <c r="D369" i="1" s="1"/>
  <c r="C370" i="1"/>
  <c r="G370" i="1" s="1"/>
  <c r="C371" i="1"/>
  <c r="G371" i="1" s="1"/>
  <c r="C372" i="1"/>
  <c r="G372" i="1" s="1"/>
  <c r="C373" i="1"/>
  <c r="G373" i="1" s="1"/>
  <c r="C374" i="1"/>
  <c r="G374" i="1" s="1"/>
  <c r="C375" i="1"/>
  <c r="D375" i="1" s="1"/>
  <c r="C376" i="1"/>
  <c r="G376" i="1" s="1"/>
  <c r="C377" i="1"/>
  <c r="G377" i="1" s="1"/>
  <c r="C378" i="1"/>
  <c r="G378" i="1" s="1"/>
  <c r="C379" i="1"/>
  <c r="D379" i="1" s="1"/>
  <c r="C380" i="1"/>
  <c r="G380" i="1" s="1"/>
  <c r="C381" i="1"/>
  <c r="G381" i="1" s="1"/>
  <c r="C382" i="1"/>
  <c r="G382" i="1" s="1"/>
  <c r="C383" i="1"/>
  <c r="G383" i="1" s="1"/>
  <c r="C384" i="1"/>
  <c r="G384" i="1" s="1"/>
  <c r="C385" i="1"/>
  <c r="G385" i="1" s="1"/>
  <c r="C386" i="1"/>
  <c r="G386" i="1" s="1"/>
  <c r="C387" i="1"/>
  <c r="D387" i="1" s="1"/>
  <c r="C388" i="1"/>
  <c r="G388" i="1" s="1"/>
  <c r="C389" i="1"/>
  <c r="D389" i="1" s="1"/>
  <c r="C390" i="1"/>
  <c r="G390" i="1" s="1"/>
  <c r="C391" i="1"/>
  <c r="G391" i="1" s="1"/>
  <c r="C392" i="1"/>
  <c r="G392" i="1" s="1"/>
  <c r="C393" i="1"/>
  <c r="G393" i="1" s="1"/>
  <c r="C394" i="1"/>
  <c r="G394" i="1" s="1"/>
  <c r="C395" i="1"/>
  <c r="D395" i="1" s="1"/>
  <c r="C396" i="1"/>
  <c r="G396" i="1" s="1"/>
  <c r="C397" i="1"/>
  <c r="D397" i="1" s="1"/>
  <c r="C398" i="1"/>
  <c r="G398" i="1" s="1"/>
  <c r="C399" i="1"/>
  <c r="D399" i="1" s="1"/>
  <c r="C400" i="1"/>
  <c r="G400" i="1" s="1"/>
  <c r="C401" i="1"/>
  <c r="D401" i="1" s="1"/>
  <c r="C402" i="1"/>
  <c r="D402" i="1" s="1"/>
  <c r="C403" i="1"/>
  <c r="D403" i="1" s="1"/>
  <c r="C404" i="1"/>
  <c r="D404" i="1" s="1"/>
  <c r="C405" i="1"/>
  <c r="D405" i="1" s="1"/>
  <c r="C406" i="1"/>
  <c r="D406" i="1" s="1"/>
  <c r="C407" i="1"/>
  <c r="D407" i="1" s="1"/>
  <c r="C408" i="1"/>
  <c r="D408" i="1" s="1"/>
  <c r="C409" i="1"/>
  <c r="D409" i="1" s="1"/>
  <c r="C410" i="1"/>
  <c r="D410" i="1" s="1"/>
  <c r="C411" i="1"/>
  <c r="D411" i="1" s="1"/>
  <c r="C412" i="1"/>
  <c r="D412" i="1" s="1"/>
  <c r="C413" i="1"/>
  <c r="C414" i="1"/>
  <c r="D414" i="1" s="1"/>
  <c r="C415" i="1"/>
  <c r="D415" i="1" s="1"/>
  <c r="C416" i="1"/>
  <c r="D416" i="1" s="1"/>
  <c r="C417" i="1"/>
  <c r="D417" i="1" s="1"/>
  <c r="C418" i="1"/>
  <c r="G418" i="1" s="1"/>
  <c r="C419" i="1"/>
  <c r="D419" i="1" s="1"/>
  <c r="C420" i="1"/>
  <c r="D420" i="1" s="1"/>
  <c r="C421" i="1"/>
  <c r="C422" i="1"/>
  <c r="D422" i="1" s="1"/>
  <c r="C423" i="1"/>
  <c r="D423" i="1" s="1"/>
  <c r="C424" i="1"/>
  <c r="D424" i="1" s="1"/>
  <c r="C425" i="1"/>
  <c r="C426" i="1"/>
  <c r="D426" i="1" s="1"/>
  <c r="C427" i="1"/>
  <c r="D427" i="1" s="1"/>
  <c r="C428" i="1"/>
  <c r="D428" i="1" s="1"/>
  <c r="C429" i="1"/>
  <c r="D429" i="1" s="1"/>
  <c r="C430" i="1"/>
  <c r="D430" i="1" s="1"/>
  <c r="C431" i="1"/>
  <c r="D431" i="1" s="1"/>
  <c r="C432" i="1"/>
  <c r="D432" i="1" s="1"/>
  <c r="C433" i="1"/>
  <c r="C434" i="1"/>
  <c r="C435" i="1"/>
  <c r="C436" i="1"/>
  <c r="C437" i="1"/>
  <c r="C438" i="1"/>
  <c r="C439" i="1"/>
  <c r="C16" i="1"/>
  <c r="Q18" i="4" l="1"/>
  <c r="W16" i="4"/>
  <c r="G87" i="4"/>
  <c r="F99" i="4"/>
  <c r="I17" i="4"/>
  <c r="K17" i="4" s="1"/>
  <c r="U17" i="4"/>
  <c r="M16" i="4"/>
  <c r="G18" i="1"/>
  <c r="D394" i="1"/>
  <c r="D224" i="1"/>
  <c r="D290" i="1"/>
  <c r="D320" i="1"/>
  <c r="D256" i="1"/>
  <c r="D154" i="1"/>
  <c r="D77" i="1"/>
  <c r="D71" i="1"/>
  <c r="D79" i="1"/>
  <c r="D73" i="1"/>
  <c r="D272" i="1"/>
  <c r="D234" i="1"/>
  <c r="D36" i="1"/>
  <c r="D200" i="1"/>
  <c r="D228" i="1"/>
  <c r="D218" i="1"/>
  <c r="D188" i="1"/>
  <c r="G27" i="1"/>
  <c r="D368" i="1"/>
  <c r="D346" i="1"/>
  <c r="D304" i="1"/>
  <c r="D212" i="1"/>
  <c r="D194" i="1"/>
  <c r="D168" i="1"/>
  <c r="D280" i="1"/>
  <c r="D266" i="1"/>
  <c r="D248" i="1"/>
  <c r="D192" i="1"/>
  <c r="D186" i="1"/>
  <c r="D34" i="1"/>
  <c r="D170" i="1"/>
  <c r="D336" i="1"/>
  <c r="D306" i="1"/>
  <c r="D296" i="1"/>
  <c r="D232" i="1"/>
  <c r="D226" i="1"/>
  <c r="D220" i="1"/>
  <c r="D180" i="1"/>
  <c r="D152" i="1"/>
  <c r="D117" i="1"/>
  <c r="D208" i="1"/>
  <c r="D202" i="1"/>
  <c r="D196" i="1"/>
  <c r="D176" i="1"/>
  <c r="D160" i="1"/>
  <c r="D141" i="1"/>
  <c r="D97" i="1"/>
  <c r="D18" i="1"/>
  <c r="G96" i="1"/>
  <c r="D392" i="1"/>
  <c r="D344" i="1"/>
  <c r="D322" i="1"/>
  <c r="D288" i="1"/>
  <c r="D264" i="1"/>
  <c r="D250" i="1"/>
  <c r="D240" i="1"/>
  <c r="D216" i="1"/>
  <c r="D210" i="1"/>
  <c r="D204" i="1"/>
  <c r="D184" i="1"/>
  <c r="D178" i="1"/>
  <c r="D162" i="1"/>
  <c r="D146" i="1"/>
  <c r="D143" i="1"/>
  <c r="D137" i="1"/>
  <c r="D53" i="1"/>
  <c r="D20" i="1"/>
  <c r="G64" i="1"/>
  <c r="D400" i="1"/>
  <c r="D384" i="1"/>
  <c r="D352" i="1"/>
  <c r="D328" i="1"/>
  <c r="D312" i="1"/>
  <c r="D172" i="1"/>
  <c r="D164" i="1"/>
  <c r="D156" i="1"/>
  <c r="D148" i="1"/>
  <c r="D109" i="1"/>
  <c r="D103" i="1"/>
  <c r="D85" i="1"/>
  <c r="D45" i="1"/>
  <c r="D42" i="1"/>
  <c r="D26" i="1"/>
  <c r="D418" i="1"/>
  <c r="D386" i="1"/>
  <c r="D376" i="1"/>
  <c r="D314" i="1"/>
  <c r="D298" i="1"/>
  <c r="D258" i="1"/>
  <c r="D242" i="1"/>
  <c r="D230" i="1"/>
  <c r="D222" i="1"/>
  <c r="D214" i="1"/>
  <c r="D206" i="1"/>
  <c r="D198" i="1"/>
  <c r="D190" i="1"/>
  <c r="D182" i="1"/>
  <c r="D174" i="1"/>
  <c r="D166" i="1"/>
  <c r="D158" i="1"/>
  <c r="D150" i="1"/>
  <c r="D129" i="1"/>
  <c r="D105" i="1"/>
  <c r="D65" i="1"/>
  <c r="D47" i="1"/>
  <c r="D28" i="1"/>
  <c r="D378" i="1"/>
  <c r="D370" i="1"/>
  <c r="D362" i="1"/>
  <c r="D354" i="1"/>
  <c r="D338" i="1"/>
  <c r="D330" i="1"/>
  <c r="D282" i="1"/>
  <c r="D274" i="1"/>
  <c r="G395" i="1"/>
  <c r="G397" i="1"/>
  <c r="G74" i="1"/>
  <c r="D16" i="1"/>
  <c r="C14" i="1"/>
  <c r="D396" i="1"/>
  <c r="D388" i="1"/>
  <c r="D380" i="1"/>
  <c r="D372" i="1"/>
  <c r="D364" i="1"/>
  <c r="D356" i="1"/>
  <c r="D348" i="1"/>
  <c r="D340" i="1"/>
  <c r="D332" i="1"/>
  <c r="D324" i="1"/>
  <c r="D316" i="1"/>
  <c r="D308" i="1"/>
  <c r="D300" i="1"/>
  <c r="D292" i="1"/>
  <c r="D284" i="1"/>
  <c r="D276" i="1"/>
  <c r="D268" i="1"/>
  <c r="D260" i="1"/>
  <c r="D252" i="1"/>
  <c r="D244" i="1"/>
  <c r="D236" i="1"/>
  <c r="D229" i="1"/>
  <c r="D227" i="1"/>
  <c r="D225" i="1"/>
  <c r="D223" i="1"/>
  <c r="D221" i="1"/>
  <c r="D217" i="1"/>
  <c r="D215" i="1"/>
  <c r="D213" i="1"/>
  <c r="D211" i="1"/>
  <c r="D209" i="1"/>
  <c r="D205" i="1"/>
  <c r="D203" i="1"/>
  <c r="D201" i="1"/>
  <c r="D199" i="1"/>
  <c r="D197" i="1"/>
  <c r="D193" i="1"/>
  <c r="D191" i="1"/>
  <c r="D189" i="1"/>
  <c r="D187" i="1"/>
  <c r="D185" i="1"/>
  <c r="D181" i="1"/>
  <c r="D179" i="1"/>
  <c r="D177" i="1"/>
  <c r="D175" i="1"/>
  <c r="D173" i="1"/>
  <c r="D169" i="1"/>
  <c r="D167" i="1"/>
  <c r="D165" i="1"/>
  <c r="D163" i="1"/>
  <c r="D161" i="1"/>
  <c r="D157" i="1"/>
  <c r="D155" i="1"/>
  <c r="D153" i="1"/>
  <c r="D151" i="1"/>
  <c r="D149" i="1"/>
  <c r="D145" i="1"/>
  <c r="D125" i="1"/>
  <c r="D119" i="1"/>
  <c r="D113" i="1"/>
  <c r="D93" i="1"/>
  <c r="D81" i="1"/>
  <c r="D61" i="1"/>
  <c r="D55" i="1"/>
  <c r="D49" i="1"/>
  <c r="D38" i="1"/>
  <c r="D30" i="1"/>
  <c r="D22" i="1"/>
  <c r="G379" i="1"/>
  <c r="G309" i="1"/>
  <c r="G58" i="1"/>
  <c r="D398" i="1"/>
  <c r="D390" i="1"/>
  <c r="D382" i="1"/>
  <c r="D374" i="1"/>
  <c r="D366" i="1"/>
  <c r="D358" i="1"/>
  <c r="D350" i="1"/>
  <c r="D342" i="1"/>
  <c r="D334" i="1"/>
  <c r="D326" i="1"/>
  <c r="D318" i="1"/>
  <c r="D310" i="1"/>
  <c r="D302" i="1"/>
  <c r="D294" i="1"/>
  <c r="D286" i="1"/>
  <c r="D278" i="1"/>
  <c r="D270" i="1"/>
  <c r="D262" i="1"/>
  <c r="D254" i="1"/>
  <c r="D246" i="1"/>
  <c r="D238" i="1"/>
  <c r="D233" i="1"/>
  <c r="D133" i="1"/>
  <c r="D127" i="1"/>
  <c r="D121" i="1"/>
  <c r="D101" i="1"/>
  <c r="D95" i="1"/>
  <c r="D89" i="1"/>
  <c r="D69" i="1"/>
  <c r="D57" i="1"/>
  <c r="D40" i="1"/>
  <c r="D32" i="1"/>
  <c r="D24" i="1"/>
  <c r="G16" i="1"/>
  <c r="F63" i="1"/>
  <c r="F75" i="1" s="1"/>
  <c r="F87" i="1" s="1"/>
  <c r="F99" i="1" s="1"/>
  <c r="F111" i="1" s="1"/>
  <c r="F123" i="1" s="1"/>
  <c r="F135" i="1" s="1"/>
  <c r="F147" i="1" s="1"/>
  <c r="F159" i="1" s="1"/>
  <c r="F171" i="1" s="1"/>
  <c r="F183" i="1" s="1"/>
  <c r="F195" i="1" s="1"/>
  <c r="F207" i="1" s="1"/>
  <c r="F219" i="1" s="1"/>
  <c r="F231" i="1" s="1"/>
  <c r="F243" i="1" s="1"/>
  <c r="F255" i="1" s="1"/>
  <c r="F267" i="1" s="1"/>
  <c r="F279" i="1" s="1"/>
  <c r="F291" i="1" s="1"/>
  <c r="F303" i="1" s="1"/>
  <c r="F315" i="1" s="1"/>
  <c r="F327" i="1" s="1"/>
  <c r="F339" i="1" s="1"/>
  <c r="F351" i="1" s="1"/>
  <c r="F363" i="1" s="1"/>
  <c r="F375" i="1" s="1"/>
  <c r="F387" i="1" s="1"/>
  <c r="F399" i="1" s="1"/>
  <c r="F411" i="1" s="1"/>
  <c r="F423" i="1" s="1"/>
  <c r="F435" i="1" s="1"/>
  <c r="F447" i="1" s="1"/>
  <c r="G341" i="1"/>
  <c r="G110" i="1"/>
  <c r="D433" i="1"/>
  <c r="G433" i="1"/>
  <c r="G136" i="1"/>
  <c r="D136" i="1"/>
  <c r="G128" i="1"/>
  <c r="D128" i="1"/>
  <c r="D421" i="1"/>
  <c r="G421" i="1"/>
  <c r="G138" i="1"/>
  <c r="D138" i="1"/>
  <c r="G130" i="1"/>
  <c r="D130" i="1"/>
  <c r="G122" i="1"/>
  <c r="D122" i="1"/>
  <c r="G114" i="1"/>
  <c r="D114" i="1"/>
  <c r="G25" i="1"/>
  <c r="G429" i="1"/>
  <c r="G389" i="1"/>
  <c r="G357" i="1"/>
  <c r="G331" i="1"/>
  <c r="G273" i="1"/>
  <c r="G43" i="1"/>
  <c r="G369" i="1"/>
  <c r="D437" i="1"/>
  <c r="G437" i="1"/>
  <c r="D436" i="1"/>
  <c r="G436" i="1"/>
  <c r="D425" i="1"/>
  <c r="G425" i="1"/>
  <c r="D439" i="1"/>
  <c r="G439" i="1"/>
  <c r="D435" i="1"/>
  <c r="D413" i="1"/>
  <c r="G413" i="1"/>
  <c r="D393" i="1"/>
  <c r="D391" i="1"/>
  <c r="D385" i="1"/>
  <c r="D383" i="1"/>
  <c r="D381" i="1"/>
  <c r="D377" i="1"/>
  <c r="D373" i="1"/>
  <c r="D371" i="1"/>
  <c r="D367" i="1"/>
  <c r="D365" i="1"/>
  <c r="D361" i="1"/>
  <c r="D359" i="1"/>
  <c r="D355" i="1"/>
  <c r="D353" i="1"/>
  <c r="D349" i="1"/>
  <c r="D347" i="1"/>
  <c r="D345" i="1"/>
  <c r="D343" i="1"/>
  <c r="D337" i="1"/>
  <c r="D335" i="1"/>
  <c r="D333" i="1"/>
  <c r="D329" i="1"/>
  <c r="D325" i="1"/>
  <c r="D323" i="1"/>
  <c r="D321" i="1"/>
  <c r="D319" i="1"/>
  <c r="D317" i="1"/>
  <c r="D313" i="1"/>
  <c r="D311" i="1"/>
  <c r="D307" i="1"/>
  <c r="D305" i="1"/>
  <c r="D301" i="1"/>
  <c r="D299" i="1"/>
  <c r="D297" i="1"/>
  <c r="D295" i="1"/>
  <c r="D293" i="1"/>
  <c r="D289" i="1"/>
  <c r="D287" i="1"/>
  <c r="D285" i="1"/>
  <c r="D283" i="1"/>
  <c r="D281" i="1"/>
  <c r="D277" i="1"/>
  <c r="D275" i="1"/>
  <c r="D271" i="1"/>
  <c r="D269" i="1"/>
  <c r="D265" i="1"/>
  <c r="D263" i="1"/>
  <c r="D261" i="1"/>
  <c r="D259" i="1"/>
  <c r="D257" i="1"/>
  <c r="D253" i="1"/>
  <c r="D251" i="1"/>
  <c r="D249" i="1"/>
  <c r="D247" i="1"/>
  <c r="D245" i="1"/>
  <c r="D241" i="1"/>
  <c r="D239" i="1"/>
  <c r="D237" i="1"/>
  <c r="D235" i="1"/>
  <c r="G140" i="1"/>
  <c r="D140" i="1"/>
  <c r="G132" i="1"/>
  <c r="D132" i="1"/>
  <c r="G124" i="1"/>
  <c r="D124" i="1"/>
  <c r="G116" i="1"/>
  <c r="D116" i="1"/>
  <c r="G23" i="1"/>
  <c r="G417" i="1"/>
  <c r="G144" i="1"/>
  <c r="G91" i="1"/>
  <c r="G31" i="1"/>
  <c r="G120" i="1"/>
  <c r="D120" i="1"/>
  <c r="G112" i="1"/>
  <c r="D112" i="1"/>
  <c r="D438" i="1"/>
  <c r="G438" i="1"/>
  <c r="G142" i="1"/>
  <c r="D142" i="1"/>
  <c r="D139" i="1"/>
  <c r="G134" i="1"/>
  <c r="D134" i="1"/>
  <c r="D131" i="1"/>
  <c r="G126" i="1"/>
  <c r="D126" i="1"/>
  <c r="D115" i="1"/>
  <c r="D107" i="1"/>
  <c r="D83" i="1"/>
  <c r="D67" i="1"/>
  <c r="D59" i="1"/>
  <c r="D41" i="1"/>
  <c r="D37" i="1"/>
  <c r="D35" i="1"/>
  <c r="D33" i="1"/>
  <c r="D29" i="1"/>
  <c r="D27" i="1"/>
  <c r="D21" i="1"/>
  <c r="D19" i="1"/>
  <c r="D17" i="1"/>
  <c r="G17" i="1"/>
  <c r="G118" i="1"/>
  <c r="D108" i="1"/>
  <c r="D106" i="1"/>
  <c r="D104" i="1"/>
  <c r="D102" i="1"/>
  <c r="D100" i="1"/>
  <c r="D98" i="1"/>
  <c r="D94" i="1"/>
  <c r="D92" i="1"/>
  <c r="D90" i="1"/>
  <c r="D88" i="1"/>
  <c r="D86" i="1"/>
  <c r="D84" i="1"/>
  <c r="D82" i="1"/>
  <c r="D80" i="1"/>
  <c r="D78" i="1"/>
  <c r="D76" i="1"/>
  <c r="D72" i="1"/>
  <c r="D70" i="1"/>
  <c r="D68" i="1"/>
  <c r="D66" i="1"/>
  <c r="D62" i="1"/>
  <c r="D60" i="1"/>
  <c r="D56" i="1"/>
  <c r="D54" i="1"/>
  <c r="D52" i="1"/>
  <c r="D50" i="1"/>
  <c r="D48" i="1"/>
  <c r="D46" i="1"/>
  <c r="D44" i="1"/>
  <c r="G410" i="1"/>
  <c r="G434" i="1"/>
  <c r="G426" i="1"/>
  <c r="G432" i="1"/>
  <c r="G428" i="1"/>
  <c r="G424" i="1"/>
  <c r="G420" i="1"/>
  <c r="G416" i="1"/>
  <c r="G412" i="1"/>
  <c r="G408" i="1"/>
  <c r="G404" i="1"/>
  <c r="G409" i="1"/>
  <c r="G405" i="1"/>
  <c r="G431" i="1"/>
  <c r="G427" i="1"/>
  <c r="G419" i="1"/>
  <c r="G415" i="1"/>
  <c r="G407" i="1"/>
  <c r="G403" i="1"/>
  <c r="G401" i="1"/>
  <c r="D434" i="1"/>
  <c r="G430" i="1"/>
  <c r="G422" i="1"/>
  <c r="G414" i="1"/>
  <c r="G406" i="1"/>
  <c r="G402" i="1"/>
  <c r="L17" i="4" l="1"/>
  <c r="H18" i="4"/>
  <c r="F111" i="4"/>
  <c r="G99" i="4"/>
  <c r="N16" i="4"/>
  <c r="V17" i="4"/>
  <c r="R18" i="4"/>
  <c r="P19" i="4"/>
  <c r="F459" i="1"/>
  <c r="G447" i="1"/>
  <c r="G39" i="1"/>
  <c r="D14" i="1"/>
  <c r="G435" i="1"/>
  <c r="H16" i="1"/>
  <c r="I16" i="1" s="1"/>
  <c r="G63" i="1"/>
  <c r="G111" i="1"/>
  <c r="G195" i="1"/>
  <c r="G87" i="1"/>
  <c r="G147" i="1"/>
  <c r="G219" i="1"/>
  <c r="G171" i="1"/>
  <c r="G123" i="1"/>
  <c r="G51" i="1"/>
  <c r="G99" i="1"/>
  <c r="G159" i="1"/>
  <c r="G243" i="1"/>
  <c r="G75" i="1"/>
  <c r="G291" i="1"/>
  <c r="G339" i="1"/>
  <c r="G387" i="1"/>
  <c r="G411" i="1"/>
  <c r="G207" i="1"/>
  <c r="G255" i="1"/>
  <c r="G303" i="1"/>
  <c r="G351" i="1"/>
  <c r="G399" i="1"/>
  <c r="G423" i="1"/>
  <c r="G267" i="1"/>
  <c r="G315" i="1"/>
  <c r="G363" i="1"/>
  <c r="G135" i="1"/>
  <c r="G183" i="1"/>
  <c r="G231" i="1"/>
  <c r="G279" i="1"/>
  <c r="G327" i="1"/>
  <c r="G375" i="1"/>
  <c r="W17" i="4" l="1"/>
  <c r="M17" i="4"/>
  <c r="Q19" i="4"/>
  <c r="F123" i="4"/>
  <c r="G111" i="4"/>
  <c r="I18" i="4"/>
  <c r="U18" i="4"/>
  <c r="O16" i="4"/>
  <c r="T16" i="1"/>
  <c r="Q16" i="1" s="1"/>
  <c r="K16" i="1"/>
  <c r="L16" i="1" s="1"/>
  <c r="M16" i="1" s="1"/>
  <c r="F471" i="1"/>
  <c r="G459" i="1"/>
  <c r="V18" i="4" l="1"/>
  <c r="N17" i="4"/>
  <c r="P20" i="4"/>
  <c r="R19" i="4"/>
  <c r="K18" i="4"/>
  <c r="F135" i="4"/>
  <c r="G123" i="4"/>
  <c r="R16" i="1"/>
  <c r="T17" i="1"/>
  <c r="H17" i="1"/>
  <c r="I17" i="1" s="1"/>
  <c r="F483" i="1"/>
  <c r="G483" i="1" s="1"/>
  <c r="G471" i="1"/>
  <c r="L18" i="4" l="1"/>
  <c r="H19" i="4"/>
  <c r="Q20" i="4"/>
  <c r="F147" i="4"/>
  <c r="G135" i="4"/>
  <c r="O17" i="4"/>
  <c r="U19" i="4"/>
  <c r="V19" i="4" s="1"/>
  <c r="W18" i="4"/>
  <c r="U16" i="1"/>
  <c r="V16" i="1" s="1"/>
  <c r="W16" i="1" s="1"/>
  <c r="Q17" i="1"/>
  <c r="T18" i="1"/>
  <c r="F14" i="1"/>
  <c r="G14" i="1"/>
  <c r="K17" i="1"/>
  <c r="N16" i="1"/>
  <c r="O16" i="1" s="1"/>
  <c r="W19" i="4" l="1"/>
  <c r="F159" i="4"/>
  <c r="G147" i="4"/>
  <c r="I19" i="4"/>
  <c r="K19" i="4" s="1"/>
  <c r="M18" i="4"/>
  <c r="P21" i="4"/>
  <c r="Q21" i="4" s="1"/>
  <c r="R20" i="4"/>
  <c r="R17" i="1"/>
  <c r="U17" i="1" s="1"/>
  <c r="V17" i="1" s="1"/>
  <c r="W17" i="1" s="1"/>
  <c r="Q18" i="1"/>
  <c r="P19" i="1" s="1"/>
  <c r="T19" i="1"/>
  <c r="H18" i="1"/>
  <c r="L17" i="1"/>
  <c r="L19" i="4" l="1"/>
  <c r="H20" i="4"/>
  <c r="G159" i="4"/>
  <c r="F171" i="4"/>
  <c r="U20" i="4"/>
  <c r="V20" i="4" s="1"/>
  <c r="N18" i="4"/>
  <c r="P22" i="4"/>
  <c r="Q22" i="4" s="1"/>
  <c r="R21" i="4"/>
  <c r="R18" i="1"/>
  <c r="U18" i="1" s="1"/>
  <c r="V18" i="1" s="1"/>
  <c r="W18" i="1" s="1"/>
  <c r="Q19" i="1"/>
  <c r="P20" i="1" s="1"/>
  <c r="I18" i="1"/>
  <c r="M17" i="1"/>
  <c r="N17" i="1" s="1"/>
  <c r="O17" i="1" s="1"/>
  <c r="R22" i="4" l="1"/>
  <c r="P23" i="4"/>
  <c r="Q23" i="4" s="1"/>
  <c r="O18" i="4"/>
  <c r="I20" i="4"/>
  <c r="K20" i="4" s="1"/>
  <c r="W20" i="4"/>
  <c r="F183" i="4"/>
  <c r="G171" i="4"/>
  <c r="M19" i="4"/>
  <c r="U21" i="4"/>
  <c r="V21" i="4" s="1"/>
  <c r="W21" i="4" s="1"/>
  <c r="R19" i="1"/>
  <c r="U19" i="1" s="1"/>
  <c r="V19" i="1" s="1"/>
  <c r="W19" i="1" s="1"/>
  <c r="T20" i="1"/>
  <c r="Q20" i="1" s="1"/>
  <c r="P21" i="1" s="1"/>
  <c r="K18" i="1"/>
  <c r="L18" i="1" s="1"/>
  <c r="F195" i="4" l="1"/>
  <c r="G183" i="4"/>
  <c r="L20" i="4"/>
  <c r="H21" i="4"/>
  <c r="P24" i="4"/>
  <c r="Q24" i="4" s="1"/>
  <c r="R23" i="4"/>
  <c r="N19" i="4"/>
  <c r="U22" i="4"/>
  <c r="V22" i="4" s="1"/>
  <c r="W22" i="4" s="1"/>
  <c r="R20" i="1"/>
  <c r="U20" i="1" s="1"/>
  <c r="V20" i="1" s="1"/>
  <c r="W20" i="1" s="1"/>
  <c r="T22" i="1"/>
  <c r="H19" i="1"/>
  <c r="I19" i="1" s="1"/>
  <c r="K19" i="1" s="1"/>
  <c r="M18" i="1"/>
  <c r="N18" i="1" s="1"/>
  <c r="O18" i="1" s="1"/>
  <c r="M20" i="4" l="1"/>
  <c r="R24" i="4"/>
  <c r="P25" i="4"/>
  <c r="Q25" i="4" s="1"/>
  <c r="O19" i="4"/>
  <c r="I21" i="4"/>
  <c r="K21" i="4" s="1"/>
  <c r="F207" i="4"/>
  <c r="G195" i="4"/>
  <c r="V23" i="4"/>
  <c r="W23" i="4" s="1"/>
  <c r="U23" i="4"/>
  <c r="T21" i="1"/>
  <c r="Q21" i="1" s="1"/>
  <c r="P22" i="1" s="1"/>
  <c r="L19" i="1"/>
  <c r="H20" i="1"/>
  <c r="L21" i="4" l="1"/>
  <c r="M21" i="4" s="1"/>
  <c r="N21" i="4"/>
  <c r="O21" i="4" s="1"/>
  <c r="H22" i="4"/>
  <c r="U24" i="4"/>
  <c r="V24" i="4" s="1"/>
  <c r="W24" i="4" s="1"/>
  <c r="F219" i="4"/>
  <c r="G207" i="4"/>
  <c r="P26" i="4"/>
  <c r="Q26" i="4" s="1"/>
  <c r="R25" i="4"/>
  <c r="N20" i="4"/>
  <c r="Q22" i="1"/>
  <c r="P23" i="1" s="1"/>
  <c r="R21" i="1"/>
  <c r="U21" i="1" s="1"/>
  <c r="V21" i="1" s="1"/>
  <c r="W21" i="1" s="1"/>
  <c r="I20" i="1"/>
  <c r="K20" i="1" s="1"/>
  <c r="M19" i="1"/>
  <c r="N19" i="1" s="1"/>
  <c r="O19" i="1" s="1"/>
  <c r="F231" i="4" l="1"/>
  <c r="G219" i="4"/>
  <c r="U25" i="4"/>
  <c r="V25" i="4" s="1"/>
  <c r="W25" i="4" s="1"/>
  <c r="I22" i="4"/>
  <c r="K22" i="4"/>
  <c r="O20" i="4"/>
  <c r="P27" i="4"/>
  <c r="Q27" i="4" s="1"/>
  <c r="R26" i="4"/>
  <c r="R22" i="1"/>
  <c r="U22" i="1" s="1"/>
  <c r="V22" i="1" s="1"/>
  <c r="W22" i="1" s="1"/>
  <c r="T23" i="1"/>
  <c r="H21" i="1"/>
  <c r="I21" i="1" s="1"/>
  <c r="K21" i="1" s="1"/>
  <c r="L20" i="1"/>
  <c r="U26" i="4" l="1"/>
  <c r="V26" i="4" s="1"/>
  <c r="W26" i="4" s="1"/>
  <c r="L22" i="4"/>
  <c r="M22" i="4" s="1"/>
  <c r="N22" i="4" s="1"/>
  <c r="O22" i="4" s="1"/>
  <c r="H23" i="4"/>
  <c r="P28" i="4"/>
  <c r="Q28" i="4" s="1"/>
  <c r="R27" i="4"/>
  <c r="S39" i="4"/>
  <c r="T39" i="4" s="1"/>
  <c r="F243" i="4"/>
  <c r="G231" i="4"/>
  <c r="Q23" i="1"/>
  <c r="P24" i="1" s="1"/>
  <c r="T24" i="1"/>
  <c r="M20" i="1"/>
  <c r="N20" i="1" s="1"/>
  <c r="O20" i="1" s="1"/>
  <c r="L21" i="1"/>
  <c r="M21" i="1" s="1"/>
  <c r="N21" i="1" s="1"/>
  <c r="O21" i="1" s="1"/>
  <c r="H22" i="1"/>
  <c r="U27" i="4" l="1"/>
  <c r="V27" i="4" s="1"/>
  <c r="W27" i="4" s="1"/>
  <c r="P29" i="4"/>
  <c r="Q29" i="4" s="1"/>
  <c r="R28" i="4"/>
  <c r="F255" i="4"/>
  <c r="G243" i="4"/>
  <c r="I23" i="4"/>
  <c r="K23" i="4" s="1"/>
  <c r="Q24" i="1"/>
  <c r="P25" i="1" s="1"/>
  <c r="R23" i="1"/>
  <c r="U23" i="1" s="1"/>
  <c r="V23" i="1" s="1"/>
  <c r="W23" i="1" s="1"/>
  <c r="R24" i="1"/>
  <c r="I22" i="1"/>
  <c r="K22" i="1" s="1"/>
  <c r="P30" i="4" l="1"/>
  <c r="Q30" i="4" s="1"/>
  <c r="R29" i="4"/>
  <c r="F267" i="4"/>
  <c r="G255" i="4"/>
  <c r="L23" i="4"/>
  <c r="M23" i="4" s="1"/>
  <c r="N23" i="4" s="1"/>
  <c r="O23" i="4" s="1"/>
  <c r="H24" i="4"/>
  <c r="U28" i="4"/>
  <c r="V28" i="4" s="1"/>
  <c r="W28" i="4" s="1"/>
  <c r="U24" i="1"/>
  <c r="V24" i="1" s="1"/>
  <c r="W24" i="1" s="1"/>
  <c r="T25" i="1"/>
  <c r="Q25" i="1" s="1"/>
  <c r="P26" i="1" s="1"/>
  <c r="L22" i="1"/>
  <c r="M22" i="1" s="1"/>
  <c r="N22" i="1" s="1"/>
  <c r="O22" i="1" s="1"/>
  <c r="H23" i="1"/>
  <c r="I23" i="1" s="1"/>
  <c r="K23" i="1" s="1"/>
  <c r="U29" i="4" l="1"/>
  <c r="V29" i="4" s="1"/>
  <c r="W29" i="4" s="1"/>
  <c r="I24" i="4"/>
  <c r="K24" i="4" s="1"/>
  <c r="F279" i="4"/>
  <c r="G267" i="4"/>
  <c r="R30" i="4"/>
  <c r="P31" i="4"/>
  <c r="Q31" i="4" s="1"/>
  <c r="R25" i="1"/>
  <c r="L23" i="1"/>
  <c r="M23" i="1" s="1"/>
  <c r="N23" i="1" s="1"/>
  <c r="O23" i="1" s="1"/>
  <c r="H24" i="1"/>
  <c r="I24" i="1" s="1"/>
  <c r="K24" i="1" s="1"/>
  <c r="L24" i="4" l="1"/>
  <c r="M24" i="4" s="1"/>
  <c r="N24" i="4" s="1"/>
  <c r="O24" i="4" s="1"/>
  <c r="H25" i="4"/>
  <c r="U30" i="4"/>
  <c r="V30" i="4" s="1"/>
  <c r="W30" i="4" s="1"/>
  <c r="P32" i="4"/>
  <c r="Q32" i="4" s="1"/>
  <c r="R31" i="4"/>
  <c r="F291" i="4"/>
  <c r="G279" i="4"/>
  <c r="U25" i="1"/>
  <c r="V25" i="1" s="1"/>
  <c r="L24" i="1"/>
  <c r="M24" i="1" s="1"/>
  <c r="N24" i="1" s="1"/>
  <c r="O24" i="1" s="1"/>
  <c r="H25" i="1"/>
  <c r="U31" i="4" l="1"/>
  <c r="V31" i="4" s="1"/>
  <c r="W31" i="4" s="1"/>
  <c r="R32" i="4"/>
  <c r="P33" i="4"/>
  <c r="Q33" i="4" s="1"/>
  <c r="I25" i="4"/>
  <c r="K25" i="4" s="1"/>
  <c r="F303" i="4"/>
  <c r="G291" i="4"/>
  <c r="I25" i="1"/>
  <c r="K25" i="1" s="1"/>
  <c r="L25" i="4" l="1"/>
  <c r="M25" i="4" s="1"/>
  <c r="N25" i="4" s="1"/>
  <c r="O25" i="4" s="1"/>
  <c r="H26" i="4"/>
  <c r="F315" i="4"/>
  <c r="G303" i="4"/>
  <c r="U32" i="4"/>
  <c r="V32" i="4"/>
  <c r="W32" i="4" s="1"/>
  <c r="P34" i="4"/>
  <c r="Q34" i="4" s="1"/>
  <c r="R33" i="4"/>
  <c r="L25" i="1"/>
  <c r="M25" i="1" s="1"/>
  <c r="N25" i="1" s="1"/>
  <c r="O25" i="1" s="1"/>
  <c r="H26" i="1"/>
  <c r="I26" i="1" s="1"/>
  <c r="K26" i="1" s="1"/>
  <c r="R34" i="4" l="1"/>
  <c r="P35" i="4"/>
  <c r="Q35" i="4" s="1"/>
  <c r="I26" i="4"/>
  <c r="K26" i="4"/>
  <c r="F327" i="4"/>
  <c r="G315" i="4"/>
  <c r="U33" i="4"/>
  <c r="V33" i="4" s="1"/>
  <c r="W33" i="4" s="1"/>
  <c r="H27" i="1"/>
  <c r="L26" i="1"/>
  <c r="M26" i="1" s="1"/>
  <c r="N26" i="1" s="1"/>
  <c r="O26" i="1" s="1"/>
  <c r="P36" i="4" l="1"/>
  <c r="Q36" i="4" s="1"/>
  <c r="R35" i="4"/>
  <c r="L26" i="4"/>
  <c r="M26" i="4" s="1"/>
  <c r="N26" i="4" s="1"/>
  <c r="O26" i="4" s="1"/>
  <c r="H27" i="4"/>
  <c r="G327" i="4"/>
  <c r="F339" i="4"/>
  <c r="U34" i="4"/>
  <c r="V34" i="4" s="1"/>
  <c r="W34" i="4" s="1"/>
  <c r="J27" i="1"/>
  <c r="I27" i="1"/>
  <c r="F351" i="4" l="1"/>
  <c r="G339" i="4"/>
  <c r="U35" i="4"/>
  <c r="V35" i="4" s="1"/>
  <c r="W35" i="4" s="1"/>
  <c r="J27" i="4"/>
  <c r="I27" i="4"/>
  <c r="R36" i="4"/>
  <c r="P37" i="4"/>
  <c r="Q37" i="4" s="1"/>
  <c r="K27" i="1"/>
  <c r="U36" i="4" l="1"/>
  <c r="V36" i="4" s="1"/>
  <c r="W36" i="4" s="1"/>
  <c r="K27" i="4"/>
  <c r="P38" i="4"/>
  <c r="Q38" i="4" s="1"/>
  <c r="R37" i="4"/>
  <c r="F363" i="4"/>
  <c r="G351" i="4"/>
  <c r="L27" i="1"/>
  <c r="M27" i="1" s="1"/>
  <c r="N27" i="1" s="1"/>
  <c r="O27" i="1" s="1"/>
  <c r="H28" i="1"/>
  <c r="I28" i="1" s="1"/>
  <c r="K28" i="1" s="1"/>
  <c r="U37" i="4" l="1"/>
  <c r="V37" i="4" s="1"/>
  <c r="W37" i="4" s="1"/>
  <c r="P39" i="4"/>
  <c r="Q39" i="4" s="1"/>
  <c r="R38" i="4"/>
  <c r="F375" i="4"/>
  <c r="G363" i="4"/>
  <c r="L27" i="4"/>
  <c r="M27" i="4" s="1"/>
  <c r="N27" i="4" s="1"/>
  <c r="O27" i="4" s="1"/>
  <c r="H28" i="4"/>
  <c r="H29" i="1"/>
  <c r="I29" i="1" s="1"/>
  <c r="K29" i="1" s="1"/>
  <c r="L28" i="1"/>
  <c r="M28" i="1" s="1"/>
  <c r="N28" i="1" s="1"/>
  <c r="O28" i="1" s="1"/>
  <c r="S51" i="4" l="1"/>
  <c r="T51" i="4" s="1"/>
  <c r="R39" i="4"/>
  <c r="P40" i="4"/>
  <c r="Q40" i="4" s="1"/>
  <c r="U38" i="4"/>
  <c r="V38" i="4"/>
  <c r="W38" i="4" s="1"/>
  <c r="I28" i="4"/>
  <c r="K28" i="4" s="1"/>
  <c r="F387" i="4"/>
  <c r="G375" i="4"/>
  <c r="L29" i="1"/>
  <c r="M29" i="1" s="1"/>
  <c r="N29" i="1" s="1"/>
  <c r="O29" i="1" s="1"/>
  <c r="H30" i="1"/>
  <c r="I30" i="1" s="1"/>
  <c r="K30" i="1" s="1"/>
  <c r="L28" i="4" l="1"/>
  <c r="M28" i="4" s="1"/>
  <c r="N28" i="4" s="1"/>
  <c r="O28" i="4" s="1"/>
  <c r="H29" i="4"/>
  <c r="F399" i="4"/>
  <c r="G387" i="4"/>
  <c r="P41" i="4"/>
  <c r="Q41" i="4" s="1"/>
  <c r="R40" i="4"/>
  <c r="U39" i="4"/>
  <c r="V39" i="4" s="1"/>
  <c r="W39" i="4" s="1"/>
  <c r="H31" i="1"/>
  <c r="I31" i="1" s="1"/>
  <c r="K31" i="1" s="1"/>
  <c r="L30" i="1"/>
  <c r="M30" i="1" s="1"/>
  <c r="N30" i="1" s="1"/>
  <c r="O30" i="1" s="1"/>
  <c r="I29" i="4" l="1"/>
  <c r="K29" i="4" s="1"/>
  <c r="F411" i="4"/>
  <c r="G399" i="4"/>
  <c r="U40" i="4"/>
  <c r="V40" i="4" s="1"/>
  <c r="W40" i="4" s="1"/>
  <c r="R41" i="4"/>
  <c r="P42" i="4"/>
  <c r="Q42" i="4" s="1"/>
  <c r="H32" i="1"/>
  <c r="I32" i="1" s="1"/>
  <c r="K32" i="1" s="1"/>
  <c r="L31" i="1"/>
  <c r="M31" i="1" s="1"/>
  <c r="N31" i="1" s="1"/>
  <c r="O31" i="1" s="1"/>
  <c r="L29" i="4" l="1"/>
  <c r="M29" i="4" s="1"/>
  <c r="N29" i="4" s="1"/>
  <c r="O29" i="4" s="1"/>
  <c r="H30" i="4"/>
  <c r="U41" i="4"/>
  <c r="V41" i="4"/>
  <c r="W41" i="4" s="1"/>
  <c r="F423" i="4"/>
  <c r="G411" i="4"/>
  <c r="P43" i="4"/>
  <c r="Q43" i="4" s="1"/>
  <c r="R42" i="4"/>
  <c r="H33" i="1"/>
  <c r="I33" i="1" s="1"/>
  <c r="K33" i="1" s="1"/>
  <c r="L32" i="1"/>
  <c r="M32" i="1" s="1"/>
  <c r="N32" i="1" s="1"/>
  <c r="O32" i="1" s="1"/>
  <c r="I30" i="4" l="1"/>
  <c r="K30" i="4" s="1"/>
  <c r="U42" i="4"/>
  <c r="V42" i="4" s="1"/>
  <c r="W42" i="4" s="1"/>
  <c r="F435" i="4"/>
  <c r="G423" i="4"/>
  <c r="P44" i="4"/>
  <c r="Q44" i="4" s="1"/>
  <c r="R43" i="4"/>
  <c r="L33" i="1"/>
  <c r="M33" i="1" s="1"/>
  <c r="N33" i="1" s="1"/>
  <c r="O33" i="1" s="1"/>
  <c r="H34" i="1"/>
  <c r="I34" i="1" s="1"/>
  <c r="K34" i="1" s="1"/>
  <c r="H35" i="1" s="1"/>
  <c r="L30" i="4" l="1"/>
  <c r="M30" i="4" s="1"/>
  <c r="N30" i="4" s="1"/>
  <c r="O30" i="4" s="1"/>
  <c r="H31" i="4"/>
  <c r="P45" i="4"/>
  <c r="Q45" i="4" s="1"/>
  <c r="R44" i="4"/>
  <c r="F447" i="4"/>
  <c r="G435" i="4"/>
  <c r="U43" i="4"/>
  <c r="V43" i="4" s="1"/>
  <c r="W43" i="4" s="1"/>
  <c r="L34" i="1"/>
  <c r="M34" i="1" s="1"/>
  <c r="N34" i="1" s="1"/>
  <c r="O34" i="1" s="1"/>
  <c r="I35" i="1"/>
  <c r="K35" i="1" s="1"/>
  <c r="P46" i="4" l="1"/>
  <c r="Q46" i="4" s="1"/>
  <c r="R45" i="4"/>
  <c r="I31" i="4"/>
  <c r="K31" i="4" s="1"/>
  <c r="F459" i="4"/>
  <c r="G447" i="4"/>
  <c r="U44" i="4"/>
  <c r="V44" i="4" s="1"/>
  <c r="W44" i="4" s="1"/>
  <c r="L35" i="1"/>
  <c r="M35" i="1" s="1"/>
  <c r="N35" i="1" s="1"/>
  <c r="O35" i="1" s="1"/>
  <c r="H36" i="1"/>
  <c r="L31" i="4" l="1"/>
  <c r="M31" i="4" s="1"/>
  <c r="N31" i="4" s="1"/>
  <c r="O31" i="4" s="1"/>
  <c r="H32" i="4"/>
  <c r="F471" i="4"/>
  <c r="G459" i="4"/>
  <c r="U45" i="4"/>
  <c r="V45" i="4"/>
  <c r="W45" i="4" s="1"/>
  <c r="P47" i="4"/>
  <c r="Q47" i="4" s="1"/>
  <c r="R46" i="4"/>
  <c r="I36" i="1"/>
  <c r="K36" i="1" s="1"/>
  <c r="F483" i="4" l="1"/>
  <c r="G471" i="4"/>
  <c r="I32" i="4"/>
  <c r="K32" i="4"/>
  <c r="U46" i="4"/>
  <c r="V46" i="4" s="1"/>
  <c r="W46" i="4" s="1"/>
  <c r="P48" i="4"/>
  <c r="Q48" i="4" s="1"/>
  <c r="R47" i="4"/>
  <c r="H37" i="1"/>
  <c r="L36" i="1"/>
  <c r="M36" i="1" s="1"/>
  <c r="N36" i="1" s="1"/>
  <c r="O36" i="1" s="1"/>
  <c r="U47" i="4" l="1"/>
  <c r="V47" i="4" s="1"/>
  <c r="W47" i="4" s="1"/>
  <c r="L32" i="4"/>
  <c r="M32" i="4" s="1"/>
  <c r="N32" i="4" s="1"/>
  <c r="O32" i="4" s="1"/>
  <c r="H33" i="4"/>
  <c r="P49" i="4"/>
  <c r="Q49" i="4" s="1"/>
  <c r="R48" i="4"/>
  <c r="G483" i="4"/>
  <c r="F14" i="4"/>
  <c r="I37" i="1"/>
  <c r="K37" i="1" s="1"/>
  <c r="G14" i="4" l="1"/>
  <c r="I33" i="4"/>
  <c r="K33" i="4" s="1"/>
  <c r="U48" i="4"/>
  <c r="V48" i="4"/>
  <c r="W48" i="4" s="1"/>
  <c r="P50" i="4"/>
  <c r="Q50" i="4" s="1"/>
  <c r="R49" i="4"/>
  <c r="H38" i="1"/>
  <c r="L37" i="1"/>
  <c r="M37" i="1" s="1"/>
  <c r="N37" i="1" s="1"/>
  <c r="O37" i="1" s="1"/>
  <c r="L33" i="4" l="1"/>
  <c r="M33" i="4" s="1"/>
  <c r="N33" i="4"/>
  <c r="O33" i="4" s="1"/>
  <c r="H34" i="4"/>
  <c r="P51" i="4"/>
  <c r="Q51" i="4" s="1"/>
  <c r="R50" i="4"/>
  <c r="U49" i="4"/>
  <c r="V49" i="4" s="1"/>
  <c r="W49" i="4" s="1"/>
  <c r="I38" i="1"/>
  <c r="K38" i="1" s="1"/>
  <c r="P52" i="4" l="1"/>
  <c r="Q52" i="4" s="1"/>
  <c r="R51" i="4"/>
  <c r="S63" i="4"/>
  <c r="T63" i="4" s="1"/>
  <c r="I34" i="4"/>
  <c r="K34" i="4" s="1"/>
  <c r="U50" i="4"/>
  <c r="V50" i="4" s="1"/>
  <c r="W50" i="4" s="1"/>
  <c r="H39" i="1"/>
  <c r="J39" i="1" s="1"/>
  <c r="L38" i="1"/>
  <c r="M38" i="1" s="1"/>
  <c r="N38" i="1" s="1"/>
  <c r="O38" i="1" s="1"/>
  <c r="L34" i="4" l="1"/>
  <c r="M34" i="4" s="1"/>
  <c r="N34" i="4" s="1"/>
  <c r="O34" i="4" s="1"/>
  <c r="H35" i="4"/>
  <c r="U51" i="4"/>
  <c r="V51" i="4" s="1"/>
  <c r="W51" i="4" s="1"/>
  <c r="P53" i="4"/>
  <c r="Q53" i="4" s="1"/>
  <c r="R52" i="4"/>
  <c r="I39" i="1"/>
  <c r="U52" i="4" l="1"/>
  <c r="V52" i="4" s="1"/>
  <c r="W52" i="4" s="1"/>
  <c r="P54" i="4"/>
  <c r="Q54" i="4" s="1"/>
  <c r="R53" i="4"/>
  <c r="I35" i="4"/>
  <c r="K35" i="4" s="1"/>
  <c r="K39" i="1"/>
  <c r="L35" i="4" l="1"/>
  <c r="M35" i="4" s="1"/>
  <c r="N35" i="4" s="1"/>
  <c r="O35" i="4" s="1"/>
  <c r="H36" i="4"/>
  <c r="U53" i="4"/>
  <c r="V53" i="4" s="1"/>
  <c r="W53" i="4" s="1"/>
  <c r="P55" i="4"/>
  <c r="Q55" i="4" s="1"/>
  <c r="R54" i="4"/>
  <c r="L39" i="1"/>
  <c r="M39" i="1" s="1"/>
  <c r="N39" i="1" s="1"/>
  <c r="O39" i="1" s="1"/>
  <c r="H40" i="1"/>
  <c r="I36" i="4" l="1"/>
  <c r="K36" i="4" s="1"/>
  <c r="U54" i="4"/>
  <c r="V54" i="4" s="1"/>
  <c r="W54" i="4" s="1"/>
  <c r="P56" i="4"/>
  <c r="Q56" i="4" s="1"/>
  <c r="R55" i="4"/>
  <c r="I40" i="1"/>
  <c r="K40" i="1" s="1"/>
  <c r="L36" i="4" l="1"/>
  <c r="M36" i="4" s="1"/>
  <c r="N36" i="4" s="1"/>
  <c r="O36" i="4" s="1"/>
  <c r="H37" i="4"/>
  <c r="P57" i="4"/>
  <c r="Q57" i="4" s="1"/>
  <c r="R56" i="4"/>
  <c r="U55" i="4"/>
  <c r="V55" i="4" s="1"/>
  <c r="W55" i="4" s="1"/>
  <c r="L40" i="1"/>
  <c r="M40" i="1" s="1"/>
  <c r="N40" i="1" s="1"/>
  <c r="O40" i="1" s="1"/>
  <c r="H41" i="1"/>
  <c r="U56" i="4" l="1"/>
  <c r="V56" i="4" s="1"/>
  <c r="W56" i="4" s="1"/>
  <c r="P58" i="4"/>
  <c r="Q58" i="4" s="1"/>
  <c r="R57" i="4"/>
  <c r="I37" i="4"/>
  <c r="K37" i="4" s="1"/>
  <c r="I41" i="1"/>
  <c r="K41" i="1" s="1"/>
  <c r="L37" i="4" l="1"/>
  <c r="M37" i="4" s="1"/>
  <c r="N37" i="4" s="1"/>
  <c r="O37" i="4" s="1"/>
  <c r="H38" i="4"/>
  <c r="U57" i="4"/>
  <c r="V57" i="4" s="1"/>
  <c r="W57" i="4" s="1"/>
  <c r="P59" i="4"/>
  <c r="Q59" i="4" s="1"/>
  <c r="R58" i="4"/>
  <c r="L41" i="1"/>
  <c r="M41" i="1" s="1"/>
  <c r="N41" i="1" s="1"/>
  <c r="O41" i="1" s="1"/>
  <c r="H42" i="1"/>
  <c r="U58" i="4" l="1"/>
  <c r="V58" i="4" s="1"/>
  <c r="W58" i="4" s="1"/>
  <c r="I38" i="4"/>
  <c r="K38" i="4"/>
  <c r="P60" i="4"/>
  <c r="Q60" i="4" s="1"/>
  <c r="R59" i="4"/>
  <c r="I42" i="1"/>
  <c r="K42" i="1" s="1"/>
  <c r="L38" i="4" l="1"/>
  <c r="M38" i="4" s="1"/>
  <c r="N38" i="4" s="1"/>
  <c r="O38" i="4" s="1"/>
  <c r="H39" i="4"/>
  <c r="U59" i="4"/>
  <c r="V59" i="4" s="1"/>
  <c r="W59" i="4" s="1"/>
  <c r="P61" i="4"/>
  <c r="Q61" i="4" s="1"/>
  <c r="R60" i="4"/>
  <c r="H43" i="1"/>
  <c r="L42" i="1"/>
  <c r="M42" i="1" s="1"/>
  <c r="N42" i="1" s="1"/>
  <c r="O42" i="1" s="1"/>
  <c r="J39" i="4" l="1"/>
  <c r="I39" i="4"/>
  <c r="P62" i="4"/>
  <c r="Q62" i="4" s="1"/>
  <c r="R61" i="4"/>
  <c r="U60" i="4"/>
  <c r="V60" i="4" s="1"/>
  <c r="W60" i="4" s="1"/>
  <c r="I43" i="1"/>
  <c r="K43" i="1" s="1"/>
  <c r="U61" i="4" l="1"/>
  <c r="V61" i="4" s="1"/>
  <c r="W61" i="4" s="1"/>
  <c r="R62" i="4"/>
  <c r="P63" i="4"/>
  <c r="Q63" i="4" s="1"/>
  <c r="K39" i="4"/>
  <c r="L43" i="1"/>
  <c r="M43" i="1" s="1"/>
  <c r="N43" i="1" s="1"/>
  <c r="O43" i="1" s="1"/>
  <c r="H44" i="1"/>
  <c r="S75" i="4" l="1"/>
  <c r="T75" i="4" s="1"/>
  <c r="P64" i="4"/>
  <c r="Q64" i="4" s="1"/>
  <c r="R63" i="4"/>
  <c r="U62" i="4"/>
  <c r="V62" i="4" s="1"/>
  <c r="W62" i="4" s="1"/>
  <c r="L39" i="4"/>
  <c r="M39" i="4" s="1"/>
  <c r="N39" i="4" s="1"/>
  <c r="O39" i="4" s="1"/>
  <c r="H40" i="4"/>
  <c r="I44" i="1"/>
  <c r="K44" i="1" s="1"/>
  <c r="I40" i="4" l="1"/>
  <c r="K40" i="4" s="1"/>
  <c r="U63" i="4"/>
  <c r="V63" i="4" s="1"/>
  <c r="W63" i="4" s="1"/>
  <c r="P65" i="4"/>
  <c r="Q65" i="4" s="1"/>
  <c r="R64" i="4"/>
  <c r="H45" i="1"/>
  <c r="L44" i="1"/>
  <c r="M44" i="1" s="1"/>
  <c r="N44" i="1" s="1"/>
  <c r="O44" i="1" s="1"/>
  <c r="L40" i="4" l="1"/>
  <c r="M40" i="4" s="1"/>
  <c r="N40" i="4" s="1"/>
  <c r="O40" i="4" s="1"/>
  <c r="H41" i="4"/>
  <c r="U64" i="4"/>
  <c r="V64" i="4" s="1"/>
  <c r="W64" i="4" s="1"/>
  <c r="P66" i="4"/>
  <c r="Q66" i="4" s="1"/>
  <c r="R65" i="4"/>
  <c r="I45" i="1"/>
  <c r="K45" i="1" s="1"/>
  <c r="U65" i="4" l="1"/>
  <c r="V65" i="4" s="1"/>
  <c r="W65" i="4" s="1"/>
  <c r="I41" i="4"/>
  <c r="K41" i="4" s="1"/>
  <c r="P67" i="4"/>
  <c r="Q67" i="4" s="1"/>
  <c r="R66" i="4"/>
  <c r="L45" i="1"/>
  <c r="M45" i="1" s="1"/>
  <c r="N45" i="1" s="1"/>
  <c r="O45" i="1" s="1"/>
  <c r="H46" i="1"/>
  <c r="L41" i="4" l="1"/>
  <c r="M41" i="4" s="1"/>
  <c r="N41" i="4" s="1"/>
  <c r="O41" i="4" s="1"/>
  <c r="H42" i="4"/>
  <c r="P68" i="4"/>
  <c r="Q68" i="4" s="1"/>
  <c r="R67" i="4"/>
  <c r="U66" i="4"/>
  <c r="V66" i="4"/>
  <c r="W66" i="4" s="1"/>
  <c r="I46" i="1"/>
  <c r="K46" i="1" s="1"/>
  <c r="P69" i="4" l="1"/>
  <c r="Q69" i="4" s="1"/>
  <c r="R68" i="4"/>
  <c r="I42" i="4"/>
  <c r="K42" i="4" s="1"/>
  <c r="U67" i="4"/>
  <c r="V67" i="4" s="1"/>
  <c r="W67" i="4" s="1"/>
  <c r="H47" i="1"/>
  <c r="L46" i="1"/>
  <c r="M46" i="1" s="1"/>
  <c r="N46" i="1" s="1"/>
  <c r="O46" i="1" s="1"/>
  <c r="L42" i="4" l="1"/>
  <c r="M42" i="4" s="1"/>
  <c r="N42" i="4" s="1"/>
  <c r="O42" i="4" s="1"/>
  <c r="H43" i="4"/>
  <c r="U68" i="4"/>
  <c r="V68" i="4" s="1"/>
  <c r="W68" i="4" s="1"/>
  <c r="P70" i="4"/>
  <c r="Q70" i="4" s="1"/>
  <c r="R69" i="4"/>
  <c r="I47" i="1"/>
  <c r="K47" i="1" s="1"/>
  <c r="U69" i="4" l="1"/>
  <c r="V69" i="4" s="1"/>
  <c r="W69" i="4" s="1"/>
  <c r="P71" i="4"/>
  <c r="Q71" i="4" s="1"/>
  <c r="R70" i="4"/>
  <c r="I43" i="4"/>
  <c r="K43" i="4" s="1"/>
  <c r="L47" i="1"/>
  <c r="M47" i="1" s="1"/>
  <c r="N47" i="1" s="1"/>
  <c r="O47" i="1" s="1"/>
  <c r="H48" i="1"/>
  <c r="L43" i="4" l="1"/>
  <c r="M43" i="4" s="1"/>
  <c r="N43" i="4" s="1"/>
  <c r="O43" i="4" s="1"/>
  <c r="H44" i="4"/>
  <c r="U70" i="4"/>
  <c r="V70" i="4" s="1"/>
  <c r="W70" i="4" s="1"/>
  <c r="P72" i="4"/>
  <c r="Q72" i="4" s="1"/>
  <c r="R71" i="4"/>
  <c r="I48" i="1"/>
  <c r="K48" i="1" s="1"/>
  <c r="I44" i="4" l="1"/>
  <c r="K44" i="4" s="1"/>
  <c r="P73" i="4"/>
  <c r="Q73" i="4" s="1"/>
  <c r="R72" i="4"/>
  <c r="U71" i="4"/>
  <c r="V71" i="4" s="1"/>
  <c r="W71" i="4" s="1"/>
  <c r="L48" i="1"/>
  <c r="M48" i="1" s="1"/>
  <c r="N48" i="1" s="1"/>
  <c r="O48" i="1" s="1"/>
  <c r="H49" i="1"/>
  <c r="L44" i="4" l="1"/>
  <c r="M44" i="4" s="1"/>
  <c r="N44" i="4" s="1"/>
  <c r="O44" i="4" s="1"/>
  <c r="H45" i="4"/>
  <c r="P74" i="4"/>
  <c r="Q74" i="4" s="1"/>
  <c r="R73" i="4"/>
  <c r="U72" i="4"/>
  <c r="V72" i="4" s="1"/>
  <c r="W72" i="4" s="1"/>
  <c r="I49" i="1"/>
  <c r="K49" i="1" s="1"/>
  <c r="P75" i="4" l="1"/>
  <c r="Q75" i="4" s="1"/>
  <c r="R74" i="4"/>
  <c r="I45" i="4"/>
  <c r="K45" i="4" s="1"/>
  <c r="V73" i="4"/>
  <c r="W73" i="4" s="1"/>
  <c r="U73" i="4"/>
  <c r="L49" i="1"/>
  <c r="M49" i="1" s="1"/>
  <c r="N49" i="1" s="1"/>
  <c r="O49" i="1" s="1"/>
  <c r="H50" i="1"/>
  <c r="L45" i="4" l="1"/>
  <c r="M45" i="4" s="1"/>
  <c r="N45" i="4" s="1"/>
  <c r="O45" i="4" s="1"/>
  <c r="H46" i="4"/>
  <c r="U74" i="4"/>
  <c r="V74" i="4" s="1"/>
  <c r="W74" i="4" s="1"/>
  <c r="P76" i="4"/>
  <c r="Q76" i="4" s="1"/>
  <c r="R75" i="4"/>
  <c r="S87" i="4"/>
  <c r="T87" i="4" s="1"/>
  <c r="I50" i="1"/>
  <c r="K50" i="1" s="1"/>
  <c r="I46" i="4" l="1"/>
  <c r="K46" i="4" s="1"/>
  <c r="U75" i="4"/>
  <c r="V75" i="4" s="1"/>
  <c r="W75" i="4" s="1"/>
  <c r="P77" i="4"/>
  <c r="Q77" i="4" s="1"/>
  <c r="R76" i="4"/>
  <c r="L50" i="1"/>
  <c r="M50" i="1" s="1"/>
  <c r="N50" i="1" s="1"/>
  <c r="O50" i="1" s="1"/>
  <c r="H51" i="1"/>
  <c r="J51" i="1" s="1"/>
  <c r="L46" i="4" l="1"/>
  <c r="M46" i="4" s="1"/>
  <c r="N46" i="4" s="1"/>
  <c r="O46" i="4" s="1"/>
  <c r="H47" i="4"/>
  <c r="U76" i="4"/>
  <c r="V76" i="4" s="1"/>
  <c r="W76" i="4" s="1"/>
  <c r="P78" i="4"/>
  <c r="Q78" i="4" s="1"/>
  <c r="R77" i="4"/>
  <c r="I51" i="1"/>
  <c r="U77" i="4" l="1"/>
  <c r="V77" i="4"/>
  <c r="W77" i="4" s="1"/>
  <c r="I47" i="4"/>
  <c r="K47" i="4" s="1"/>
  <c r="P79" i="4"/>
  <c r="Q79" i="4" s="1"/>
  <c r="R78" i="4"/>
  <c r="K51" i="1"/>
  <c r="L47" i="4" l="1"/>
  <c r="M47" i="4" s="1"/>
  <c r="N47" i="4" s="1"/>
  <c r="O47" i="4" s="1"/>
  <c r="H48" i="4"/>
  <c r="U78" i="4"/>
  <c r="V78" i="4" s="1"/>
  <c r="W78" i="4" s="1"/>
  <c r="P80" i="4"/>
  <c r="Q80" i="4" s="1"/>
  <c r="R79" i="4"/>
  <c r="L51" i="1"/>
  <c r="M51" i="1" s="1"/>
  <c r="N51" i="1" s="1"/>
  <c r="O51" i="1" s="1"/>
  <c r="H52" i="1"/>
  <c r="I48" i="4" l="1"/>
  <c r="K48" i="4" s="1"/>
  <c r="P81" i="4"/>
  <c r="Q81" i="4" s="1"/>
  <c r="R80" i="4"/>
  <c r="U79" i="4"/>
  <c r="V79" i="4" s="1"/>
  <c r="W79" i="4" s="1"/>
  <c r="I52" i="1"/>
  <c r="K52" i="1" s="1"/>
  <c r="L48" i="4" l="1"/>
  <c r="M48" i="4" s="1"/>
  <c r="N48" i="4" s="1"/>
  <c r="O48" i="4" s="1"/>
  <c r="H49" i="4"/>
  <c r="P82" i="4"/>
  <c r="Q82" i="4" s="1"/>
  <c r="R81" i="4"/>
  <c r="U80" i="4"/>
  <c r="V80" i="4" s="1"/>
  <c r="W80" i="4" s="1"/>
  <c r="L52" i="1"/>
  <c r="M52" i="1" s="1"/>
  <c r="N52" i="1" s="1"/>
  <c r="O52" i="1" s="1"/>
  <c r="H53" i="1"/>
  <c r="P83" i="4" l="1"/>
  <c r="Q83" i="4" s="1"/>
  <c r="R82" i="4"/>
  <c r="I49" i="4"/>
  <c r="K49" i="4" s="1"/>
  <c r="U81" i="4"/>
  <c r="V81" i="4" s="1"/>
  <c r="W81" i="4" s="1"/>
  <c r="I53" i="1"/>
  <c r="K53" i="1" s="1"/>
  <c r="L49" i="4" l="1"/>
  <c r="M49" i="4" s="1"/>
  <c r="N49" i="4" s="1"/>
  <c r="O49" i="4" s="1"/>
  <c r="H50" i="4"/>
  <c r="U82" i="4"/>
  <c r="V82" i="4" s="1"/>
  <c r="W82" i="4" s="1"/>
  <c r="P84" i="4"/>
  <c r="Q84" i="4" s="1"/>
  <c r="R83" i="4"/>
  <c r="H54" i="1"/>
  <c r="L53" i="1"/>
  <c r="M53" i="1" s="1"/>
  <c r="N53" i="1" s="1"/>
  <c r="O53" i="1" s="1"/>
  <c r="I50" i="4" l="1"/>
  <c r="K50" i="4" s="1"/>
  <c r="P85" i="4"/>
  <c r="Q85" i="4" s="1"/>
  <c r="R84" i="4"/>
  <c r="U83" i="4"/>
  <c r="V83" i="4" s="1"/>
  <c r="W83" i="4" s="1"/>
  <c r="I54" i="1"/>
  <c r="K54" i="1" s="1"/>
  <c r="L50" i="4" l="1"/>
  <c r="M50" i="4" s="1"/>
  <c r="N50" i="4" s="1"/>
  <c r="O50" i="4" s="1"/>
  <c r="H51" i="4"/>
  <c r="P86" i="4"/>
  <c r="Q86" i="4" s="1"/>
  <c r="R85" i="4"/>
  <c r="U84" i="4"/>
  <c r="V84" i="4" s="1"/>
  <c r="W84" i="4" s="1"/>
  <c r="H55" i="1"/>
  <c r="L54" i="1"/>
  <c r="M54" i="1" s="1"/>
  <c r="N54" i="1" s="1"/>
  <c r="O54" i="1" s="1"/>
  <c r="R86" i="4" l="1"/>
  <c r="P87" i="4"/>
  <c r="Q87" i="4" s="1"/>
  <c r="I51" i="4"/>
  <c r="J51" i="4"/>
  <c r="U85" i="4"/>
  <c r="V85" i="4" s="1"/>
  <c r="W85" i="4" s="1"/>
  <c r="I55" i="1"/>
  <c r="K55" i="1" s="1"/>
  <c r="K51" i="4" l="1"/>
  <c r="P88" i="4"/>
  <c r="Q88" i="4" s="1"/>
  <c r="R87" i="4"/>
  <c r="S99" i="4"/>
  <c r="T99" i="4" s="1"/>
  <c r="U86" i="4"/>
  <c r="V86" i="4" s="1"/>
  <c r="W86" i="4" s="1"/>
  <c r="L55" i="1"/>
  <c r="M55" i="1" s="1"/>
  <c r="N55" i="1" s="1"/>
  <c r="O55" i="1" s="1"/>
  <c r="H56" i="1"/>
  <c r="U87" i="4" l="1"/>
  <c r="V87" i="4" s="1"/>
  <c r="W87" i="4" s="1"/>
  <c r="P89" i="4"/>
  <c r="Q89" i="4" s="1"/>
  <c r="R88" i="4"/>
  <c r="L51" i="4"/>
  <c r="M51" i="4" s="1"/>
  <c r="N51" i="4" s="1"/>
  <c r="O51" i="4" s="1"/>
  <c r="H52" i="4"/>
  <c r="I56" i="1"/>
  <c r="K56" i="1" s="1"/>
  <c r="P90" i="4" l="1"/>
  <c r="Q90" i="4" s="1"/>
  <c r="R89" i="4"/>
  <c r="U88" i="4"/>
  <c r="V88" i="4" s="1"/>
  <c r="W88" i="4" s="1"/>
  <c r="I52" i="4"/>
  <c r="K52" i="4" s="1"/>
  <c r="H57" i="1"/>
  <c r="L56" i="1"/>
  <c r="M56" i="1" s="1"/>
  <c r="N56" i="1" s="1"/>
  <c r="O56" i="1" s="1"/>
  <c r="L52" i="4" l="1"/>
  <c r="M52" i="4" s="1"/>
  <c r="N52" i="4" s="1"/>
  <c r="O52" i="4" s="1"/>
  <c r="H53" i="4"/>
  <c r="U89" i="4"/>
  <c r="V89" i="4" s="1"/>
  <c r="W89" i="4" s="1"/>
  <c r="P91" i="4"/>
  <c r="Q91" i="4" s="1"/>
  <c r="R90" i="4"/>
  <c r="I57" i="1"/>
  <c r="K57" i="1" s="1"/>
  <c r="U90" i="4" l="1"/>
  <c r="V90" i="4"/>
  <c r="W90" i="4" s="1"/>
  <c r="P92" i="4"/>
  <c r="Q92" i="4" s="1"/>
  <c r="R91" i="4"/>
  <c r="I53" i="4"/>
  <c r="K53" i="4" s="1"/>
  <c r="H58" i="1"/>
  <c r="L57" i="1"/>
  <c r="M57" i="1" s="1"/>
  <c r="N57" i="1" s="1"/>
  <c r="O57" i="1" s="1"/>
  <c r="L53" i="4" l="1"/>
  <c r="M53" i="4" s="1"/>
  <c r="N53" i="4" s="1"/>
  <c r="O53" i="4" s="1"/>
  <c r="H54" i="4"/>
  <c r="P93" i="4"/>
  <c r="Q93" i="4" s="1"/>
  <c r="R92" i="4"/>
  <c r="U91" i="4"/>
  <c r="V91" i="4" s="1"/>
  <c r="W91" i="4" s="1"/>
  <c r="I58" i="1"/>
  <c r="K58" i="1" s="1"/>
  <c r="P94" i="4" l="1"/>
  <c r="Q94" i="4" s="1"/>
  <c r="R93" i="4"/>
  <c r="I54" i="4"/>
  <c r="K54" i="4"/>
  <c r="U92" i="4"/>
  <c r="V92" i="4"/>
  <c r="W92" i="4" s="1"/>
  <c r="H59" i="1"/>
  <c r="L58" i="1"/>
  <c r="M58" i="1" s="1"/>
  <c r="N58" i="1" s="1"/>
  <c r="O58" i="1" s="1"/>
  <c r="U93" i="4" l="1"/>
  <c r="V93" i="4" s="1"/>
  <c r="W93" i="4" s="1"/>
  <c r="L54" i="4"/>
  <c r="M54" i="4" s="1"/>
  <c r="N54" i="4" s="1"/>
  <c r="O54" i="4" s="1"/>
  <c r="H55" i="4"/>
  <c r="P95" i="4"/>
  <c r="Q95" i="4" s="1"/>
  <c r="R94" i="4"/>
  <c r="I59" i="1"/>
  <c r="K59" i="1" s="1"/>
  <c r="U94" i="4" l="1"/>
  <c r="V94" i="4" s="1"/>
  <c r="W94" i="4" s="1"/>
  <c r="P96" i="4"/>
  <c r="Q96" i="4" s="1"/>
  <c r="R95" i="4"/>
  <c r="I55" i="4"/>
  <c r="K55" i="4" s="1"/>
  <c r="L59" i="1"/>
  <c r="M59" i="1" s="1"/>
  <c r="N59" i="1" s="1"/>
  <c r="O59" i="1" s="1"/>
  <c r="H60" i="1"/>
  <c r="L55" i="4" l="1"/>
  <c r="M55" i="4" s="1"/>
  <c r="N55" i="4" s="1"/>
  <c r="O55" i="4" s="1"/>
  <c r="H56" i="4"/>
  <c r="P97" i="4"/>
  <c r="Q97" i="4" s="1"/>
  <c r="R96" i="4"/>
  <c r="U95" i="4"/>
  <c r="V95" i="4" s="1"/>
  <c r="W95" i="4" s="1"/>
  <c r="I60" i="1"/>
  <c r="K60" i="1" s="1"/>
  <c r="P98" i="4" l="1"/>
  <c r="Q98" i="4" s="1"/>
  <c r="R97" i="4"/>
  <c r="I56" i="4"/>
  <c r="K56" i="4" s="1"/>
  <c r="U96" i="4"/>
  <c r="V96" i="4" s="1"/>
  <c r="W96" i="4" s="1"/>
  <c r="H61" i="1"/>
  <c r="L60" i="1"/>
  <c r="M60" i="1" s="1"/>
  <c r="N60" i="1" s="1"/>
  <c r="O60" i="1" s="1"/>
  <c r="U97" i="4" l="1"/>
  <c r="V97" i="4" s="1"/>
  <c r="W97" i="4" s="1"/>
  <c r="L56" i="4"/>
  <c r="M56" i="4" s="1"/>
  <c r="N56" i="4" s="1"/>
  <c r="O56" i="4" s="1"/>
  <c r="H57" i="4"/>
  <c r="P99" i="4"/>
  <c r="Q99" i="4" s="1"/>
  <c r="R98" i="4"/>
  <c r="I61" i="1"/>
  <c r="K61" i="1" s="1"/>
  <c r="U98" i="4" l="1"/>
  <c r="V98" i="4"/>
  <c r="W98" i="4" s="1"/>
  <c r="S111" i="4"/>
  <c r="T111" i="4" s="1"/>
  <c r="P100" i="4"/>
  <c r="Q100" i="4" s="1"/>
  <c r="R99" i="4"/>
  <c r="I57" i="4"/>
  <c r="K57" i="4" s="1"/>
  <c r="H62" i="1"/>
  <c r="L61" i="1"/>
  <c r="M61" i="1" s="1"/>
  <c r="N61" i="1" s="1"/>
  <c r="O61" i="1" s="1"/>
  <c r="L57" i="4" l="1"/>
  <c r="M57" i="4" s="1"/>
  <c r="N57" i="4" s="1"/>
  <c r="O57" i="4" s="1"/>
  <c r="H58" i="4"/>
  <c r="P101" i="4"/>
  <c r="Q101" i="4" s="1"/>
  <c r="R100" i="4"/>
  <c r="U99" i="4"/>
  <c r="V99" i="4"/>
  <c r="W99" i="4" s="1"/>
  <c r="I62" i="1"/>
  <c r="K62" i="1" s="1"/>
  <c r="P102" i="4" l="1"/>
  <c r="Q102" i="4" s="1"/>
  <c r="R101" i="4"/>
  <c r="I58" i="4"/>
  <c r="K58" i="4"/>
  <c r="U100" i="4"/>
  <c r="V100" i="4" s="1"/>
  <c r="W100" i="4" s="1"/>
  <c r="H63" i="1"/>
  <c r="J63" i="1" s="1"/>
  <c r="L62" i="1"/>
  <c r="M62" i="1" s="1"/>
  <c r="N62" i="1" s="1"/>
  <c r="O62" i="1" s="1"/>
  <c r="U101" i="4" l="1"/>
  <c r="V101" i="4"/>
  <c r="W101" i="4" s="1"/>
  <c r="L58" i="4"/>
  <c r="M58" i="4" s="1"/>
  <c r="N58" i="4" s="1"/>
  <c r="O58" i="4" s="1"/>
  <c r="H59" i="4"/>
  <c r="P103" i="4"/>
  <c r="Q103" i="4" s="1"/>
  <c r="R102" i="4"/>
  <c r="I63" i="1"/>
  <c r="U102" i="4" l="1"/>
  <c r="V102" i="4" s="1"/>
  <c r="W102" i="4" s="1"/>
  <c r="P104" i="4"/>
  <c r="Q104" i="4" s="1"/>
  <c r="R103" i="4"/>
  <c r="I59" i="4"/>
  <c r="K59" i="4" s="1"/>
  <c r="K63" i="1"/>
  <c r="L59" i="4" l="1"/>
  <c r="M59" i="4" s="1"/>
  <c r="N59" i="4" s="1"/>
  <c r="O59" i="4" s="1"/>
  <c r="H60" i="4"/>
  <c r="U103" i="4"/>
  <c r="V103" i="4" s="1"/>
  <c r="W103" i="4" s="1"/>
  <c r="P105" i="4"/>
  <c r="Q105" i="4" s="1"/>
  <c r="R104" i="4"/>
  <c r="L63" i="1"/>
  <c r="M63" i="1" s="1"/>
  <c r="N63" i="1" s="1"/>
  <c r="O63" i="1" s="1"/>
  <c r="H64" i="1"/>
  <c r="I60" i="4" l="1"/>
  <c r="K60" i="4"/>
  <c r="P106" i="4"/>
  <c r="Q106" i="4" s="1"/>
  <c r="R105" i="4"/>
  <c r="U104" i="4"/>
  <c r="V104" i="4" s="1"/>
  <c r="W104" i="4" s="1"/>
  <c r="I64" i="1"/>
  <c r="K64" i="1" s="1"/>
  <c r="P107" i="4" l="1"/>
  <c r="Q107" i="4" s="1"/>
  <c r="R106" i="4"/>
  <c r="U105" i="4"/>
  <c r="V105" i="4" s="1"/>
  <c r="W105" i="4" s="1"/>
  <c r="L60" i="4"/>
  <c r="M60" i="4" s="1"/>
  <c r="N60" i="4" s="1"/>
  <c r="O60" i="4" s="1"/>
  <c r="H61" i="4"/>
  <c r="H65" i="1"/>
  <c r="L64" i="1"/>
  <c r="M64" i="1" s="1"/>
  <c r="N64" i="1" s="1"/>
  <c r="O64" i="1" s="1"/>
  <c r="U106" i="4" l="1"/>
  <c r="V106" i="4" s="1"/>
  <c r="W106" i="4" s="1"/>
  <c r="I61" i="4"/>
  <c r="K61" i="4" s="1"/>
  <c r="P108" i="4"/>
  <c r="Q108" i="4" s="1"/>
  <c r="R107" i="4"/>
  <c r="I65" i="1"/>
  <c r="K65" i="1" s="1"/>
  <c r="L61" i="4" l="1"/>
  <c r="M61" i="4" s="1"/>
  <c r="N61" i="4" s="1"/>
  <c r="O61" i="4" s="1"/>
  <c r="H62" i="4"/>
  <c r="U107" i="4"/>
  <c r="V107" i="4" s="1"/>
  <c r="W107" i="4" s="1"/>
  <c r="P109" i="4"/>
  <c r="Q109" i="4" s="1"/>
  <c r="R108" i="4"/>
  <c r="H66" i="1"/>
  <c r="L65" i="1"/>
  <c r="M65" i="1" s="1"/>
  <c r="N65" i="1" s="1"/>
  <c r="O65" i="1" s="1"/>
  <c r="U108" i="4" l="1"/>
  <c r="V108" i="4" s="1"/>
  <c r="W108" i="4" s="1"/>
  <c r="I62" i="4"/>
  <c r="K62" i="4"/>
  <c r="P110" i="4"/>
  <c r="Q110" i="4" s="1"/>
  <c r="R109" i="4"/>
  <c r="I66" i="1"/>
  <c r="K66" i="1" s="1"/>
  <c r="L62" i="4" l="1"/>
  <c r="M62" i="4" s="1"/>
  <c r="N62" i="4" s="1"/>
  <c r="O62" i="4" s="1"/>
  <c r="H63" i="4"/>
  <c r="U109" i="4"/>
  <c r="V109" i="4" s="1"/>
  <c r="W109" i="4" s="1"/>
  <c r="R110" i="4"/>
  <c r="P111" i="4"/>
  <c r="Q111" i="4" s="1"/>
  <c r="H67" i="1"/>
  <c r="L66" i="1"/>
  <c r="M66" i="1" s="1"/>
  <c r="N66" i="1" s="1"/>
  <c r="O66" i="1" s="1"/>
  <c r="J63" i="4" l="1"/>
  <c r="I63" i="4"/>
  <c r="P112" i="4"/>
  <c r="Q112" i="4" s="1"/>
  <c r="R111" i="4"/>
  <c r="S123" i="4"/>
  <c r="T123" i="4" s="1"/>
  <c r="U110" i="4"/>
  <c r="V110" i="4" s="1"/>
  <c r="W110" i="4" s="1"/>
  <c r="I67" i="1"/>
  <c r="K67" i="1" s="1"/>
  <c r="U111" i="4" l="1"/>
  <c r="V111" i="4" s="1"/>
  <c r="W111" i="4" s="1"/>
  <c r="P113" i="4"/>
  <c r="Q113" i="4" s="1"/>
  <c r="R112" i="4"/>
  <c r="K63" i="4"/>
  <c r="H68" i="1"/>
  <c r="L67" i="1"/>
  <c r="M67" i="1" s="1"/>
  <c r="N67" i="1" s="1"/>
  <c r="O67" i="1" s="1"/>
  <c r="P114" i="4" l="1"/>
  <c r="Q114" i="4" s="1"/>
  <c r="R113" i="4"/>
  <c r="U112" i="4"/>
  <c r="V112" i="4" s="1"/>
  <c r="W112" i="4" s="1"/>
  <c r="L63" i="4"/>
  <c r="M63" i="4" s="1"/>
  <c r="N63" i="4" s="1"/>
  <c r="O63" i="4" s="1"/>
  <c r="H64" i="4"/>
  <c r="I68" i="1"/>
  <c r="K68" i="1" s="1"/>
  <c r="I64" i="4" l="1"/>
  <c r="K64" i="4" s="1"/>
  <c r="U113" i="4"/>
  <c r="V113" i="4" s="1"/>
  <c r="W113" i="4" s="1"/>
  <c r="P115" i="4"/>
  <c r="Q115" i="4" s="1"/>
  <c r="R114" i="4"/>
  <c r="H69" i="1"/>
  <c r="L68" i="1"/>
  <c r="M68" i="1" s="1"/>
  <c r="N68" i="1" s="1"/>
  <c r="O68" i="1" s="1"/>
  <c r="L64" i="4" l="1"/>
  <c r="M64" i="4" s="1"/>
  <c r="N64" i="4" s="1"/>
  <c r="O64" i="4" s="1"/>
  <c r="H65" i="4"/>
  <c r="U114" i="4"/>
  <c r="V114" i="4" s="1"/>
  <c r="W114" i="4" s="1"/>
  <c r="P116" i="4"/>
  <c r="Q116" i="4" s="1"/>
  <c r="R115" i="4"/>
  <c r="I69" i="1"/>
  <c r="K69" i="1" s="1"/>
  <c r="P117" i="4" l="1"/>
  <c r="Q117" i="4" s="1"/>
  <c r="R116" i="4"/>
  <c r="U115" i="4"/>
  <c r="V115" i="4" s="1"/>
  <c r="W115" i="4" s="1"/>
  <c r="I65" i="4"/>
  <c r="K65" i="4" s="1"/>
  <c r="H70" i="1"/>
  <c r="L69" i="1"/>
  <c r="M69" i="1" s="1"/>
  <c r="N69" i="1" s="1"/>
  <c r="O69" i="1" s="1"/>
  <c r="L65" i="4" l="1"/>
  <c r="M65" i="4" s="1"/>
  <c r="N65" i="4" s="1"/>
  <c r="O65" i="4" s="1"/>
  <c r="H66" i="4"/>
  <c r="U116" i="4"/>
  <c r="V116" i="4" s="1"/>
  <c r="W116" i="4" s="1"/>
  <c r="P118" i="4"/>
  <c r="Q118" i="4" s="1"/>
  <c r="R117" i="4"/>
  <c r="I70" i="1"/>
  <c r="K70" i="1" s="1"/>
  <c r="I66" i="4" l="1"/>
  <c r="K66" i="4" s="1"/>
  <c r="U117" i="4"/>
  <c r="V117" i="4" s="1"/>
  <c r="W117" i="4" s="1"/>
  <c r="P119" i="4"/>
  <c r="Q119" i="4" s="1"/>
  <c r="R118" i="4"/>
  <c r="H71" i="1"/>
  <c r="L70" i="1"/>
  <c r="M70" i="1" s="1"/>
  <c r="N70" i="1" s="1"/>
  <c r="O70" i="1" s="1"/>
  <c r="L66" i="4" l="1"/>
  <c r="M66" i="4" s="1"/>
  <c r="N66" i="4" s="1"/>
  <c r="O66" i="4" s="1"/>
  <c r="H67" i="4"/>
  <c r="U118" i="4"/>
  <c r="V118" i="4" s="1"/>
  <c r="W118" i="4" s="1"/>
  <c r="P120" i="4"/>
  <c r="Q120" i="4" s="1"/>
  <c r="R119" i="4"/>
  <c r="I71" i="1"/>
  <c r="K71" i="1" s="1"/>
  <c r="U119" i="4" l="1"/>
  <c r="V119" i="4" s="1"/>
  <c r="W119" i="4" s="1"/>
  <c r="I67" i="4"/>
  <c r="K67" i="4" s="1"/>
  <c r="P121" i="4"/>
  <c r="Q121" i="4" s="1"/>
  <c r="R120" i="4"/>
  <c r="H72" i="1"/>
  <c r="L71" i="1"/>
  <c r="M71" i="1" s="1"/>
  <c r="N71" i="1" s="1"/>
  <c r="O71" i="1" s="1"/>
  <c r="L67" i="4" l="1"/>
  <c r="M67" i="4" s="1"/>
  <c r="N67" i="4" s="1"/>
  <c r="O67" i="4" s="1"/>
  <c r="H68" i="4"/>
  <c r="U120" i="4"/>
  <c r="V120" i="4" s="1"/>
  <c r="W120" i="4" s="1"/>
  <c r="P122" i="4"/>
  <c r="Q122" i="4" s="1"/>
  <c r="R121" i="4"/>
  <c r="I72" i="1"/>
  <c r="K72" i="1" s="1"/>
  <c r="U121" i="4" l="1"/>
  <c r="V121" i="4" s="1"/>
  <c r="W121" i="4" s="1"/>
  <c r="I68" i="4"/>
  <c r="K68" i="4" s="1"/>
  <c r="P123" i="4"/>
  <c r="Q123" i="4" s="1"/>
  <c r="R122" i="4"/>
  <c r="H73" i="1"/>
  <c r="L72" i="1"/>
  <c r="M72" i="1" s="1"/>
  <c r="N72" i="1" s="1"/>
  <c r="O72" i="1" s="1"/>
  <c r="L68" i="4" l="1"/>
  <c r="M68" i="4" s="1"/>
  <c r="N68" i="4" s="1"/>
  <c r="O68" i="4" s="1"/>
  <c r="H69" i="4"/>
  <c r="U122" i="4"/>
  <c r="V122" i="4" s="1"/>
  <c r="W122" i="4" s="1"/>
  <c r="P124" i="4"/>
  <c r="Q124" i="4" s="1"/>
  <c r="R123" i="4"/>
  <c r="S135" i="4"/>
  <c r="T135" i="4" s="1"/>
  <c r="I73" i="1"/>
  <c r="K73" i="1" s="1"/>
  <c r="I69" i="4" l="1"/>
  <c r="K69" i="4" s="1"/>
  <c r="U123" i="4"/>
  <c r="V123" i="4" s="1"/>
  <c r="W123" i="4" s="1"/>
  <c r="P125" i="4"/>
  <c r="Q125" i="4" s="1"/>
  <c r="R124" i="4"/>
  <c r="L73" i="1"/>
  <c r="M73" i="1" s="1"/>
  <c r="N73" i="1" s="1"/>
  <c r="O73" i="1" s="1"/>
  <c r="H74" i="1"/>
  <c r="L69" i="4" l="1"/>
  <c r="M69" i="4" s="1"/>
  <c r="N69" i="4" s="1"/>
  <c r="O69" i="4" s="1"/>
  <c r="H70" i="4"/>
  <c r="U124" i="4"/>
  <c r="V124" i="4" s="1"/>
  <c r="W124" i="4" s="1"/>
  <c r="P126" i="4"/>
  <c r="Q126" i="4" s="1"/>
  <c r="R125" i="4"/>
  <c r="I74" i="1"/>
  <c r="K74" i="1" s="1"/>
  <c r="U125" i="4" l="1"/>
  <c r="V125" i="4" s="1"/>
  <c r="W125" i="4" s="1"/>
  <c r="I70" i="4"/>
  <c r="K70" i="4" s="1"/>
  <c r="P127" i="4"/>
  <c r="Q127" i="4" s="1"/>
  <c r="R126" i="4"/>
  <c r="H75" i="1"/>
  <c r="J75" i="1" s="1"/>
  <c r="L74" i="1"/>
  <c r="M74" i="1" s="1"/>
  <c r="N74" i="1" s="1"/>
  <c r="O74" i="1" s="1"/>
  <c r="L70" i="4" l="1"/>
  <c r="M70" i="4" s="1"/>
  <c r="N70" i="4" s="1"/>
  <c r="O70" i="4" s="1"/>
  <c r="H71" i="4"/>
  <c r="U126" i="4"/>
  <c r="V126" i="4" s="1"/>
  <c r="W126" i="4" s="1"/>
  <c r="P128" i="4"/>
  <c r="Q128" i="4" s="1"/>
  <c r="R127" i="4"/>
  <c r="I75" i="1"/>
  <c r="I71" i="4" l="1"/>
  <c r="K71" i="4"/>
  <c r="P129" i="4"/>
  <c r="Q129" i="4" s="1"/>
  <c r="R128" i="4"/>
  <c r="U127" i="4"/>
  <c r="V127" i="4" s="1"/>
  <c r="W127" i="4" s="1"/>
  <c r="K75" i="1"/>
  <c r="U128" i="4" l="1"/>
  <c r="V128" i="4" s="1"/>
  <c r="W128" i="4" s="1"/>
  <c r="L71" i="4"/>
  <c r="M71" i="4" s="1"/>
  <c r="N71" i="4" s="1"/>
  <c r="O71" i="4" s="1"/>
  <c r="H72" i="4"/>
  <c r="P130" i="4"/>
  <c r="Q130" i="4" s="1"/>
  <c r="R129" i="4"/>
  <c r="L75" i="1"/>
  <c r="M75" i="1" s="1"/>
  <c r="N75" i="1" s="1"/>
  <c r="O75" i="1" s="1"/>
  <c r="H76" i="1"/>
  <c r="U129" i="4" l="1"/>
  <c r="V129" i="4" s="1"/>
  <c r="W129" i="4" s="1"/>
  <c r="P131" i="4"/>
  <c r="Q131" i="4" s="1"/>
  <c r="R130" i="4"/>
  <c r="I72" i="4"/>
  <c r="K72" i="4" s="1"/>
  <c r="I76" i="1"/>
  <c r="K76" i="1" s="1"/>
  <c r="U130" i="4" l="1"/>
  <c r="V130" i="4" s="1"/>
  <c r="W130" i="4" s="1"/>
  <c r="P132" i="4"/>
  <c r="Q132" i="4" s="1"/>
  <c r="R131" i="4"/>
  <c r="L72" i="4"/>
  <c r="M72" i="4" s="1"/>
  <c r="N72" i="4" s="1"/>
  <c r="O72" i="4" s="1"/>
  <c r="H73" i="4"/>
  <c r="L76" i="1"/>
  <c r="M76" i="1" s="1"/>
  <c r="N76" i="1" s="1"/>
  <c r="O76" i="1" s="1"/>
  <c r="H77" i="1"/>
  <c r="P133" i="4" l="1"/>
  <c r="Q133" i="4" s="1"/>
  <c r="R132" i="4"/>
  <c r="I73" i="4"/>
  <c r="K73" i="4" s="1"/>
  <c r="U131" i="4"/>
  <c r="V131" i="4" s="1"/>
  <c r="W131" i="4" s="1"/>
  <c r="I77" i="1"/>
  <c r="K77" i="1" s="1"/>
  <c r="U132" i="4" l="1"/>
  <c r="V132" i="4" s="1"/>
  <c r="W132" i="4" s="1"/>
  <c r="H74" i="4"/>
  <c r="L73" i="4"/>
  <c r="M73" i="4" s="1"/>
  <c r="N73" i="4" s="1"/>
  <c r="O73" i="4" s="1"/>
  <c r="P134" i="4"/>
  <c r="Q134" i="4" s="1"/>
  <c r="R133" i="4"/>
  <c r="H78" i="1"/>
  <c r="L77" i="1"/>
  <c r="M77" i="1" s="1"/>
  <c r="N77" i="1" s="1"/>
  <c r="O77" i="1" s="1"/>
  <c r="I74" i="4" l="1"/>
  <c r="K74" i="4" s="1"/>
  <c r="U133" i="4"/>
  <c r="V133" i="4" s="1"/>
  <c r="W133" i="4" s="1"/>
  <c r="R134" i="4"/>
  <c r="P135" i="4"/>
  <c r="Q135" i="4" s="1"/>
  <c r="I78" i="1"/>
  <c r="K78" i="1" s="1"/>
  <c r="L74" i="4" l="1"/>
  <c r="M74" i="4" s="1"/>
  <c r="N74" i="4" s="1"/>
  <c r="O74" i="4" s="1"/>
  <c r="H75" i="4"/>
  <c r="P136" i="4"/>
  <c r="Q136" i="4" s="1"/>
  <c r="R135" i="4"/>
  <c r="S147" i="4"/>
  <c r="T147" i="4" s="1"/>
  <c r="U134" i="4"/>
  <c r="V134" i="4" s="1"/>
  <c r="W134" i="4" s="1"/>
  <c r="H79" i="1"/>
  <c r="L78" i="1"/>
  <c r="M78" i="1" s="1"/>
  <c r="N78" i="1" s="1"/>
  <c r="O78" i="1" s="1"/>
  <c r="P137" i="4" l="1"/>
  <c r="Q137" i="4" s="1"/>
  <c r="R136" i="4"/>
  <c r="I75" i="4"/>
  <c r="J75" i="4"/>
  <c r="U135" i="4"/>
  <c r="V135" i="4" s="1"/>
  <c r="W135" i="4" s="1"/>
  <c r="I79" i="1"/>
  <c r="K79" i="1" s="1"/>
  <c r="K75" i="4" l="1"/>
  <c r="U136" i="4"/>
  <c r="V136" i="4" s="1"/>
  <c r="W136" i="4" s="1"/>
  <c r="P138" i="4"/>
  <c r="Q138" i="4" s="1"/>
  <c r="R137" i="4"/>
  <c r="L79" i="1"/>
  <c r="M79" i="1" s="1"/>
  <c r="N79" i="1" s="1"/>
  <c r="O79" i="1" s="1"/>
  <c r="H80" i="1"/>
  <c r="U137" i="4" l="1"/>
  <c r="V137" i="4" s="1"/>
  <c r="W137" i="4" s="1"/>
  <c r="P139" i="4"/>
  <c r="Q139" i="4" s="1"/>
  <c r="R138" i="4"/>
  <c r="L75" i="4"/>
  <c r="M75" i="4" s="1"/>
  <c r="N75" i="4" s="1"/>
  <c r="O75" i="4" s="1"/>
  <c r="H76" i="4"/>
  <c r="I80" i="1"/>
  <c r="K80" i="1" s="1"/>
  <c r="U138" i="4" l="1"/>
  <c r="V138" i="4" s="1"/>
  <c r="W138" i="4" s="1"/>
  <c r="I76" i="4"/>
  <c r="K76" i="4"/>
  <c r="P140" i="4"/>
  <c r="Q140" i="4" s="1"/>
  <c r="R139" i="4"/>
  <c r="H81" i="1"/>
  <c r="L80" i="1"/>
  <c r="M80" i="1" s="1"/>
  <c r="N80" i="1" s="1"/>
  <c r="O80" i="1" s="1"/>
  <c r="H77" i="4" l="1"/>
  <c r="L76" i="4"/>
  <c r="M76" i="4" s="1"/>
  <c r="N76" i="4" s="1"/>
  <c r="O76" i="4" s="1"/>
  <c r="U139" i="4"/>
  <c r="V139" i="4" s="1"/>
  <c r="W139" i="4" s="1"/>
  <c r="P141" i="4"/>
  <c r="Q141" i="4" s="1"/>
  <c r="R140" i="4"/>
  <c r="I81" i="1"/>
  <c r="K81" i="1" s="1"/>
  <c r="I77" i="4" l="1"/>
  <c r="K77" i="4"/>
  <c r="U140" i="4"/>
  <c r="V140" i="4" s="1"/>
  <c r="W140" i="4" s="1"/>
  <c r="P142" i="4"/>
  <c r="Q142" i="4" s="1"/>
  <c r="R141" i="4"/>
  <c r="H82" i="1"/>
  <c r="L81" i="1"/>
  <c r="M81" i="1" s="1"/>
  <c r="N81" i="1" s="1"/>
  <c r="O81" i="1" s="1"/>
  <c r="L77" i="4" l="1"/>
  <c r="M77" i="4" s="1"/>
  <c r="N77" i="4"/>
  <c r="O77" i="4" s="1"/>
  <c r="H78" i="4"/>
  <c r="V141" i="4"/>
  <c r="W141" i="4" s="1"/>
  <c r="U141" i="4"/>
  <c r="P143" i="4"/>
  <c r="Q143" i="4" s="1"/>
  <c r="R142" i="4"/>
  <c r="I82" i="1"/>
  <c r="K82" i="1" s="1"/>
  <c r="U142" i="4" l="1"/>
  <c r="V142" i="4" s="1"/>
  <c r="W142" i="4" s="1"/>
  <c r="I78" i="4"/>
  <c r="K78" i="4"/>
  <c r="P144" i="4"/>
  <c r="Q144" i="4" s="1"/>
  <c r="R143" i="4"/>
  <c r="H83" i="1"/>
  <c r="L82" i="1"/>
  <c r="M82" i="1" s="1"/>
  <c r="N82" i="1" s="1"/>
  <c r="O82" i="1" s="1"/>
  <c r="H79" i="4" l="1"/>
  <c r="L78" i="4"/>
  <c r="M78" i="4" s="1"/>
  <c r="N78" i="4" s="1"/>
  <c r="O78" i="4" s="1"/>
  <c r="U143" i="4"/>
  <c r="V143" i="4" s="1"/>
  <c r="W143" i="4" s="1"/>
  <c r="P145" i="4"/>
  <c r="Q145" i="4" s="1"/>
  <c r="R144" i="4"/>
  <c r="I83" i="1"/>
  <c r="K83" i="1" s="1"/>
  <c r="U144" i="4" l="1"/>
  <c r="V144" i="4" s="1"/>
  <c r="W144" i="4" s="1"/>
  <c r="P146" i="4"/>
  <c r="Q146" i="4" s="1"/>
  <c r="R145" i="4"/>
  <c r="I79" i="4"/>
  <c r="K79" i="4" s="1"/>
  <c r="L83" i="1"/>
  <c r="M83" i="1" s="1"/>
  <c r="N83" i="1" s="1"/>
  <c r="O83" i="1" s="1"/>
  <c r="H84" i="1"/>
  <c r="L79" i="4" l="1"/>
  <c r="M79" i="4" s="1"/>
  <c r="N79" i="4" s="1"/>
  <c r="O79" i="4" s="1"/>
  <c r="H80" i="4"/>
  <c r="P147" i="4"/>
  <c r="Q147" i="4" s="1"/>
  <c r="R146" i="4"/>
  <c r="U145" i="4"/>
  <c r="V145" i="4" s="1"/>
  <c r="W145" i="4" s="1"/>
  <c r="I84" i="1"/>
  <c r="K84" i="1" s="1"/>
  <c r="S159" i="4" l="1"/>
  <c r="T159" i="4" s="1"/>
  <c r="P148" i="4"/>
  <c r="Q148" i="4" s="1"/>
  <c r="R147" i="4"/>
  <c r="I80" i="4"/>
  <c r="K80" i="4" s="1"/>
  <c r="U146" i="4"/>
  <c r="V146" i="4" s="1"/>
  <c r="W146" i="4" s="1"/>
  <c r="L84" i="1"/>
  <c r="M84" i="1" s="1"/>
  <c r="N84" i="1" s="1"/>
  <c r="O84" i="1" s="1"/>
  <c r="H85" i="1"/>
  <c r="H81" i="4" l="1"/>
  <c r="L80" i="4"/>
  <c r="M80" i="4" s="1"/>
  <c r="N80" i="4" s="1"/>
  <c r="O80" i="4" s="1"/>
  <c r="U147" i="4"/>
  <c r="V147" i="4" s="1"/>
  <c r="W147" i="4" s="1"/>
  <c r="P149" i="4"/>
  <c r="Q149" i="4" s="1"/>
  <c r="R148" i="4"/>
  <c r="I85" i="1"/>
  <c r="K85" i="1" s="1"/>
  <c r="I81" i="4" l="1"/>
  <c r="K81" i="4" s="1"/>
  <c r="U148" i="4"/>
  <c r="V148" i="4" s="1"/>
  <c r="W148" i="4" s="1"/>
  <c r="P150" i="4"/>
  <c r="Q150" i="4" s="1"/>
  <c r="R149" i="4"/>
  <c r="H86" i="1"/>
  <c r="L85" i="1"/>
  <c r="M85" i="1" s="1"/>
  <c r="N85" i="1" s="1"/>
  <c r="O85" i="1" s="1"/>
  <c r="L81" i="4" l="1"/>
  <c r="M81" i="4" s="1"/>
  <c r="N81" i="4" s="1"/>
  <c r="O81" i="4" s="1"/>
  <c r="H82" i="4"/>
  <c r="U149" i="4"/>
  <c r="V149" i="4" s="1"/>
  <c r="W149" i="4" s="1"/>
  <c r="P151" i="4"/>
  <c r="Q151" i="4" s="1"/>
  <c r="R150" i="4"/>
  <c r="I86" i="1"/>
  <c r="K86" i="1" s="1"/>
  <c r="P152" i="4" l="1"/>
  <c r="Q152" i="4" s="1"/>
  <c r="R151" i="4"/>
  <c r="U150" i="4"/>
  <c r="V150" i="4" s="1"/>
  <c r="W150" i="4" s="1"/>
  <c r="I82" i="4"/>
  <c r="K82" i="4" s="1"/>
  <c r="L86" i="1"/>
  <c r="M86" i="1" s="1"/>
  <c r="N86" i="1" s="1"/>
  <c r="O86" i="1" s="1"/>
  <c r="H87" i="1"/>
  <c r="J87" i="1" s="1"/>
  <c r="H83" i="4" l="1"/>
  <c r="L82" i="4"/>
  <c r="M82" i="4" s="1"/>
  <c r="N82" i="4" s="1"/>
  <c r="O82" i="4" s="1"/>
  <c r="U151" i="4"/>
  <c r="V151" i="4" s="1"/>
  <c r="W151" i="4" s="1"/>
  <c r="P153" i="4"/>
  <c r="Q153" i="4" s="1"/>
  <c r="R152" i="4"/>
  <c r="I87" i="1"/>
  <c r="U152" i="4" l="1"/>
  <c r="V152" i="4" s="1"/>
  <c r="W152" i="4" s="1"/>
  <c r="P154" i="4"/>
  <c r="Q154" i="4" s="1"/>
  <c r="R153" i="4"/>
  <c r="I83" i="4"/>
  <c r="K83" i="4" s="1"/>
  <c r="K87" i="1"/>
  <c r="U153" i="4" l="1"/>
  <c r="V153" i="4" s="1"/>
  <c r="W153" i="4" s="1"/>
  <c r="P155" i="4"/>
  <c r="Q155" i="4" s="1"/>
  <c r="R154" i="4"/>
  <c r="L83" i="4"/>
  <c r="M83" i="4" s="1"/>
  <c r="N83" i="4" s="1"/>
  <c r="O83" i="4" s="1"/>
  <c r="H84" i="4"/>
  <c r="L87" i="1"/>
  <c r="M87" i="1" s="1"/>
  <c r="N87" i="1" s="1"/>
  <c r="O87" i="1" s="1"/>
  <c r="H88" i="1"/>
  <c r="I84" i="4" l="1"/>
  <c r="K84" i="4"/>
  <c r="U154" i="4"/>
  <c r="V154" i="4" s="1"/>
  <c r="W154" i="4" s="1"/>
  <c r="P156" i="4"/>
  <c r="Q156" i="4" s="1"/>
  <c r="R155" i="4"/>
  <c r="I88" i="1"/>
  <c r="K88" i="1" s="1"/>
  <c r="H85" i="4" l="1"/>
  <c r="L84" i="4"/>
  <c r="M84" i="4" s="1"/>
  <c r="N84" i="4" s="1"/>
  <c r="O84" i="4" s="1"/>
  <c r="U155" i="4"/>
  <c r="V155" i="4" s="1"/>
  <c r="W155" i="4" s="1"/>
  <c r="P157" i="4"/>
  <c r="Q157" i="4" s="1"/>
  <c r="R156" i="4"/>
  <c r="L88" i="1"/>
  <c r="M88" i="1" s="1"/>
  <c r="N88" i="1" s="1"/>
  <c r="O88" i="1" s="1"/>
  <c r="H89" i="1"/>
  <c r="U156" i="4" l="1"/>
  <c r="V156" i="4" s="1"/>
  <c r="W156" i="4" s="1"/>
  <c r="P158" i="4"/>
  <c r="Q158" i="4" s="1"/>
  <c r="R157" i="4"/>
  <c r="I85" i="4"/>
  <c r="K85" i="4" s="1"/>
  <c r="I89" i="1"/>
  <c r="K89" i="1" s="1"/>
  <c r="R158" i="4" l="1"/>
  <c r="P159" i="4"/>
  <c r="Q159" i="4" s="1"/>
  <c r="U157" i="4"/>
  <c r="V157" i="4"/>
  <c r="W157" i="4" s="1"/>
  <c r="L85" i="4"/>
  <c r="M85" i="4" s="1"/>
  <c r="N85" i="4" s="1"/>
  <c r="O85" i="4" s="1"/>
  <c r="H86" i="4"/>
  <c r="H90" i="1"/>
  <c r="L89" i="1"/>
  <c r="M89" i="1" s="1"/>
  <c r="N89" i="1" s="1"/>
  <c r="O89" i="1" s="1"/>
  <c r="P160" i="4" l="1"/>
  <c r="Q160" i="4" s="1"/>
  <c r="R159" i="4"/>
  <c r="S171" i="4"/>
  <c r="T171" i="4" s="1"/>
  <c r="I86" i="4"/>
  <c r="K86" i="4" s="1"/>
  <c r="U158" i="4"/>
  <c r="V158" i="4" s="1"/>
  <c r="W158" i="4" s="1"/>
  <c r="I90" i="1"/>
  <c r="K90" i="1" s="1"/>
  <c r="L86" i="4" l="1"/>
  <c r="M86" i="4" s="1"/>
  <c r="N86" i="4" s="1"/>
  <c r="O86" i="4" s="1"/>
  <c r="H87" i="4"/>
  <c r="U159" i="4"/>
  <c r="V159" i="4" s="1"/>
  <c r="W159" i="4" s="1"/>
  <c r="P161" i="4"/>
  <c r="Q161" i="4" s="1"/>
  <c r="R160" i="4"/>
  <c r="L90" i="1"/>
  <c r="M90" i="1" s="1"/>
  <c r="N90" i="1" s="1"/>
  <c r="O90" i="1" s="1"/>
  <c r="H91" i="1"/>
  <c r="U160" i="4" l="1"/>
  <c r="V160" i="4" s="1"/>
  <c r="W160" i="4" s="1"/>
  <c r="J87" i="4"/>
  <c r="I87" i="4"/>
  <c r="P162" i="4"/>
  <c r="Q162" i="4" s="1"/>
  <c r="R161" i="4"/>
  <c r="I91" i="1"/>
  <c r="K91" i="1" s="1"/>
  <c r="K87" i="4" l="1"/>
  <c r="L87" i="4"/>
  <c r="M87" i="4" s="1"/>
  <c r="N87" i="4" s="1"/>
  <c r="O87" i="4" s="1"/>
  <c r="H88" i="4"/>
  <c r="V161" i="4"/>
  <c r="W161" i="4" s="1"/>
  <c r="U161" i="4"/>
  <c r="P163" i="4"/>
  <c r="Q163" i="4" s="1"/>
  <c r="R162" i="4"/>
  <c r="H92" i="1"/>
  <c r="L91" i="1"/>
  <c r="M91" i="1" s="1"/>
  <c r="N91" i="1" s="1"/>
  <c r="O91" i="1" s="1"/>
  <c r="U162" i="4" l="1"/>
  <c r="V162" i="4" s="1"/>
  <c r="W162" i="4" s="1"/>
  <c r="I88" i="4"/>
  <c r="K88" i="4"/>
  <c r="P164" i="4"/>
  <c r="Q164" i="4" s="1"/>
  <c r="R163" i="4"/>
  <c r="I92" i="1"/>
  <c r="K92" i="1" s="1"/>
  <c r="L88" i="4" l="1"/>
  <c r="M88" i="4" s="1"/>
  <c r="N88" i="4" s="1"/>
  <c r="O88" i="4" s="1"/>
  <c r="H89" i="4"/>
  <c r="U163" i="4"/>
  <c r="V163" i="4" s="1"/>
  <c r="W163" i="4" s="1"/>
  <c r="P165" i="4"/>
  <c r="Q165" i="4" s="1"/>
  <c r="R164" i="4"/>
  <c r="H93" i="1"/>
  <c r="L92" i="1"/>
  <c r="M92" i="1" s="1"/>
  <c r="N92" i="1" s="1"/>
  <c r="O92" i="1" s="1"/>
  <c r="I89" i="4" l="1"/>
  <c r="K89" i="4" s="1"/>
  <c r="U164" i="4"/>
  <c r="V164" i="4" s="1"/>
  <c r="W164" i="4" s="1"/>
  <c r="P166" i="4"/>
  <c r="Q166" i="4" s="1"/>
  <c r="R165" i="4"/>
  <c r="I93" i="1"/>
  <c r="K93" i="1" s="1"/>
  <c r="L89" i="4" l="1"/>
  <c r="M89" i="4" s="1"/>
  <c r="N89" i="4" s="1"/>
  <c r="O89" i="4" s="1"/>
  <c r="H90" i="4"/>
  <c r="U165" i="4"/>
  <c r="V165" i="4" s="1"/>
  <c r="W165" i="4" s="1"/>
  <c r="P167" i="4"/>
  <c r="Q167" i="4" s="1"/>
  <c r="R166" i="4"/>
  <c r="L93" i="1"/>
  <c r="M93" i="1" s="1"/>
  <c r="N93" i="1" s="1"/>
  <c r="O93" i="1" s="1"/>
  <c r="H94" i="1"/>
  <c r="U166" i="4" l="1"/>
  <c r="V166" i="4"/>
  <c r="W166" i="4" s="1"/>
  <c r="I90" i="4"/>
  <c r="K90" i="4"/>
  <c r="P168" i="4"/>
  <c r="Q168" i="4" s="1"/>
  <c r="R167" i="4"/>
  <c r="I94" i="1"/>
  <c r="K94" i="1" s="1"/>
  <c r="U167" i="4" l="1"/>
  <c r="V167" i="4" s="1"/>
  <c r="W167" i="4" s="1"/>
  <c r="L90" i="4"/>
  <c r="M90" i="4" s="1"/>
  <c r="N90" i="4" s="1"/>
  <c r="O90" i="4" s="1"/>
  <c r="H91" i="4"/>
  <c r="P169" i="4"/>
  <c r="Q169" i="4" s="1"/>
  <c r="R168" i="4"/>
  <c r="L94" i="1"/>
  <c r="M94" i="1" s="1"/>
  <c r="N94" i="1" s="1"/>
  <c r="O94" i="1" s="1"/>
  <c r="H95" i="1"/>
  <c r="U168" i="4" l="1"/>
  <c r="V168" i="4"/>
  <c r="W168" i="4" s="1"/>
  <c r="P170" i="4"/>
  <c r="Q170" i="4" s="1"/>
  <c r="R169" i="4"/>
  <c r="I91" i="4"/>
  <c r="K91" i="4" s="1"/>
  <c r="I95" i="1"/>
  <c r="K95" i="1" s="1"/>
  <c r="U169" i="4" l="1"/>
  <c r="V169" i="4" s="1"/>
  <c r="W169" i="4" s="1"/>
  <c r="P171" i="4"/>
  <c r="Q171" i="4" s="1"/>
  <c r="R170" i="4"/>
  <c r="L91" i="4"/>
  <c r="M91" i="4" s="1"/>
  <c r="N91" i="4" s="1"/>
  <c r="O91" i="4" s="1"/>
  <c r="H92" i="4"/>
  <c r="H96" i="1"/>
  <c r="L95" i="1"/>
  <c r="M95" i="1" s="1"/>
  <c r="N95" i="1" s="1"/>
  <c r="O95" i="1" s="1"/>
  <c r="U170" i="4" l="1"/>
  <c r="V170" i="4"/>
  <c r="W170" i="4" s="1"/>
  <c r="I92" i="4"/>
  <c r="K92" i="4"/>
  <c r="S183" i="4"/>
  <c r="T183" i="4" s="1"/>
  <c r="P172" i="4"/>
  <c r="Q172" i="4" s="1"/>
  <c r="R171" i="4"/>
  <c r="I96" i="1"/>
  <c r="K96" i="1" s="1"/>
  <c r="L92" i="4" l="1"/>
  <c r="M92" i="4" s="1"/>
  <c r="N92" i="4"/>
  <c r="O92" i="4" s="1"/>
  <c r="H93" i="4"/>
  <c r="U171" i="4"/>
  <c r="V171" i="4" s="1"/>
  <c r="W171" i="4" s="1"/>
  <c r="P173" i="4"/>
  <c r="Q173" i="4" s="1"/>
  <c r="R172" i="4"/>
  <c r="H97" i="1"/>
  <c r="L96" i="1"/>
  <c r="M96" i="1" s="1"/>
  <c r="N96" i="1" s="1"/>
  <c r="O96" i="1" s="1"/>
  <c r="I93" i="4" l="1"/>
  <c r="K93" i="4"/>
  <c r="U172" i="4"/>
  <c r="V172" i="4" s="1"/>
  <c r="W172" i="4" s="1"/>
  <c r="P174" i="4"/>
  <c r="Q174" i="4" s="1"/>
  <c r="R173" i="4"/>
  <c r="I97" i="1"/>
  <c r="K97" i="1" s="1"/>
  <c r="U173" i="4" l="1"/>
  <c r="V173" i="4"/>
  <c r="W173" i="4" s="1"/>
  <c r="L93" i="4"/>
  <c r="M93" i="4" s="1"/>
  <c r="N93" i="4" s="1"/>
  <c r="O93" i="4" s="1"/>
  <c r="H94" i="4"/>
  <c r="P175" i="4"/>
  <c r="Q175" i="4" s="1"/>
  <c r="R174" i="4"/>
  <c r="L97" i="1"/>
  <c r="M97" i="1" s="1"/>
  <c r="N97" i="1" s="1"/>
  <c r="O97" i="1" s="1"/>
  <c r="H98" i="1"/>
  <c r="U174" i="4" l="1"/>
  <c r="V174" i="4" s="1"/>
  <c r="W174" i="4" s="1"/>
  <c r="P176" i="4"/>
  <c r="Q176" i="4" s="1"/>
  <c r="R175" i="4"/>
  <c r="I94" i="4"/>
  <c r="K94" i="4" s="1"/>
  <c r="I98" i="1"/>
  <c r="K98" i="1" s="1"/>
  <c r="L94" i="4" l="1"/>
  <c r="M94" i="4" s="1"/>
  <c r="N94" i="4" s="1"/>
  <c r="O94" i="4" s="1"/>
  <c r="H95" i="4"/>
  <c r="U175" i="4"/>
  <c r="V175" i="4" s="1"/>
  <c r="W175" i="4" s="1"/>
  <c r="P177" i="4"/>
  <c r="Q177" i="4" s="1"/>
  <c r="R176" i="4"/>
  <c r="H99" i="1"/>
  <c r="J99" i="1" s="1"/>
  <c r="L98" i="1"/>
  <c r="M98" i="1" s="1"/>
  <c r="N98" i="1" s="1"/>
  <c r="O98" i="1" s="1"/>
  <c r="U176" i="4" l="1"/>
  <c r="V176" i="4" s="1"/>
  <c r="W176" i="4" s="1"/>
  <c r="I95" i="4"/>
  <c r="K95" i="4"/>
  <c r="P178" i="4"/>
  <c r="Q178" i="4" s="1"/>
  <c r="R177" i="4"/>
  <c r="I99" i="1"/>
  <c r="L95" i="4" l="1"/>
  <c r="M95" i="4" s="1"/>
  <c r="N95" i="4" s="1"/>
  <c r="O95" i="4" s="1"/>
  <c r="H96" i="4"/>
  <c r="U177" i="4"/>
  <c r="V177" i="4" s="1"/>
  <c r="W177" i="4" s="1"/>
  <c r="P179" i="4"/>
  <c r="Q179" i="4" s="1"/>
  <c r="R178" i="4"/>
  <c r="K99" i="1"/>
  <c r="I96" i="4" l="1"/>
  <c r="K96" i="4"/>
  <c r="U178" i="4"/>
  <c r="V178" i="4" s="1"/>
  <c r="W178" i="4" s="1"/>
  <c r="P180" i="4"/>
  <c r="Q180" i="4" s="1"/>
  <c r="R179" i="4"/>
  <c r="L99" i="1"/>
  <c r="M99" i="1" s="1"/>
  <c r="N99" i="1" s="1"/>
  <c r="O99" i="1" s="1"/>
  <c r="H100" i="1"/>
  <c r="U179" i="4" l="1"/>
  <c r="V179" i="4" s="1"/>
  <c r="W179" i="4" s="1"/>
  <c r="L96" i="4"/>
  <c r="M96" i="4" s="1"/>
  <c r="N96" i="4" s="1"/>
  <c r="O96" i="4" s="1"/>
  <c r="H97" i="4"/>
  <c r="P181" i="4"/>
  <c r="Q181" i="4" s="1"/>
  <c r="R180" i="4"/>
  <c r="I100" i="1"/>
  <c r="K100" i="1" s="1"/>
  <c r="I97" i="4" l="1"/>
  <c r="K97" i="4"/>
  <c r="U180" i="4"/>
  <c r="V180" i="4" s="1"/>
  <c r="W180" i="4" s="1"/>
  <c r="R181" i="4"/>
  <c r="P182" i="4"/>
  <c r="Q182" i="4" s="1"/>
  <c r="H101" i="1"/>
  <c r="L100" i="1"/>
  <c r="M100" i="1" s="1"/>
  <c r="N100" i="1" s="1"/>
  <c r="O100" i="1" s="1"/>
  <c r="L97" i="4" l="1"/>
  <c r="M97" i="4" s="1"/>
  <c r="N97" i="4" s="1"/>
  <c r="O97" i="4" s="1"/>
  <c r="H98" i="4"/>
  <c r="R182" i="4"/>
  <c r="P183" i="4"/>
  <c r="Q183" i="4" s="1"/>
  <c r="U181" i="4"/>
  <c r="V181" i="4" s="1"/>
  <c r="W181" i="4" s="1"/>
  <c r="I101" i="1"/>
  <c r="K101" i="1" s="1"/>
  <c r="I98" i="4" l="1"/>
  <c r="K98" i="4"/>
  <c r="U182" i="4"/>
  <c r="V182" i="4" s="1"/>
  <c r="W182" i="4" s="1"/>
  <c r="P184" i="4"/>
  <c r="Q184" i="4" s="1"/>
  <c r="R183" i="4"/>
  <c r="S195" i="4"/>
  <c r="T195" i="4" s="1"/>
  <c r="H102" i="1"/>
  <c r="L101" i="1"/>
  <c r="M101" i="1" s="1"/>
  <c r="N101" i="1" s="1"/>
  <c r="O101" i="1" s="1"/>
  <c r="U183" i="4" l="1"/>
  <c r="V183" i="4" s="1"/>
  <c r="W183" i="4" s="1"/>
  <c r="L98" i="4"/>
  <c r="M98" i="4" s="1"/>
  <c r="N98" i="4" s="1"/>
  <c r="O98" i="4" s="1"/>
  <c r="H99" i="4"/>
  <c r="P185" i="4"/>
  <c r="Q185" i="4" s="1"/>
  <c r="R184" i="4"/>
  <c r="I102" i="1"/>
  <c r="K102" i="1" s="1"/>
  <c r="U184" i="4" l="1"/>
  <c r="V184" i="4" s="1"/>
  <c r="W184" i="4" s="1"/>
  <c r="P186" i="4"/>
  <c r="Q186" i="4" s="1"/>
  <c r="R185" i="4"/>
  <c r="J99" i="4"/>
  <c r="I99" i="4"/>
  <c r="H103" i="1"/>
  <c r="L102" i="1"/>
  <c r="M102" i="1" s="1"/>
  <c r="N102" i="1" s="1"/>
  <c r="O102" i="1" s="1"/>
  <c r="P187" i="4" l="1"/>
  <c r="Q187" i="4" s="1"/>
  <c r="R186" i="4"/>
  <c r="U185" i="4"/>
  <c r="V185" i="4" s="1"/>
  <c r="W185" i="4" s="1"/>
  <c r="K99" i="4"/>
  <c r="I103" i="1"/>
  <c r="K103" i="1" s="1"/>
  <c r="U186" i="4" l="1"/>
  <c r="V186" i="4" s="1"/>
  <c r="W186" i="4" s="1"/>
  <c r="L99" i="4"/>
  <c r="M99" i="4" s="1"/>
  <c r="N99" i="4" s="1"/>
  <c r="O99" i="4" s="1"/>
  <c r="H100" i="4"/>
  <c r="P188" i="4"/>
  <c r="Q188" i="4" s="1"/>
  <c r="R187" i="4"/>
  <c r="H104" i="1"/>
  <c r="L103" i="1"/>
  <c r="M103" i="1" s="1"/>
  <c r="N103" i="1" s="1"/>
  <c r="O103" i="1" s="1"/>
  <c r="U187" i="4" l="1"/>
  <c r="V187" i="4" s="1"/>
  <c r="W187" i="4" s="1"/>
  <c r="P189" i="4"/>
  <c r="Q189" i="4" s="1"/>
  <c r="R188" i="4"/>
  <c r="I100" i="4"/>
  <c r="K100" i="4"/>
  <c r="I104" i="1"/>
  <c r="K104" i="1" s="1"/>
  <c r="P190" i="4" l="1"/>
  <c r="Q190" i="4" s="1"/>
  <c r="R189" i="4"/>
  <c r="U188" i="4"/>
  <c r="V188" i="4" s="1"/>
  <c r="W188" i="4" s="1"/>
  <c r="L100" i="4"/>
  <c r="M100" i="4" s="1"/>
  <c r="N100" i="4" s="1"/>
  <c r="O100" i="4" s="1"/>
  <c r="H101" i="4"/>
  <c r="H105" i="1"/>
  <c r="L104" i="1"/>
  <c r="M104" i="1" s="1"/>
  <c r="N104" i="1" s="1"/>
  <c r="O104" i="1" s="1"/>
  <c r="U189" i="4" l="1"/>
  <c r="V189" i="4" s="1"/>
  <c r="W189" i="4" s="1"/>
  <c r="I101" i="4"/>
  <c r="K101" i="4"/>
  <c r="P191" i="4"/>
  <c r="Q191" i="4" s="1"/>
  <c r="R190" i="4"/>
  <c r="I105" i="1"/>
  <c r="K105" i="1" s="1"/>
  <c r="L101" i="4" l="1"/>
  <c r="M101" i="4" s="1"/>
  <c r="N101" i="4" s="1"/>
  <c r="O101" i="4" s="1"/>
  <c r="H102" i="4"/>
  <c r="P192" i="4"/>
  <c r="Q192" i="4" s="1"/>
  <c r="R191" i="4"/>
  <c r="U190" i="4"/>
  <c r="V190" i="4" s="1"/>
  <c r="W190" i="4" s="1"/>
  <c r="H106" i="1"/>
  <c r="L105" i="1"/>
  <c r="M105" i="1" s="1"/>
  <c r="N105" i="1" s="1"/>
  <c r="O105" i="1" s="1"/>
  <c r="P193" i="4" l="1"/>
  <c r="Q193" i="4" s="1"/>
  <c r="R192" i="4"/>
  <c r="I102" i="4"/>
  <c r="K102" i="4" s="1"/>
  <c r="U191" i="4"/>
  <c r="V191" i="4" s="1"/>
  <c r="W191" i="4" s="1"/>
  <c r="I106" i="1"/>
  <c r="K106" i="1" s="1"/>
  <c r="L102" i="4" l="1"/>
  <c r="M102" i="4" s="1"/>
  <c r="N102" i="4" s="1"/>
  <c r="O102" i="4" s="1"/>
  <c r="H103" i="4"/>
  <c r="U192" i="4"/>
  <c r="V192" i="4" s="1"/>
  <c r="W192" i="4" s="1"/>
  <c r="P194" i="4"/>
  <c r="Q194" i="4" s="1"/>
  <c r="R193" i="4"/>
  <c r="H107" i="1"/>
  <c r="L106" i="1"/>
  <c r="M106" i="1" s="1"/>
  <c r="N106" i="1" s="1"/>
  <c r="O106" i="1" s="1"/>
  <c r="U193" i="4" l="1"/>
  <c r="V193" i="4" s="1"/>
  <c r="W193" i="4" s="1"/>
  <c r="I103" i="4"/>
  <c r="K103" i="4"/>
  <c r="P195" i="4"/>
  <c r="Q195" i="4" s="1"/>
  <c r="R194" i="4"/>
  <c r="I107" i="1"/>
  <c r="K107" i="1" s="1"/>
  <c r="U194" i="4" l="1"/>
  <c r="V194" i="4" s="1"/>
  <c r="W194" i="4" s="1"/>
  <c r="L103" i="4"/>
  <c r="M103" i="4" s="1"/>
  <c r="N103" i="4"/>
  <c r="O103" i="4" s="1"/>
  <c r="H104" i="4"/>
  <c r="P196" i="4"/>
  <c r="Q196" i="4" s="1"/>
  <c r="R195" i="4"/>
  <c r="S207" i="4"/>
  <c r="T207" i="4" s="1"/>
  <c r="H108" i="1"/>
  <c r="L107" i="1"/>
  <c r="M107" i="1" s="1"/>
  <c r="N107" i="1" s="1"/>
  <c r="O107" i="1" s="1"/>
  <c r="U195" i="4" l="1"/>
  <c r="V195" i="4" s="1"/>
  <c r="W195" i="4" s="1"/>
  <c r="P197" i="4"/>
  <c r="Q197" i="4" s="1"/>
  <c r="R196" i="4"/>
  <c r="I104" i="4"/>
  <c r="K104" i="4" s="1"/>
  <c r="I108" i="1"/>
  <c r="K108" i="1" s="1"/>
  <c r="U196" i="4" l="1"/>
  <c r="V196" i="4" s="1"/>
  <c r="W196" i="4" s="1"/>
  <c r="P198" i="4"/>
  <c r="Q198" i="4" s="1"/>
  <c r="R197" i="4"/>
  <c r="L104" i="4"/>
  <c r="M104" i="4" s="1"/>
  <c r="N104" i="4" s="1"/>
  <c r="O104" i="4" s="1"/>
  <c r="H105" i="4"/>
  <c r="H109" i="1"/>
  <c r="L108" i="1"/>
  <c r="M108" i="1" s="1"/>
  <c r="N108" i="1" s="1"/>
  <c r="O108" i="1" s="1"/>
  <c r="I105" i="4" l="1"/>
  <c r="K105" i="4"/>
  <c r="U197" i="4"/>
  <c r="V197" i="4" s="1"/>
  <c r="W197" i="4" s="1"/>
  <c r="P199" i="4"/>
  <c r="Q199" i="4" s="1"/>
  <c r="R198" i="4"/>
  <c r="I109" i="1"/>
  <c r="K109" i="1" s="1"/>
  <c r="L105" i="4" l="1"/>
  <c r="M105" i="4" s="1"/>
  <c r="N105" i="4"/>
  <c r="O105" i="4" s="1"/>
  <c r="H106" i="4"/>
  <c r="V198" i="4"/>
  <c r="W198" i="4" s="1"/>
  <c r="U198" i="4"/>
  <c r="P200" i="4"/>
  <c r="Q200" i="4" s="1"/>
  <c r="R199" i="4"/>
  <c r="H110" i="1"/>
  <c r="L109" i="1"/>
  <c r="M109" i="1" s="1"/>
  <c r="N109" i="1" s="1"/>
  <c r="O109" i="1" s="1"/>
  <c r="P201" i="4" l="1"/>
  <c r="Q201" i="4" s="1"/>
  <c r="R200" i="4"/>
  <c r="U199" i="4"/>
  <c r="V199" i="4" s="1"/>
  <c r="W199" i="4" s="1"/>
  <c r="I106" i="4"/>
  <c r="K106" i="4" s="1"/>
  <c r="I110" i="1"/>
  <c r="K110" i="1" s="1"/>
  <c r="L106" i="4" l="1"/>
  <c r="M106" i="4" s="1"/>
  <c r="N106" i="4" s="1"/>
  <c r="O106" i="4" s="1"/>
  <c r="H107" i="4"/>
  <c r="U200" i="4"/>
  <c r="V200" i="4" s="1"/>
  <c r="W200" i="4" s="1"/>
  <c r="P202" i="4"/>
  <c r="Q202" i="4" s="1"/>
  <c r="R201" i="4"/>
  <c r="H111" i="1"/>
  <c r="J111" i="1" s="1"/>
  <c r="L110" i="1"/>
  <c r="M110" i="1" s="1"/>
  <c r="N110" i="1" s="1"/>
  <c r="O110" i="1" s="1"/>
  <c r="U201" i="4" l="1"/>
  <c r="V201" i="4" s="1"/>
  <c r="W201" i="4" s="1"/>
  <c r="I107" i="4"/>
  <c r="K107" i="4" s="1"/>
  <c r="P203" i="4"/>
  <c r="Q203" i="4" s="1"/>
  <c r="R202" i="4"/>
  <c r="I111" i="1"/>
  <c r="L107" i="4" l="1"/>
  <c r="M107" i="4" s="1"/>
  <c r="N107" i="4"/>
  <c r="O107" i="4" s="1"/>
  <c r="H108" i="4"/>
  <c r="V202" i="4"/>
  <c r="W202" i="4" s="1"/>
  <c r="U202" i="4"/>
  <c r="P204" i="4"/>
  <c r="Q204" i="4" s="1"/>
  <c r="R203" i="4"/>
  <c r="K111" i="1"/>
  <c r="U203" i="4" l="1"/>
  <c r="V203" i="4" s="1"/>
  <c r="W203" i="4" s="1"/>
  <c r="I108" i="4"/>
  <c r="K108" i="4" s="1"/>
  <c r="P205" i="4"/>
  <c r="Q205" i="4" s="1"/>
  <c r="R204" i="4"/>
  <c r="L111" i="1"/>
  <c r="M111" i="1" s="1"/>
  <c r="N111" i="1" s="1"/>
  <c r="O111" i="1" s="1"/>
  <c r="H112" i="1"/>
  <c r="L108" i="4" l="1"/>
  <c r="M108" i="4" s="1"/>
  <c r="N108" i="4" s="1"/>
  <c r="O108" i="4" s="1"/>
  <c r="H109" i="4"/>
  <c r="U204" i="4"/>
  <c r="V204" i="4" s="1"/>
  <c r="W204" i="4" s="1"/>
  <c r="P206" i="4"/>
  <c r="Q206" i="4" s="1"/>
  <c r="R205" i="4"/>
  <c r="I112" i="1"/>
  <c r="K112" i="1" s="1"/>
  <c r="I109" i="4" l="1"/>
  <c r="K109" i="4" s="1"/>
  <c r="R206" i="4"/>
  <c r="P207" i="4"/>
  <c r="Q207" i="4" s="1"/>
  <c r="U205" i="4"/>
  <c r="V205" i="4" s="1"/>
  <c r="W205" i="4" s="1"/>
  <c r="H113" i="1"/>
  <c r="L112" i="1"/>
  <c r="M112" i="1" s="1"/>
  <c r="N112" i="1" s="1"/>
  <c r="O112" i="1" s="1"/>
  <c r="S219" i="4" l="1"/>
  <c r="T219" i="4" s="1"/>
  <c r="R207" i="4"/>
  <c r="P208" i="4"/>
  <c r="Q208" i="4" s="1"/>
  <c r="U206" i="4"/>
  <c r="V206" i="4" s="1"/>
  <c r="W206" i="4" s="1"/>
  <c r="L109" i="4"/>
  <c r="M109" i="4" s="1"/>
  <c r="N109" i="4"/>
  <c r="O109" i="4" s="1"/>
  <c r="H110" i="4"/>
  <c r="I113" i="1"/>
  <c r="K113" i="1" s="1"/>
  <c r="P209" i="4" l="1"/>
  <c r="Q209" i="4" s="1"/>
  <c r="R208" i="4"/>
  <c r="I110" i="4"/>
  <c r="K110" i="4"/>
  <c r="U207" i="4"/>
  <c r="V207" i="4" s="1"/>
  <c r="W207" i="4" s="1"/>
  <c r="H114" i="1"/>
  <c r="L113" i="1"/>
  <c r="M113" i="1" s="1"/>
  <c r="N113" i="1" s="1"/>
  <c r="O113" i="1" s="1"/>
  <c r="L110" i="4" l="1"/>
  <c r="M110" i="4" s="1"/>
  <c r="N110" i="4" s="1"/>
  <c r="O110" i="4" s="1"/>
  <c r="H111" i="4"/>
  <c r="U208" i="4"/>
  <c r="V208" i="4" s="1"/>
  <c r="W208" i="4" s="1"/>
  <c r="R209" i="4"/>
  <c r="P210" i="4"/>
  <c r="Q210" i="4" s="1"/>
  <c r="I114" i="1"/>
  <c r="K114" i="1" s="1"/>
  <c r="J111" i="4" l="1"/>
  <c r="I111" i="4"/>
  <c r="U209" i="4"/>
  <c r="V209" i="4" s="1"/>
  <c r="W209" i="4" s="1"/>
  <c r="P211" i="4"/>
  <c r="Q211" i="4" s="1"/>
  <c r="R210" i="4"/>
  <c r="H115" i="1"/>
  <c r="L114" i="1"/>
  <c r="M114" i="1" s="1"/>
  <c r="N114" i="1" s="1"/>
  <c r="O114" i="1" s="1"/>
  <c r="K111" i="4" l="1"/>
  <c r="U210" i="4"/>
  <c r="V210" i="4" s="1"/>
  <c r="W210" i="4" s="1"/>
  <c r="R211" i="4"/>
  <c r="P212" i="4"/>
  <c r="Q212" i="4" s="1"/>
  <c r="L111" i="4"/>
  <c r="M111" i="4" s="1"/>
  <c r="N111" i="4" s="1"/>
  <c r="O111" i="4" s="1"/>
  <c r="H112" i="4"/>
  <c r="I115" i="1"/>
  <c r="K115" i="1" s="1"/>
  <c r="U211" i="4" l="1"/>
  <c r="V211" i="4"/>
  <c r="W211" i="4" s="1"/>
  <c r="P213" i="4"/>
  <c r="Q213" i="4" s="1"/>
  <c r="R212" i="4"/>
  <c r="I112" i="4"/>
  <c r="K112" i="4" s="1"/>
  <c r="H116" i="1"/>
  <c r="L115" i="1"/>
  <c r="M115" i="1" s="1"/>
  <c r="N115" i="1" s="1"/>
  <c r="O115" i="1" s="1"/>
  <c r="L112" i="4" l="1"/>
  <c r="M112" i="4" s="1"/>
  <c r="N112" i="4"/>
  <c r="O112" i="4" s="1"/>
  <c r="H113" i="4"/>
  <c r="R213" i="4"/>
  <c r="P214" i="4"/>
  <c r="Q214" i="4" s="1"/>
  <c r="U212" i="4"/>
  <c r="V212" i="4" s="1"/>
  <c r="W212" i="4" s="1"/>
  <c r="I116" i="1"/>
  <c r="K116" i="1" s="1"/>
  <c r="U213" i="4" l="1"/>
  <c r="V213" i="4"/>
  <c r="W213" i="4" s="1"/>
  <c r="I113" i="4"/>
  <c r="K113" i="4"/>
  <c r="P215" i="4"/>
  <c r="Q215" i="4" s="1"/>
  <c r="R214" i="4"/>
  <c r="H117" i="1"/>
  <c r="L116" i="1"/>
  <c r="M116" i="1" s="1"/>
  <c r="N116" i="1" s="1"/>
  <c r="O116" i="1" s="1"/>
  <c r="L113" i="4" l="1"/>
  <c r="M113" i="4" s="1"/>
  <c r="N113" i="4" s="1"/>
  <c r="O113" i="4" s="1"/>
  <c r="H114" i="4"/>
  <c r="U214" i="4"/>
  <c r="V214" i="4" s="1"/>
  <c r="W214" i="4" s="1"/>
  <c r="P216" i="4"/>
  <c r="Q216" i="4" s="1"/>
  <c r="R215" i="4"/>
  <c r="I117" i="1"/>
  <c r="K117" i="1" s="1"/>
  <c r="U215" i="4" l="1"/>
  <c r="V215" i="4"/>
  <c r="W215" i="4" s="1"/>
  <c r="I114" i="4"/>
  <c r="K114" i="4" s="1"/>
  <c r="P217" i="4"/>
  <c r="Q217" i="4" s="1"/>
  <c r="R216" i="4"/>
  <c r="H118" i="1"/>
  <c r="L117" i="1"/>
  <c r="M117" i="1" s="1"/>
  <c r="N117" i="1" s="1"/>
  <c r="O117" i="1" s="1"/>
  <c r="L114" i="4" l="1"/>
  <c r="M114" i="4" s="1"/>
  <c r="N114" i="4" s="1"/>
  <c r="O114" i="4" s="1"/>
  <c r="H115" i="4"/>
  <c r="U216" i="4"/>
  <c r="V216" i="4" s="1"/>
  <c r="W216" i="4" s="1"/>
  <c r="R217" i="4"/>
  <c r="P218" i="4"/>
  <c r="Q218" i="4" s="1"/>
  <c r="I118" i="1"/>
  <c r="K118" i="1" s="1"/>
  <c r="I115" i="4" l="1"/>
  <c r="K115" i="4"/>
  <c r="U217" i="4"/>
  <c r="V217" i="4"/>
  <c r="W217" i="4" s="1"/>
  <c r="R218" i="4"/>
  <c r="P219" i="4"/>
  <c r="Q219" i="4" s="1"/>
  <c r="H119" i="1"/>
  <c r="L118" i="1"/>
  <c r="M118" i="1" s="1"/>
  <c r="N118" i="1" s="1"/>
  <c r="O118" i="1" s="1"/>
  <c r="P220" i="4" l="1"/>
  <c r="Q220" i="4" s="1"/>
  <c r="R219" i="4"/>
  <c r="S231" i="4"/>
  <c r="T231" i="4" s="1"/>
  <c r="L115" i="4"/>
  <c r="M115" i="4" s="1"/>
  <c r="N115" i="4" s="1"/>
  <c r="O115" i="4" s="1"/>
  <c r="H116" i="4"/>
  <c r="U218" i="4"/>
  <c r="V218" i="4" s="1"/>
  <c r="W218" i="4" s="1"/>
  <c r="I119" i="1"/>
  <c r="K119" i="1" s="1"/>
  <c r="U219" i="4" l="1"/>
  <c r="V219" i="4" s="1"/>
  <c r="W219" i="4" s="1"/>
  <c r="I116" i="4"/>
  <c r="K116" i="4" s="1"/>
  <c r="R220" i="4"/>
  <c r="P221" i="4"/>
  <c r="Q221" i="4" s="1"/>
  <c r="H120" i="1"/>
  <c r="L119" i="1"/>
  <c r="M119" i="1" s="1"/>
  <c r="N119" i="1" s="1"/>
  <c r="O119" i="1" s="1"/>
  <c r="L116" i="4" l="1"/>
  <c r="M116" i="4" s="1"/>
  <c r="N116" i="4"/>
  <c r="O116" i="4" s="1"/>
  <c r="H117" i="4"/>
  <c r="P222" i="4"/>
  <c r="Q222" i="4" s="1"/>
  <c r="R221" i="4"/>
  <c r="U220" i="4"/>
  <c r="V220" i="4"/>
  <c r="W220" i="4" s="1"/>
  <c r="I120" i="1"/>
  <c r="K120" i="1" s="1"/>
  <c r="I117" i="4" l="1"/>
  <c r="K117" i="4"/>
  <c r="P223" i="4"/>
  <c r="Q223" i="4" s="1"/>
  <c r="R222" i="4"/>
  <c r="U221" i="4"/>
  <c r="V221" i="4" s="1"/>
  <c r="W221" i="4" s="1"/>
  <c r="H121" i="1"/>
  <c r="L120" i="1"/>
  <c r="M120" i="1" s="1"/>
  <c r="N120" i="1" s="1"/>
  <c r="O120" i="1" s="1"/>
  <c r="P224" i="4" l="1"/>
  <c r="Q224" i="4" s="1"/>
  <c r="R223" i="4"/>
  <c r="H118" i="4"/>
  <c r="L117" i="4"/>
  <c r="M117" i="4" s="1"/>
  <c r="N117" i="4" s="1"/>
  <c r="O117" i="4" s="1"/>
  <c r="U222" i="4"/>
  <c r="V222" i="4"/>
  <c r="W222" i="4" s="1"/>
  <c r="I121" i="1"/>
  <c r="K121" i="1" s="1"/>
  <c r="U223" i="4" l="1"/>
  <c r="V223" i="4" s="1"/>
  <c r="W223" i="4" s="1"/>
  <c r="I118" i="4"/>
  <c r="K118" i="4" s="1"/>
  <c r="P225" i="4"/>
  <c r="Q225" i="4" s="1"/>
  <c r="R224" i="4"/>
  <c r="H122" i="1"/>
  <c r="L121" i="1"/>
  <c r="M121" i="1" s="1"/>
  <c r="N121" i="1" s="1"/>
  <c r="O121" i="1" s="1"/>
  <c r="L118" i="4" l="1"/>
  <c r="M118" i="4" s="1"/>
  <c r="N118" i="4"/>
  <c r="O118" i="4" s="1"/>
  <c r="H119" i="4"/>
  <c r="U224" i="4"/>
  <c r="V224" i="4" s="1"/>
  <c r="W224" i="4" s="1"/>
  <c r="P226" i="4"/>
  <c r="Q226" i="4" s="1"/>
  <c r="R225" i="4"/>
  <c r="I122" i="1"/>
  <c r="K122" i="1" s="1"/>
  <c r="I119" i="4" l="1"/>
  <c r="K119" i="4" s="1"/>
  <c r="U225" i="4"/>
  <c r="V225" i="4" s="1"/>
  <c r="W225" i="4" s="1"/>
  <c r="P227" i="4"/>
  <c r="Q227" i="4" s="1"/>
  <c r="R226" i="4"/>
  <c r="H123" i="1"/>
  <c r="J123" i="1" s="1"/>
  <c r="L122" i="1"/>
  <c r="M122" i="1" s="1"/>
  <c r="N122" i="1" s="1"/>
  <c r="O122" i="1" s="1"/>
  <c r="L119" i="4" l="1"/>
  <c r="M119" i="4" s="1"/>
  <c r="N119" i="4" s="1"/>
  <c r="O119" i="4" s="1"/>
  <c r="H120" i="4"/>
  <c r="P228" i="4"/>
  <c r="Q228" i="4" s="1"/>
  <c r="R227" i="4"/>
  <c r="U226" i="4"/>
  <c r="V226" i="4"/>
  <c r="W226" i="4" s="1"/>
  <c r="I123" i="1"/>
  <c r="R228" i="4" l="1"/>
  <c r="P229" i="4"/>
  <c r="Q229" i="4" s="1"/>
  <c r="I120" i="4"/>
  <c r="K120" i="4"/>
  <c r="U227" i="4"/>
  <c r="V227" i="4" s="1"/>
  <c r="W227" i="4" s="1"/>
  <c r="K123" i="1"/>
  <c r="L120" i="4" l="1"/>
  <c r="M120" i="4" s="1"/>
  <c r="N120" i="4"/>
  <c r="O120" i="4" s="1"/>
  <c r="H121" i="4"/>
  <c r="P230" i="4"/>
  <c r="Q230" i="4" s="1"/>
  <c r="R229" i="4"/>
  <c r="U228" i="4"/>
  <c r="V228" i="4" s="1"/>
  <c r="W228" i="4" s="1"/>
  <c r="L123" i="1"/>
  <c r="M123" i="1" s="1"/>
  <c r="N123" i="1" s="1"/>
  <c r="O123" i="1" s="1"/>
  <c r="H124" i="1"/>
  <c r="P231" i="4" l="1"/>
  <c r="Q231" i="4" s="1"/>
  <c r="R230" i="4"/>
  <c r="I121" i="4"/>
  <c r="K121" i="4"/>
  <c r="U229" i="4"/>
  <c r="V229" i="4" s="1"/>
  <c r="W229" i="4" s="1"/>
  <c r="I124" i="1"/>
  <c r="K124" i="1" s="1"/>
  <c r="L121" i="4" l="1"/>
  <c r="M121" i="4" s="1"/>
  <c r="N121" i="4" s="1"/>
  <c r="O121" i="4" s="1"/>
  <c r="H122" i="4"/>
  <c r="U230" i="4"/>
  <c r="V230" i="4" s="1"/>
  <c r="W230" i="4" s="1"/>
  <c r="S243" i="4"/>
  <c r="T243" i="4" s="1"/>
  <c r="P232" i="4"/>
  <c r="Q232" i="4" s="1"/>
  <c r="R231" i="4"/>
  <c r="H125" i="1"/>
  <c r="L124" i="1"/>
  <c r="M124" i="1" s="1"/>
  <c r="N124" i="1" s="1"/>
  <c r="O124" i="1" s="1"/>
  <c r="U231" i="4" l="1"/>
  <c r="V231" i="4"/>
  <c r="W231" i="4" s="1"/>
  <c r="P233" i="4"/>
  <c r="Q233" i="4" s="1"/>
  <c r="R232" i="4"/>
  <c r="I122" i="4"/>
  <c r="K122" i="4"/>
  <c r="I125" i="1"/>
  <c r="K125" i="1" s="1"/>
  <c r="U232" i="4" l="1"/>
  <c r="V232" i="4" s="1"/>
  <c r="W232" i="4" s="1"/>
  <c r="R233" i="4"/>
  <c r="P234" i="4"/>
  <c r="Q234" i="4" s="1"/>
  <c r="L122" i="4"/>
  <c r="M122" i="4" s="1"/>
  <c r="N122" i="4" s="1"/>
  <c r="O122" i="4" s="1"/>
  <c r="H123" i="4"/>
  <c r="H126" i="1"/>
  <c r="L125" i="1"/>
  <c r="M125" i="1" s="1"/>
  <c r="N125" i="1" s="1"/>
  <c r="O125" i="1" s="1"/>
  <c r="P235" i="4" l="1"/>
  <c r="Q235" i="4" s="1"/>
  <c r="R234" i="4"/>
  <c r="J123" i="4"/>
  <c r="I123" i="4"/>
  <c r="U233" i="4"/>
  <c r="V233" i="4"/>
  <c r="W233" i="4" s="1"/>
  <c r="I126" i="1"/>
  <c r="K126" i="1" s="1"/>
  <c r="K123" i="4" l="1"/>
  <c r="U234" i="4"/>
  <c r="V234" i="4" s="1"/>
  <c r="W234" i="4" s="1"/>
  <c r="R235" i="4"/>
  <c r="P236" i="4"/>
  <c r="Q236" i="4" s="1"/>
  <c r="H127" i="1"/>
  <c r="L126" i="1"/>
  <c r="M126" i="1" s="1"/>
  <c r="N126" i="1" s="1"/>
  <c r="O126" i="1" s="1"/>
  <c r="U235" i="4" l="1"/>
  <c r="V235" i="4"/>
  <c r="W235" i="4" s="1"/>
  <c r="P237" i="4"/>
  <c r="Q237" i="4" s="1"/>
  <c r="R236" i="4"/>
  <c r="L123" i="4"/>
  <c r="M123" i="4" s="1"/>
  <c r="N123" i="4"/>
  <c r="O123" i="4" s="1"/>
  <c r="H124" i="4"/>
  <c r="I127" i="1"/>
  <c r="K127" i="1" s="1"/>
  <c r="U236" i="4" l="1"/>
  <c r="V236" i="4" s="1"/>
  <c r="W236" i="4" s="1"/>
  <c r="I124" i="4"/>
  <c r="K124" i="4"/>
  <c r="R237" i="4"/>
  <c r="P238" i="4"/>
  <c r="Q238" i="4" s="1"/>
  <c r="H128" i="1"/>
  <c r="L127" i="1"/>
  <c r="M127" i="1" s="1"/>
  <c r="N127" i="1" s="1"/>
  <c r="O127" i="1" s="1"/>
  <c r="L124" i="4" l="1"/>
  <c r="M124" i="4" s="1"/>
  <c r="N124" i="4" s="1"/>
  <c r="O124" i="4" s="1"/>
  <c r="H125" i="4"/>
  <c r="P239" i="4"/>
  <c r="Q239" i="4" s="1"/>
  <c r="R238" i="4"/>
  <c r="U237" i="4"/>
  <c r="V237" i="4"/>
  <c r="W237" i="4" s="1"/>
  <c r="I128" i="1"/>
  <c r="K128" i="1" s="1"/>
  <c r="I125" i="4" l="1"/>
  <c r="K125" i="4"/>
  <c r="P240" i="4"/>
  <c r="Q240" i="4" s="1"/>
  <c r="R239" i="4"/>
  <c r="U238" i="4"/>
  <c r="V238" i="4" s="1"/>
  <c r="W238" i="4" s="1"/>
  <c r="H129" i="1"/>
  <c r="L128" i="1"/>
  <c r="M128" i="1" s="1"/>
  <c r="N128" i="1" s="1"/>
  <c r="O128" i="1" s="1"/>
  <c r="U239" i="4" l="1"/>
  <c r="V239" i="4" s="1"/>
  <c r="W239" i="4" s="1"/>
  <c r="P241" i="4"/>
  <c r="Q241" i="4" s="1"/>
  <c r="R240" i="4"/>
  <c r="L125" i="4"/>
  <c r="M125" i="4" s="1"/>
  <c r="N125" i="4"/>
  <c r="O125" i="4" s="1"/>
  <c r="H126" i="4"/>
  <c r="I129" i="1"/>
  <c r="K129" i="1" s="1"/>
  <c r="U240" i="4" l="1"/>
  <c r="V240" i="4" s="1"/>
  <c r="W240" i="4" s="1"/>
  <c r="I126" i="4"/>
  <c r="K126" i="4"/>
  <c r="R241" i="4"/>
  <c r="P242" i="4"/>
  <c r="Q242" i="4" s="1"/>
  <c r="H130" i="1"/>
  <c r="L129" i="1"/>
  <c r="M129" i="1" s="1"/>
  <c r="N129" i="1" s="1"/>
  <c r="O129" i="1" s="1"/>
  <c r="R242" i="4" l="1"/>
  <c r="P243" i="4"/>
  <c r="Q243" i="4" s="1"/>
  <c r="L126" i="4"/>
  <c r="M126" i="4" s="1"/>
  <c r="N126" i="4" s="1"/>
  <c r="O126" i="4" s="1"/>
  <c r="H127" i="4"/>
  <c r="U241" i="4"/>
  <c r="V241" i="4"/>
  <c r="W241" i="4" s="1"/>
  <c r="I130" i="1"/>
  <c r="K130" i="1" s="1"/>
  <c r="P244" i="4" l="1"/>
  <c r="Q244" i="4" s="1"/>
  <c r="R243" i="4"/>
  <c r="S255" i="4"/>
  <c r="T255" i="4" s="1"/>
  <c r="I127" i="4"/>
  <c r="K127" i="4" s="1"/>
  <c r="U242" i="4"/>
  <c r="V242" i="4" s="1"/>
  <c r="W242" i="4" s="1"/>
  <c r="H131" i="1"/>
  <c r="L130" i="1"/>
  <c r="M130" i="1" s="1"/>
  <c r="N130" i="1" s="1"/>
  <c r="O130" i="1" s="1"/>
  <c r="L127" i="4" l="1"/>
  <c r="M127" i="4" s="1"/>
  <c r="N127" i="4" s="1"/>
  <c r="O127" i="4" s="1"/>
  <c r="H128" i="4"/>
  <c r="U243" i="4"/>
  <c r="V243" i="4" s="1"/>
  <c r="W243" i="4" s="1"/>
  <c r="R244" i="4"/>
  <c r="P245" i="4"/>
  <c r="Q245" i="4" s="1"/>
  <c r="I131" i="1"/>
  <c r="K131" i="1" s="1"/>
  <c r="P246" i="4" l="1"/>
  <c r="Q246" i="4" s="1"/>
  <c r="R245" i="4"/>
  <c r="I128" i="4"/>
  <c r="K128" i="4" s="1"/>
  <c r="U244" i="4"/>
  <c r="V244" i="4" s="1"/>
  <c r="W244" i="4" s="1"/>
  <c r="H132" i="1"/>
  <c r="L131" i="1"/>
  <c r="M131" i="1" s="1"/>
  <c r="N131" i="1" s="1"/>
  <c r="O131" i="1" s="1"/>
  <c r="L128" i="4" l="1"/>
  <c r="M128" i="4" s="1"/>
  <c r="N128" i="4" s="1"/>
  <c r="O128" i="4" s="1"/>
  <c r="H129" i="4"/>
  <c r="U245" i="4"/>
  <c r="V245" i="4" s="1"/>
  <c r="W245" i="4" s="1"/>
  <c r="P247" i="4"/>
  <c r="Q247" i="4" s="1"/>
  <c r="R246" i="4"/>
  <c r="I132" i="1"/>
  <c r="K132" i="1" s="1"/>
  <c r="I129" i="4" l="1"/>
  <c r="K129" i="4"/>
  <c r="U246" i="4"/>
  <c r="V246" i="4" s="1"/>
  <c r="W246" i="4" s="1"/>
  <c r="P248" i="4"/>
  <c r="Q248" i="4" s="1"/>
  <c r="R247" i="4"/>
  <c r="H133" i="1"/>
  <c r="L132" i="1"/>
  <c r="M132" i="1" s="1"/>
  <c r="N132" i="1" s="1"/>
  <c r="O132" i="1" s="1"/>
  <c r="U247" i="4" l="1"/>
  <c r="V247" i="4" s="1"/>
  <c r="W247" i="4" s="1"/>
  <c r="L129" i="4"/>
  <c r="M129" i="4" s="1"/>
  <c r="N129" i="4" s="1"/>
  <c r="O129" i="4" s="1"/>
  <c r="H130" i="4"/>
  <c r="R248" i="4"/>
  <c r="P249" i="4"/>
  <c r="Q249" i="4" s="1"/>
  <c r="I133" i="1"/>
  <c r="K133" i="1" s="1"/>
  <c r="P250" i="4" l="1"/>
  <c r="Q250" i="4" s="1"/>
  <c r="R249" i="4"/>
  <c r="U248" i="4"/>
  <c r="V248" i="4" s="1"/>
  <c r="W248" i="4" s="1"/>
  <c r="I130" i="4"/>
  <c r="K130" i="4" s="1"/>
  <c r="H134" i="1"/>
  <c r="L133" i="1"/>
  <c r="M133" i="1" s="1"/>
  <c r="N133" i="1" s="1"/>
  <c r="O133" i="1" s="1"/>
  <c r="L130" i="4" l="1"/>
  <c r="M130" i="4" s="1"/>
  <c r="N130" i="4" s="1"/>
  <c r="O130" i="4" s="1"/>
  <c r="H131" i="4"/>
  <c r="U249" i="4"/>
  <c r="V249" i="4" s="1"/>
  <c r="W249" i="4" s="1"/>
  <c r="R250" i="4"/>
  <c r="P251" i="4"/>
  <c r="Q251" i="4" s="1"/>
  <c r="I134" i="1"/>
  <c r="K134" i="1" s="1"/>
  <c r="I131" i="4" l="1"/>
  <c r="K131" i="4"/>
  <c r="P252" i="4"/>
  <c r="Q252" i="4" s="1"/>
  <c r="R251" i="4"/>
  <c r="U250" i="4"/>
  <c r="V250" i="4"/>
  <c r="W250" i="4" s="1"/>
  <c r="H135" i="1"/>
  <c r="J135" i="1" s="1"/>
  <c r="L134" i="1"/>
  <c r="M134" i="1" s="1"/>
  <c r="N134" i="1" s="1"/>
  <c r="O134" i="1" s="1"/>
  <c r="U251" i="4" l="1"/>
  <c r="V251" i="4" s="1"/>
  <c r="W251" i="4" s="1"/>
  <c r="R252" i="4"/>
  <c r="P253" i="4"/>
  <c r="Q253" i="4" s="1"/>
  <c r="L131" i="4"/>
  <c r="M131" i="4" s="1"/>
  <c r="N131" i="4" s="1"/>
  <c r="O131" i="4" s="1"/>
  <c r="H132" i="4"/>
  <c r="I135" i="1"/>
  <c r="P254" i="4" l="1"/>
  <c r="Q254" i="4" s="1"/>
  <c r="R253" i="4"/>
  <c r="I132" i="4"/>
  <c r="K132" i="4" s="1"/>
  <c r="U252" i="4"/>
  <c r="V252" i="4" s="1"/>
  <c r="W252" i="4" s="1"/>
  <c r="K135" i="1"/>
  <c r="L132" i="4" l="1"/>
  <c r="M132" i="4" s="1"/>
  <c r="N132" i="4" s="1"/>
  <c r="O132" i="4" s="1"/>
  <c r="H133" i="4"/>
  <c r="U253" i="4"/>
  <c r="V253" i="4" s="1"/>
  <c r="W253" i="4" s="1"/>
  <c r="P255" i="4"/>
  <c r="Q255" i="4" s="1"/>
  <c r="R254" i="4"/>
  <c r="L135" i="1"/>
  <c r="M135" i="1" s="1"/>
  <c r="N135" i="1" s="1"/>
  <c r="O135" i="1" s="1"/>
  <c r="H136" i="1"/>
  <c r="I133" i="4" l="1"/>
  <c r="K133" i="4" s="1"/>
  <c r="U254" i="4"/>
  <c r="V254" i="4" s="1"/>
  <c r="W254" i="4" s="1"/>
  <c r="S267" i="4"/>
  <c r="T267" i="4" s="1"/>
  <c r="P256" i="4"/>
  <c r="Q256" i="4" s="1"/>
  <c r="R255" i="4"/>
  <c r="I136" i="1"/>
  <c r="K136" i="1" s="1"/>
  <c r="U255" i="4" l="1"/>
  <c r="V255" i="4"/>
  <c r="W255" i="4" s="1"/>
  <c r="P257" i="4"/>
  <c r="Q257" i="4" s="1"/>
  <c r="R256" i="4"/>
  <c r="L133" i="4"/>
  <c r="M133" i="4" s="1"/>
  <c r="N133" i="4" s="1"/>
  <c r="O133" i="4" s="1"/>
  <c r="H134" i="4"/>
  <c r="H137" i="1"/>
  <c r="L136" i="1"/>
  <c r="M136" i="1" s="1"/>
  <c r="N136" i="1" s="1"/>
  <c r="O136" i="1" s="1"/>
  <c r="I134" i="4" l="1"/>
  <c r="K134" i="4"/>
  <c r="R257" i="4"/>
  <c r="P258" i="4"/>
  <c r="Q258" i="4" s="1"/>
  <c r="U256" i="4"/>
  <c r="V256" i="4" s="1"/>
  <c r="W256" i="4" s="1"/>
  <c r="I137" i="1"/>
  <c r="K137" i="1" s="1"/>
  <c r="L134" i="4" l="1"/>
  <c r="M134" i="4" s="1"/>
  <c r="N134" i="4" s="1"/>
  <c r="O134" i="4" s="1"/>
  <c r="H135" i="4"/>
  <c r="P259" i="4"/>
  <c r="Q259" i="4" s="1"/>
  <c r="R258" i="4"/>
  <c r="U257" i="4"/>
  <c r="V257" i="4"/>
  <c r="W257" i="4" s="1"/>
  <c r="H138" i="1"/>
  <c r="L137" i="1"/>
  <c r="M137" i="1" s="1"/>
  <c r="N137" i="1" s="1"/>
  <c r="O137" i="1" s="1"/>
  <c r="P260" i="4" l="1"/>
  <c r="Q260" i="4" s="1"/>
  <c r="R259" i="4"/>
  <c r="J135" i="4"/>
  <c r="K135" i="4" s="1"/>
  <c r="I135" i="4"/>
  <c r="U258" i="4"/>
  <c r="V258" i="4" s="1"/>
  <c r="W258" i="4" s="1"/>
  <c r="I138" i="1"/>
  <c r="K138" i="1" s="1"/>
  <c r="U259" i="4" l="1"/>
  <c r="V259" i="4"/>
  <c r="W259" i="4" s="1"/>
  <c r="L135" i="4"/>
  <c r="M135" i="4" s="1"/>
  <c r="N135" i="4" s="1"/>
  <c r="O135" i="4" s="1"/>
  <c r="H136" i="4"/>
  <c r="P261" i="4"/>
  <c r="Q261" i="4" s="1"/>
  <c r="R260" i="4"/>
  <c r="H139" i="1"/>
  <c r="L138" i="1"/>
  <c r="M138" i="1" s="1"/>
  <c r="N138" i="1" s="1"/>
  <c r="O138" i="1" s="1"/>
  <c r="U260" i="4" l="1"/>
  <c r="V260" i="4" s="1"/>
  <c r="W260" i="4" s="1"/>
  <c r="R261" i="4"/>
  <c r="P262" i="4"/>
  <c r="Q262" i="4" s="1"/>
  <c r="I136" i="4"/>
  <c r="K136" i="4" s="1"/>
  <c r="I139" i="1"/>
  <c r="K139" i="1" s="1"/>
  <c r="P263" i="4" l="1"/>
  <c r="Q263" i="4" s="1"/>
  <c r="R262" i="4"/>
  <c r="U261" i="4"/>
  <c r="V261" i="4" s="1"/>
  <c r="W261" i="4" s="1"/>
  <c r="L136" i="4"/>
  <c r="M136" i="4" s="1"/>
  <c r="N136" i="4" s="1"/>
  <c r="O136" i="4" s="1"/>
  <c r="H137" i="4"/>
  <c r="H140" i="1"/>
  <c r="L139" i="1"/>
  <c r="M139" i="1" s="1"/>
  <c r="N139" i="1" s="1"/>
  <c r="O139" i="1" s="1"/>
  <c r="U262" i="4" l="1"/>
  <c r="V262" i="4" s="1"/>
  <c r="W262" i="4" s="1"/>
  <c r="I137" i="4"/>
  <c r="K137" i="4"/>
  <c r="P264" i="4"/>
  <c r="Q264" i="4" s="1"/>
  <c r="R263" i="4"/>
  <c r="I140" i="1"/>
  <c r="K140" i="1" s="1"/>
  <c r="U263" i="4" l="1"/>
  <c r="V263" i="4"/>
  <c r="W263" i="4" s="1"/>
  <c r="L137" i="4"/>
  <c r="M137" i="4" s="1"/>
  <c r="N137" i="4" s="1"/>
  <c r="O137" i="4" s="1"/>
  <c r="H138" i="4"/>
  <c r="P265" i="4"/>
  <c r="Q265" i="4" s="1"/>
  <c r="R264" i="4"/>
  <c r="H141" i="1"/>
  <c r="L140" i="1"/>
  <c r="M140" i="1" s="1"/>
  <c r="N140" i="1" s="1"/>
  <c r="O140" i="1" s="1"/>
  <c r="U264" i="4" l="1"/>
  <c r="V264" i="4" s="1"/>
  <c r="W264" i="4" s="1"/>
  <c r="P266" i="4"/>
  <c r="Q266" i="4" s="1"/>
  <c r="R265" i="4"/>
  <c r="I138" i="4"/>
  <c r="K138" i="4" s="1"/>
  <c r="I141" i="1"/>
  <c r="K141" i="1" s="1"/>
  <c r="R266" i="4" l="1"/>
  <c r="P267" i="4"/>
  <c r="Q267" i="4" s="1"/>
  <c r="U265" i="4"/>
  <c r="V265" i="4" s="1"/>
  <c r="W265" i="4" s="1"/>
  <c r="L138" i="4"/>
  <c r="M138" i="4" s="1"/>
  <c r="N138" i="4" s="1"/>
  <c r="O138" i="4" s="1"/>
  <c r="H139" i="4"/>
  <c r="H142" i="1"/>
  <c r="L141" i="1"/>
  <c r="M141" i="1" s="1"/>
  <c r="N141" i="1" s="1"/>
  <c r="O141" i="1" s="1"/>
  <c r="I139" i="4" l="1"/>
  <c r="K139" i="4" s="1"/>
  <c r="P268" i="4"/>
  <c r="Q268" i="4" s="1"/>
  <c r="R267" i="4"/>
  <c r="S279" i="4"/>
  <c r="T279" i="4" s="1"/>
  <c r="U266" i="4"/>
  <c r="V266" i="4" s="1"/>
  <c r="W266" i="4" s="1"/>
  <c r="I142" i="1"/>
  <c r="K142" i="1" s="1"/>
  <c r="U267" i="4" l="1"/>
  <c r="V267" i="4" s="1"/>
  <c r="W267" i="4" s="1"/>
  <c r="P269" i="4"/>
  <c r="Q269" i="4" s="1"/>
  <c r="R268" i="4"/>
  <c r="L139" i="4"/>
  <c r="M139" i="4" s="1"/>
  <c r="N139" i="4" s="1"/>
  <c r="O139" i="4" s="1"/>
  <c r="H140" i="4"/>
  <c r="H143" i="1"/>
  <c r="L142" i="1"/>
  <c r="M142" i="1" s="1"/>
  <c r="N142" i="1" s="1"/>
  <c r="O142" i="1" s="1"/>
  <c r="U268" i="4" l="1"/>
  <c r="V268" i="4" s="1"/>
  <c r="W268" i="4" s="1"/>
  <c r="I140" i="4"/>
  <c r="K140" i="4"/>
  <c r="P270" i="4"/>
  <c r="Q270" i="4" s="1"/>
  <c r="R269" i="4"/>
  <c r="I143" i="1"/>
  <c r="K143" i="1" s="1"/>
  <c r="L140" i="4" l="1"/>
  <c r="M140" i="4" s="1"/>
  <c r="N140" i="4" s="1"/>
  <c r="O140" i="4" s="1"/>
  <c r="H141" i="4"/>
  <c r="U269" i="4"/>
  <c r="V269" i="4" s="1"/>
  <c r="W269" i="4" s="1"/>
  <c r="P271" i="4"/>
  <c r="Q271" i="4" s="1"/>
  <c r="R270" i="4"/>
  <c r="H144" i="1"/>
  <c r="L143" i="1"/>
  <c r="M143" i="1" s="1"/>
  <c r="N143" i="1" s="1"/>
  <c r="O143" i="1" s="1"/>
  <c r="I141" i="4" l="1"/>
  <c r="K141" i="4" s="1"/>
  <c r="U270" i="4"/>
  <c r="V270" i="4" s="1"/>
  <c r="W270" i="4" s="1"/>
  <c r="P272" i="4"/>
  <c r="Q272" i="4" s="1"/>
  <c r="R271" i="4"/>
  <c r="I144" i="1"/>
  <c r="K144" i="1" s="1"/>
  <c r="L141" i="4" l="1"/>
  <c r="M141" i="4" s="1"/>
  <c r="N141" i="4" s="1"/>
  <c r="O141" i="4" s="1"/>
  <c r="H142" i="4"/>
  <c r="U271" i="4"/>
  <c r="V271" i="4" s="1"/>
  <c r="W271" i="4" s="1"/>
  <c r="P273" i="4"/>
  <c r="Q273" i="4" s="1"/>
  <c r="R272" i="4"/>
  <c r="H145" i="1"/>
  <c r="L144" i="1"/>
  <c r="M144" i="1" s="1"/>
  <c r="N144" i="1" s="1"/>
  <c r="O144" i="1" s="1"/>
  <c r="I142" i="4" l="1"/>
  <c r="K142" i="4" s="1"/>
  <c r="U272" i="4"/>
  <c r="V272" i="4" s="1"/>
  <c r="W272" i="4" s="1"/>
  <c r="P274" i="4"/>
  <c r="Q274" i="4" s="1"/>
  <c r="R273" i="4"/>
  <c r="I145" i="1"/>
  <c r="K145" i="1" s="1"/>
  <c r="U273" i="4" l="1"/>
  <c r="V273" i="4" s="1"/>
  <c r="W273" i="4" s="1"/>
  <c r="L142" i="4"/>
  <c r="M142" i="4" s="1"/>
  <c r="N142" i="4" s="1"/>
  <c r="O142" i="4" s="1"/>
  <c r="H143" i="4"/>
  <c r="P275" i="4"/>
  <c r="Q275" i="4" s="1"/>
  <c r="R274" i="4"/>
  <c r="H146" i="1"/>
  <c r="L145" i="1"/>
  <c r="M145" i="1" s="1"/>
  <c r="N145" i="1" s="1"/>
  <c r="O145" i="1" s="1"/>
  <c r="U274" i="4" l="1"/>
  <c r="V274" i="4" s="1"/>
  <c r="W274" i="4" s="1"/>
  <c r="P276" i="4"/>
  <c r="Q276" i="4" s="1"/>
  <c r="R275" i="4"/>
  <c r="I143" i="4"/>
  <c r="K143" i="4" s="1"/>
  <c r="I146" i="1"/>
  <c r="K146" i="1" s="1"/>
  <c r="U275" i="4" l="1"/>
  <c r="V275" i="4" s="1"/>
  <c r="W275" i="4" s="1"/>
  <c r="L143" i="4"/>
  <c r="M143" i="4" s="1"/>
  <c r="N143" i="4" s="1"/>
  <c r="O143" i="4" s="1"/>
  <c r="H144" i="4"/>
  <c r="R276" i="4"/>
  <c r="P277" i="4"/>
  <c r="Q277" i="4" s="1"/>
  <c r="H147" i="1"/>
  <c r="J147" i="1" s="1"/>
  <c r="L146" i="1"/>
  <c r="M146" i="1" s="1"/>
  <c r="N146" i="1" s="1"/>
  <c r="O146" i="1" s="1"/>
  <c r="P278" i="4" l="1"/>
  <c r="Q278" i="4" s="1"/>
  <c r="R277" i="4"/>
  <c r="U276" i="4"/>
  <c r="V276" i="4" s="1"/>
  <c r="W276" i="4" s="1"/>
  <c r="I144" i="4"/>
  <c r="K144" i="4"/>
  <c r="I147" i="1"/>
  <c r="U277" i="4" l="1"/>
  <c r="V277" i="4" s="1"/>
  <c r="W277" i="4" s="1"/>
  <c r="L144" i="4"/>
  <c r="M144" i="4" s="1"/>
  <c r="N144" i="4" s="1"/>
  <c r="O144" i="4" s="1"/>
  <c r="H145" i="4"/>
  <c r="P279" i="4"/>
  <c r="Q279" i="4" s="1"/>
  <c r="R278" i="4"/>
  <c r="K147" i="1"/>
  <c r="U278" i="4" l="1"/>
  <c r="V278" i="4" s="1"/>
  <c r="W278" i="4" s="1"/>
  <c r="S291" i="4"/>
  <c r="T291" i="4" s="1"/>
  <c r="P280" i="4"/>
  <c r="Q280" i="4" s="1"/>
  <c r="R279" i="4"/>
  <c r="I145" i="4"/>
  <c r="K145" i="4"/>
  <c r="L147" i="1"/>
  <c r="M147" i="1" s="1"/>
  <c r="N147" i="1" s="1"/>
  <c r="O147" i="1" s="1"/>
  <c r="H148" i="1"/>
  <c r="P281" i="4" l="1"/>
  <c r="Q281" i="4" s="1"/>
  <c r="R280" i="4"/>
  <c r="L145" i="4"/>
  <c r="M145" i="4" s="1"/>
  <c r="N145" i="4" s="1"/>
  <c r="O145" i="4" s="1"/>
  <c r="H146" i="4"/>
  <c r="U279" i="4"/>
  <c r="V279" i="4"/>
  <c r="W279" i="4" s="1"/>
  <c r="I148" i="1"/>
  <c r="K148" i="1" s="1"/>
  <c r="U280" i="4" l="1"/>
  <c r="V280" i="4" s="1"/>
  <c r="W280" i="4" s="1"/>
  <c r="I146" i="4"/>
  <c r="K146" i="4" s="1"/>
  <c r="P282" i="4"/>
  <c r="Q282" i="4" s="1"/>
  <c r="R281" i="4"/>
  <c r="H149" i="1"/>
  <c r="L148" i="1"/>
  <c r="M148" i="1" s="1"/>
  <c r="N148" i="1" s="1"/>
  <c r="O148" i="1" s="1"/>
  <c r="L146" i="4" l="1"/>
  <c r="M146" i="4" s="1"/>
  <c r="N146" i="4"/>
  <c r="O146" i="4" s="1"/>
  <c r="H147" i="4"/>
  <c r="U281" i="4"/>
  <c r="V281" i="4" s="1"/>
  <c r="W281" i="4" s="1"/>
  <c r="P283" i="4"/>
  <c r="Q283" i="4" s="1"/>
  <c r="R282" i="4"/>
  <c r="I149" i="1"/>
  <c r="K149" i="1" s="1"/>
  <c r="U282" i="4" l="1"/>
  <c r="V282" i="4" s="1"/>
  <c r="W282" i="4" s="1"/>
  <c r="J147" i="4"/>
  <c r="I147" i="4"/>
  <c r="R283" i="4"/>
  <c r="P284" i="4"/>
  <c r="Q284" i="4" s="1"/>
  <c r="H150" i="1"/>
  <c r="L149" i="1"/>
  <c r="M149" i="1" s="1"/>
  <c r="N149" i="1" s="1"/>
  <c r="O149" i="1" s="1"/>
  <c r="K147" i="4" l="1"/>
  <c r="L147" i="4"/>
  <c r="M147" i="4" s="1"/>
  <c r="N147" i="4" s="1"/>
  <c r="O147" i="4" s="1"/>
  <c r="H148" i="4"/>
  <c r="P285" i="4"/>
  <c r="Q285" i="4" s="1"/>
  <c r="R284" i="4"/>
  <c r="U283" i="4"/>
  <c r="V283" i="4"/>
  <c r="W283" i="4" s="1"/>
  <c r="I150" i="1"/>
  <c r="K150" i="1" s="1"/>
  <c r="P286" i="4" l="1"/>
  <c r="Q286" i="4" s="1"/>
  <c r="R285" i="4"/>
  <c r="I148" i="4"/>
  <c r="K148" i="4" s="1"/>
  <c r="U284" i="4"/>
  <c r="V284" i="4" s="1"/>
  <c r="W284" i="4" s="1"/>
  <c r="H151" i="1"/>
  <c r="L150" i="1"/>
  <c r="M150" i="1" s="1"/>
  <c r="N150" i="1" s="1"/>
  <c r="O150" i="1" s="1"/>
  <c r="L148" i="4" l="1"/>
  <c r="M148" i="4" s="1"/>
  <c r="N148" i="4" s="1"/>
  <c r="O148" i="4" s="1"/>
  <c r="H149" i="4"/>
  <c r="U285" i="4"/>
  <c r="V285" i="4" s="1"/>
  <c r="W285" i="4" s="1"/>
  <c r="P287" i="4"/>
  <c r="Q287" i="4" s="1"/>
  <c r="R286" i="4"/>
  <c r="I151" i="1"/>
  <c r="K151" i="1" s="1"/>
  <c r="U286" i="4" l="1"/>
  <c r="V286" i="4" s="1"/>
  <c r="W286" i="4" s="1"/>
  <c r="R287" i="4"/>
  <c r="P288" i="4"/>
  <c r="Q288" i="4" s="1"/>
  <c r="I149" i="4"/>
  <c r="K149" i="4" s="1"/>
  <c r="H152" i="1"/>
  <c r="L151" i="1"/>
  <c r="M151" i="1" s="1"/>
  <c r="N151" i="1" s="1"/>
  <c r="O151" i="1" s="1"/>
  <c r="P289" i="4" l="1"/>
  <c r="Q289" i="4" s="1"/>
  <c r="R288" i="4"/>
  <c r="U287" i="4"/>
  <c r="V287" i="4" s="1"/>
  <c r="W287" i="4" s="1"/>
  <c r="L149" i="4"/>
  <c r="M149" i="4" s="1"/>
  <c r="N149" i="4" s="1"/>
  <c r="O149" i="4" s="1"/>
  <c r="H150" i="4"/>
  <c r="I152" i="1"/>
  <c r="K152" i="1" s="1"/>
  <c r="I150" i="4" l="1"/>
  <c r="K150" i="4"/>
  <c r="U288" i="4"/>
  <c r="V288" i="4" s="1"/>
  <c r="W288" i="4" s="1"/>
  <c r="R289" i="4"/>
  <c r="P290" i="4"/>
  <c r="Q290" i="4" s="1"/>
  <c r="H153" i="1"/>
  <c r="L152" i="1"/>
  <c r="M152" i="1" s="1"/>
  <c r="N152" i="1" s="1"/>
  <c r="O152" i="1" s="1"/>
  <c r="R290" i="4" l="1"/>
  <c r="P291" i="4"/>
  <c r="Q291" i="4" s="1"/>
  <c r="L150" i="4"/>
  <c r="M150" i="4" s="1"/>
  <c r="N150" i="4" s="1"/>
  <c r="O150" i="4" s="1"/>
  <c r="H151" i="4"/>
  <c r="U289" i="4"/>
  <c r="V289" i="4"/>
  <c r="W289" i="4" s="1"/>
  <c r="I153" i="1"/>
  <c r="K153" i="1" s="1"/>
  <c r="P292" i="4" l="1"/>
  <c r="Q292" i="4" s="1"/>
  <c r="R291" i="4"/>
  <c r="S303" i="4"/>
  <c r="T303" i="4" s="1"/>
  <c r="I151" i="4"/>
  <c r="K151" i="4" s="1"/>
  <c r="U290" i="4"/>
  <c r="V290" i="4" s="1"/>
  <c r="W290" i="4" s="1"/>
  <c r="H154" i="1"/>
  <c r="L153" i="1"/>
  <c r="M153" i="1" s="1"/>
  <c r="N153" i="1" s="1"/>
  <c r="O153" i="1" s="1"/>
  <c r="L151" i="4" l="1"/>
  <c r="M151" i="4" s="1"/>
  <c r="N151" i="4" s="1"/>
  <c r="O151" i="4" s="1"/>
  <c r="H152" i="4"/>
  <c r="U291" i="4"/>
  <c r="V291" i="4" s="1"/>
  <c r="W291" i="4" s="1"/>
  <c r="P293" i="4"/>
  <c r="Q293" i="4" s="1"/>
  <c r="R292" i="4"/>
  <c r="I154" i="1"/>
  <c r="K154" i="1" s="1"/>
  <c r="U292" i="4" l="1"/>
  <c r="V292" i="4"/>
  <c r="W292" i="4" s="1"/>
  <c r="I152" i="4"/>
  <c r="K152" i="4" s="1"/>
  <c r="P294" i="4"/>
  <c r="Q294" i="4" s="1"/>
  <c r="R293" i="4"/>
  <c r="H155" i="1"/>
  <c r="L154" i="1"/>
  <c r="M154" i="1" s="1"/>
  <c r="N154" i="1" s="1"/>
  <c r="O154" i="1" s="1"/>
  <c r="L152" i="4" l="1"/>
  <c r="M152" i="4" s="1"/>
  <c r="N152" i="4" s="1"/>
  <c r="O152" i="4" s="1"/>
  <c r="H153" i="4"/>
  <c r="U293" i="4"/>
  <c r="V293" i="4" s="1"/>
  <c r="W293" i="4" s="1"/>
  <c r="R294" i="4"/>
  <c r="P295" i="4"/>
  <c r="Q295" i="4" s="1"/>
  <c r="I155" i="1"/>
  <c r="K155" i="1" s="1"/>
  <c r="P296" i="4" l="1"/>
  <c r="Q296" i="4" s="1"/>
  <c r="R295" i="4"/>
  <c r="I153" i="4"/>
  <c r="K153" i="4"/>
  <c r="U294" i="4"/>
  <c r="V294" i="4" s="1"/>
  <c r="W294" i="4" s="1"/>
  <c r="H156" i="1"/>
  <c r="L155" i="1"/>
  <c r="M155" i="1" s="1"/>
  <c r="N155" i="1" s="1"/>
  <c r="O155" i="1" s="1"/>
  <c r="L153" i="4" l="1"/>
  <c r="M153" i="4" s="1"/>
  <c r="N153" i="4"/>
  <c r="O153" i="4" s="1"/>
  <c r="H154" i="4"/>
  <c r="V295" i="4"/>
  <c r="W295" i="4" s="1"/>
  <c r="U295" i="4"/>
  <c r="R296" i="4"/>
  <c r="P297" i="4"/>
  <c r="Q297" i="4" s="1"/>
  <c r="I156" i="1"/>
  <c r="K156" i="1" s="1"/>
  <c r="P298" i="4" l="1"/>
  <c r="Q298" i="4" s="1"/>
  <c r="R297" i="4"/>
  <c r="I154" i="4"/>
  <c r="K154" i="4"/>
  <c r="U296" i="4"/>
  <c r="V296" i="4"/>
  <c r="W296" i="4" s="1"/>
  <c r="H157" i="1"/>
  <c r="L156" i="1"/>
  <c r="M156" i="1" s="1"/>
  <c r="N156" i="1" s="1"/>
  <c r="O156" i="1" s="1"/>
  <c r="H155" i="4" l="1"/>
  <c r="L154" i="4"/>
  <c r="M154" i="4" s="1"/>
  <c r="N154" i="4" s="1"/>
  <c r="O154" i="4" s="1"/>
  <c r="U297" i="4"/>
  <c r="V297" i="4" s="1"/>
  <c r="W297" i="4" s="1"/>
  <c r="R298" i="4"/>
  <c r="P299" i="4"/>
  <c r="Q299" i="4" s="1"/>
  <c r="I157" i="1"/>
  <c r="K157" i="1" s="1"/>
  <c r="U298" i="4" l="1"/>
  <c r="V298" i="4"/>
  <c r="W298" i="4" s="1"/>
  <c r="P300" i="4"/>
  <c r="Q300" i="4" s="1"/>
  <c r="R299" i="4"/>
  <c r="I155" i="4"/>
  <c r="K155" i="4"/>
  <c r="H158" i="1"/>
  <c r="L157" i="1"/>
  <c r="M157" i="1" s="1"/>
  <c r="N157" i="1" s="1"/>
  <c r="O157" i="1" s="1"/>
  <c r="U299" i="4" l="1"/>
  <c r="V299" i="4" s="1"/>
  <c r="W299" i="4" s="1"/>
  <c r="P301" i="4"/>
  <c r="Q301" i="4" s="1"/>
  <c r="R300" i="4"/>
  <c r="L155" i="4"/>
  <c r="M155" i="4" s="1"/>
  <c r="N155" i="4"/>
  <c r="O155" i="4" s="1"/>
  <c r="H156" i="4"/>
  <c r="I158" i="1"/>
  <c r="K158" i="1" s="1"/>
  <c r="U300" i="4" l="1"/>
  <c r="V300" i="4" s="1"/>
  <c r="W300" i="4" s="1"/>
  <c r="I156" i="4"/>
  <c r="K156" i="4" s="1"/>
  <c r="P302" i="4"/>
  <c r="Q302" i="4" s="1"/>
  <c r="R301" i="4"/>
  <c r="H159" i="1"/>
  <c r="J159" i="1" s="1"/>
  <c r="L158" i="1"/>
  <c r="M158" i="1" s="1"/>
  <c r="N158" i="1" s="1"/>
  <c r="O158" i="1" s="1"/>
  <c r="H157" i="4" l="1"/>
  <c r="L156" i="4"/>
  <c r="M156" i="4" s="1"/>
  <c r="N156" i="4" s="1"/>
  <c r="O156" i="4" s="1"/>
  <c r="U301" i="4"/>
  <c r="V301" i="4" s="1"/>
  <c r="W301" i="4" s="1"/>
  <c r="P303" i="4"/>
  <c r="Q303" i="4" s="1"/>
  <c r="R302" i="4"/>
  <c r="I159" i="1"/>
  <c r="U302" i="4" l="1"/>
  <c r="V302" i="4"/>
  <c r="W302" i="4" s="1"/>
  <c r="S315" i="4"/>
  <c r="T315" i="4" s="1"/>
  <c r="P304" i="4"/>
  <c r="Q304" i="4" s="1"/>
  <c r="R303" i="4"/>
  <c r="I157" i="4"/>
  <c r="K157" i="4"/>
  <c r="K159" i="1"/>
  <c r="P305" i="4" l="1"/>
  <c r="Q305" i="4" s="1"/>
  <c r="R304" i="4"/>
  <c r="L157" i="4"/>
  <c r="M157" i="4" s="1"/>
  <c r="N157" i="4" s="1"/>
  <c r="O157" i="4" s="1"/>
  <c r="H158" i="4"/>
  <c r="U303" i="4"/>
  <c r="V303" i="4"/>
  <c r="W303" i="4" s="1"/>
  <c r="L159" i="1"/>
  <c r="M159" i="1" s="1"/>
  <c r="N159" i="1" s="1"/>
  <c r="O159" i="1" s="1"/>
  <c r="H160" i="1"/>
  <c r="U304" i="4" l="1"/>
  <c r="V304" i="4" s="1"/>
  <c r="W304" i="4" s="1"/>
  <c r="I158" i="4"/>
  <c r="K158" i="4" s="1"/>
  <c r="R305" i="4"/>
  <c r="P306" i="4"/>
  <c r="Q306" i="4" s="1"/>
  <c r="I160" i="1"/>
  <c r="K160" i="1" s="1"/>
  <c r="L158" i="4" l="1"/>
  <c r="M158" i="4" s="1"/>
  <c r="N158" i="4" s="1"/>
  <c r="O158" i="4" s="1"/>
  <c r="H159" i="4"/>
  <c r="P307" i="4"/>
  <c r="Q307" i="4" s="1"/>
  <c r="R306" i="4"/>
  <c r="U305" i="4"/>
  <c r="V305" i="4" s="1"/>
  <c r="W305" i="4" s="1"/>
  <c r="H161" i="1"/>
  <c r="L160" i="1"/>
  <c r="M160" i="1" s="1"/>
  <c r="N160" i="1" s="1"/>
  <c r="O160" i="1" s="1"/>
  <c r="R307" i="4" l="1"/>
  <c r="P308" i="4"/>
  <c r="Q308" i="4" s="1"/>
  <c r="J159" i="4"/>
  <c r="I159" i="4"/>
  <c r="U306" i="4"/>
  <c r="V306" i="4" s="1"/>
  <c r="W306" i="4" s="1"/>
  <c r="I161" i="1"/>
  <c r="K161" i="1" s="1"/>
  <c r="K159" i="4" l="1"/>
  <c r="L159" i="4"/>
  <c r="M159" i="4" s="1"/>
  <c r="N159" i="4" s="1"/>
  <c r="O159" i="4" s="1"/>
  <c r="H160" i="4"/>
  <c r="P309" i="4"/>
  <c r="Q309" i="4" s="1"/>
  <c r="R308" i="4"/>
  <c r="U307" i="4"/>
  <c r="V307" i="4" s="1"/>
  <c r="W307" i="4" s="1"/>
  <c r="H162" i="1"/>
  <c r="L161" i="1"/>
  <c r="M161" i="1" s="1"/>
  <c r="N161" i="1" s="1"/>
  <c r="O161" i="1" s="1"/>
  <c r="R309" i="4" l="1"/>
  <c r="P310" i="4"/>
  <c r="Q310" i="4" s="1"/>
  <c r="I160" i="4"/>
  <c r="K160" i="4"/>
  <c r="U308" i="4"/>
  <c r="V308" i="4" s="1"/>
  <c r="W308" i="4" s="1"/>
  <c r="I162" i="1"/>
  <c r="K162" i="1" s="1"/>
  <c r="P311" i="4" l="1"/>
  <c r="Q311" i="4" s="1"/>
  <c r="R310" i="4"/>
  <c r="L160" i="4"/>
  <c r="M160" i="4" s="1"/>
  <c r="N160" i="4" s="1"/>
  <c r="O160" i="4" s="1"/>
  <c r="H161" i="4"/>
  <c r="U309" i="4"/>
  <c r="V309" i="4" s="1"/>
  <c r="W309" i="4" s="1"/>
  <c r="H163" i="1"/>
  <c r="L162" i="1"/>
  <c r="M162" i="1" s="1"/>
  <c r="N162" i="1" s="1"/>
  <c r="O162" i="1" s="1"/>
  <c r="I161" i="4" l="1"/>
  <c r="K161" i="4" s="1"/>
  <c r="U310" i="4"/>
  <c r="V310" i="4" s="1"/>
  <c r="W310" i="4" s="1"/>
  <c r="P312" i="4"/>
  <c r="Q312" i="4" s="1"/>
  <c r="R311" i="4"/>
  <c r="I163" i="1"/>
  <c r="K163" i="1" s="1"/>
  <c r="H162" i="4" l="1"/>
  <c r="L161" i="4"/>
  <c r="M161" i="4" s="1"/>
  <c r="N161" i="4" s="1"/>
  <c r="O161" i="4" s="1"/>
  <c r="P313" i="4"/>
  <c r="Q313" i="4" s="1"/>
  <c r="R312" i="4"/>
  <c r="U311" i="4"/>
  <c r="V311" i="4"/>
  <c r="W311" i="4" s="1"/>
  <c r="H164" i="1"/>
  <c r="L163" i="1"/>
  <c r="M163" i="1" s="1"/>
  <c r="N163" i="1" s="1"/>
  <c r="O163" i="1" s="1"/>
  <c r="R313" i="4" l="1"/>
  <c r="P314" i="4"/>
  <c r="Q314" i="4" s="1"/>
  <c r="U312" i="4"/>
  <c r="V312" i="4" s="1"/>
  <c r="W312" i="4" s="1"/>
  <c r="I162" i="4"/>
  <c r="K162" i="4" s="1"/>
  <c r="I164" i="1"/>
  <c r="K164" i="1" s="1"/>
  <c r="R314" i="4" l="1"/>
  <c r="P315" i="4"/>
  <c r="Q315" i="4" s="1"/>
  <c r="L162" i="4"/>
  <c r="M162" i="4" s="1"/>
  <c r="N162" i="4"/>
  <c r="O162" i="4" s="1"/>
  <c r="H163" i="4"/>
  <c r="U313" i="4"/>
  <c r="V313" i="4"/>
  <c r="W313" i="4" s="1"/>
  <c r="H165" i="1"/>
  <c r="L164" i="1"/>
  <c r="M164" i="1" s="1"/>
  <c r="N164" i="1" s="1"/>
  <c r="O164" i="1" s="1"/>
  <c r="P316" i="4" l="1"/>
  <c r="Q316" i="4" s="1"/>
  <c r="R315" i="4"/>
  <c r="S327" i="4"/>
  <c r="T327" i="4" s="1"/>
  <c r="K163" i="4"/>
  <c r="I163" i="4"/>
  <c r="U314" i="4"/>
  <c r="V314" i="4" s="1"/>
  <c r="W314" i="4" s="1"/>
  <c r="I165" i="1"/>
  <c r="K165" i="1" s="1"/>
  <c r="H164" i="4" l="1"/>
  <c r="L163" i="4"/>
  <c r="M163" i="4" s="1"/>
  <c r="N163" i="4" s="1"/>
  <c r="O163" i="4" s="1"/>
  <c r="U315" i="4"/>
  <c r="V315" i="4" s="1"/>
  <c r="W315" i="4" s="1"/>
  <c r="R316" i="4"/>
  <c r="P317" i="4"/>
  <c r="Q317" i="4" s="1"/>
  <c r="H166" i="1"/>
  <c r="L165" i="1"/>
  <c r="M165" i="1" s="1"/>
  <c r="N165" i="1" s="1"/>
  <c r="O165" i="1" s="1"/>
  <c r="P318" i="4" l="1"/>
  <c r="Q318" i="4" s="1"/>
  <c r="R317" i="4"/>
  <c r="U316" i="4"/>
  <c r="V316" i="4" s="1"/>
  <c r="W316" i="4" s="1"/>
  <c r="I164" i="4"/>
  <c r="K164" i="4" s="1"/>
  <c r="I166" i="1"/>
  <c r="K166" i="1" s="1"/>
  <c r="L164" i="4" l="1"/>
  <c r="M164" i="4" s="1"/>
  <c r="N164" i="4"/>
  <c r="O164" i="4" s="1"/>
  <c r="H165" i="4"/>
  <c r="V317" i="4"/>
  <c r="W317" i="4" s="1"/>
  <c r="U317" i="4"/>
  <c r="P319" i="4"/>
  <c r="Q319" i="4" s="1"/>
  <c r="R318" i="4"/>
  <c r="H167" i="1"/>
  <c r="L166" i="1"/>
  <c r="M166" i="1" s="1"/>
  <c r="N166" i="1" s="1"/>
  <c r="O166" i="1" s="1"/>
  <c r="I165" i="4" l="1"/>
  <c r="K165" i="4" s="1"/>
  <c r="U318" i="4"/>
  <c r="V318" i="4" s="1"/>
  <c r="W318" i="4" s="1"/>
  <c r="P320" i="4"/>
  <c r="Q320" i="4" s="1"/>
  <c r="R319" i="4"/>
  <c r="I167" i="1"/>
  <c r="K167" i="1" s="1"/>
  <c r="L165" i="4" l="1"/>
  <c r="M165" i="4" s="1"/>
  <c r="N165" i="4" s="1"/>
  <c r="O165" i="4" s="1"/>
  <c r="H166" i="4"/>
  <c r="U319" i="4"/>
  <c r="V319" i="4" s="1"/>
  <c r="W319" i="4" s="1"/>
  <c r="R320" i="4"/>
  <c r="P321" i="4"/>
  <c r="Q321" i="4" s="1"/>
  <c r="H168" i="1"/>
  <c r="L167" i="1"/>
  <c r="M167" i="1" s="1"/>
  <c r="N167" i="1" s="1"/>
  <c r="O167" i="1" s="1"/>
  <c r="I166" i="4" l="1"/>
  <c r="K166" i="4"/>
  <c r="P322" i="4"/>
  <c r="Q322" i="4" s="1"/>
  <c r="R321" i="4"/>
  <c r="U320" i="4"/>
  <c r="V320" i="4"/>
  <c r="W320" i="4" s="1"/>
  <c r="I168" i="1"/>
  <c r="K168" i="1" s="1"/>
  <c r="R322" i="4" l="1"/>
  <c r="P323" i="4"/>
  <c r="Q323" i="4" s="1"/>
  <c r="L166" i="4"/>
  <c r="M166" i="4" s="1"/>
  <c r="N166" i="4" s="1"/>
  <c r="O166" i="4" s="1"/>
  <c r="H167" i="4"/>
  <c r="U321" i="4"/>
  <c r="V321" i="4" s="1"/>
  <c r="W321" i="4" s="1"/>
  <c r="H169" i="1"/>
  <c r="L168" i="1"/>
  <c r="M168" i="1" s="1"/>
  <c r="N168" i="1" s="1"/>
  <c r="O168" i="1" s="1"/>
  <c r="P324" i="4" l="1"/>
  <c r="Q324" i="4" s="1"/>
  <c r="R323" i="4"/>
  <c r="I167" i="4"/>
  <c r="K167" i="4" s="1"/>
  <c r="U322" i="4"/>
  <c r="V322" i="4" s="1"/>
  <c r="W322" i="4" s="1"/>
  <c r="I169" i="1"/>
  <c r="K169" i="1" s="1"/>
  <c r="L167" i="4" l="1"/>
  <c r="M167" i="4" s="1"/>
  <c r="N167" i="4" s="1"/>
  <c r="O167" i="4" s="1"/>
  <c r="H168" i="4"/>
  <c r="U323" i="4"/>
  <c r="V323" i="4" s="1"/>
  <c r="W323" i="4" s="1"/>
  <c r="R324" i="4"/>
  <c r="P325" i="4"/>
  <c r="Q325" i="4" s="1"/>
  <c r="H170" i="1"/>
  <c r="L169" i="1"/>
  <c r="M169" i="1" s="1"/>
  <c r="N169" i="1" s="1"/>
  <c r="O169" i="1" s="1"/>
  <c r="I168" i="4" l="1"/>
  <c r="K168" i="4"/>
  <c r="U324" i="4"/>
  <c r="V324" i="4"/>
  <c r="W324" i="4" s="1"/>
  <c r="P326" i="4"/>
  <c r="Q326" i="4" s="1"/>
  <c r="R325" i="4"/>
  <c r="I170" i="1"/>
  <c r="K170" i="1" s="1"/>
  <c r="U325" i="4" l="1"/>
  <c r="V325" i="4" s="1"/>
  <c r="W325" i="4" s="1"/>
  <c r="L168" i="4"/>
  <c r="M168" i="4" s="1"/>
  <c r="N168" i="4"/>
  <c r="O168" i="4" s="1"/>
  <c r="H169" i="4"/>
  <c r="P327" i="4"/>
  <c r="Q327" i="4" s="1"/>
  <c r="R326" i="4"/>
  <c r="H171" i="1"/>
  <c r="J171" i="1" s="1"/>
  <c r="L170" i="1"/>
  <c r="M170" i="1" s="1"/>
  <c r="N170" i="1" s="1"/>
  <c r="O170" i="1" s="1"/>
  <c r="S339" i="4" l="1"/>
  <c r="T339" i="4" s="1"/>
  <c r="P328" i="4"/>
  <c r="Q328" i="4" s="1"/>
  <c r="R327" i="4"/>
  <c r="U326" i="4"/>
  <c r="V326" i="4" s="1"/>
  <c r="W326" i="4" s="1"/>
  <c r="I169" i="4"/>
  <c r="K169" i="4" s="1"/>
  <c r="I171" i="1"/>
  <c r="L169" i="4" l="1"/>
  <c r="M169" i="4" s="1"/>
  <c r="N169" i="4" s="1"/>
  <c r="O169" i="4" s="1"/>
  <c r="H170" i="4"/>
  <c r="U327" i="4"/>
  <c r="V327" i="4" s="1"/>
  <c r="W327" i="4" s="1"/>
  <c r="P329" i="4"/>
  <c r="Q329" i="4" s="1"/>
  <c r="R328" i="4"/>
  <c r="K171" i="1"/>
  <c r="U328" i="4" l="1"/>
  <c r="V328" i="4" s="1"/>
  <c r="W328" i="4" s="1"/>
  <c r="I170" i="4"/>
  <c r="K170" i="4"/>
  <c r="P330" i="4"/>
  <c r="Q330" i="4" s="1"/>
  <c r="R329" i="4"/>
  <c r="L171" i="1"/>
  <c r="M171" i="1" s="1"/>
  <c r="N171" i="1" s="1"/>
  <c r="O171" i="1" s="1"/>
  <c r="H172" i="1"/>
  <c r="L170" i="4" l="1"/>
  <c r="M170" i="4" s="1"/>
  <c r="N170" i="4" s="1"/>
  <c r="O170" i="4" s="1"/>
  <c r="H171" i="4"/>
  <c r="U329" i="4"/>
  <c r="V329" i="4" s="1"/>
  <c r="W329" i="4" s="1"/>
  <c r="P331" i="4"/>
  <c r="Q331" i="4" s="1"/>
  <c r="R330" i="4"/>
  <c r="I172" i="1"/>
  <c r="K172" i="1" s="1"/>
  <c r="U330" i="4" l="1"/>
  <c r="V330" i="4" s="1"/>
  <c r="W330" i="4" s="1"/>
  <c r="I171" i="4"/>
  <c r="J171" i="4"/>
  <c r="P332" i="4"/>
  <c r="Q332" i="4" s="1"/>
  <c r="R331" i="4"/>
  <c r="H173" i="1"/>
  <c r="L172" i="1"/>
  <c r="M172" i="1" s="1"/>
  <c r="N172" i="1" s="1"/>
  <c r="O172" i="1" s="1"/>
  <c r="K171" i="4" l="1"/>
  <c r="L171" i="4"/>
  <c r="M171" i="4" s="1"/>
  <c r="N171" i="4"/>
  <c r="O171" i="4" s="1"/>
  <c r="H172" i="4"/>
  <c r="U331" i="4"/>
  <c r="V331" i="4" s="1"/>
  <c r="W331" i="4" s="1"/>
  <c r="R332" i="4"/>
  <c r="P333" i="4"/>
  <c r="Q333" i="4" s="1"/>
  <c r="I173" i="1"/>
  <c r="K173" i="1" s="1"/>
  <c r="P334" i="4" l="1"/>
  <c r="Q334" i="4" s="1"/>
  <c r="R333" i="4"/>
  <c r="U332" i="4"/>
  <c r="V332" i="4" s="1"/>
  <c r="W332" i="4" s="1"/>
  <c r="I172" i="4"/>
  <c r="K172" i="4" s="1"/>
  <c r="H174" i="1"/>
  <c r="L173" i="1"/>
  <c r="M173" i="1" s="1"/>
  <c r="N173" i="1" s="1"/>
  <c r="O173" i="1" s="1"/>
  <c r="L172" i="4" l="1"/>
  <c r="M172" i="4" s="1"/>
  <c r="N172" i="4" s="1"/>
  <c r="O172" i="4" s="1"/>
  <c r="H173" i="4"/>
  <c r="U333" i="4"/>
  <c r="V333" i="4" s="1"/>
  <c r="W333" i="4" s="1"/>
  <c r="R334" i="4"/>
  <c r="P335" i="4"/>
  <c r="Q335" i="4" s="1"/>
  <c r="I174" i="1"/>
  <c r="K174" i="1" s="1"/>
  <c r="P336" i="4" l="1"/>
  <c r="Q336" i="4" s="1"/>
  <c r="R335" i="4"/>
  <c r="I173" i="4"/>
  <c r="K173" i="4" s="1"/>
  <c r="U334" i="4"/>
  <c r="V334" i="4" s="1"/>
  <c r="W334" i="4" s="1"/>
  <c r="H175" i="1"/>
  <c r="L174" i="1"/>
  <c r="M174" i="1" s="1"/>
  <c r="N174" i="1" s="1"/>
  <c r="O174" i="1" s="1"/>
  <c r="L173" i="4" l="1"/>
  <c r="M173" i="4" s="1"/>
  <c r="N173" i="4" s="1"/>
  <c r="O173" i="4" s="1"/>
  <c r="H174" i="4"/>
  <c r="U335" i="4"/>
  <c r="V335" i="4" s="1"/>
  <c r="W335" i="4" s="1"/>
  <c r="R336" i="4"/>
  <c r="P337" i="4"/>
  <c r="Q337" i="4" s="1"/>
  <c r="I175" i="1"/>
  <c r="K175" i="1" s="1"/>
  <c r="U336" i="4" l="1"/>
  <c r="V336" i="4" s="1"/>
  <c r="W336" i="4" s="1"/>
  <c r="P338" i="4"/>
  <c r="Q338" i="4" s="1"/>
  <c r="R337" i="4"/>
  <c r="I174" i="4"/>
  <c r="K174" i="4" s="1"/>
  <c r="H176" i="1"/>
  <c r="L175" i="1"/>
  <c r="M175" i="1" s="1"/>
  <c r="N175" i="1" s="1"/>
  <c r="O175" i="1" s="1"/>
  <c r="U337" i="4" l="1"/>
  <c r="V337" i="4" s="1"/>
  <c r="W337" i="4" s="1"/>
  <c r="P339" i="4"/>
  <c r="Q339" i="4" s="1"/>
  <c r="R338" i="4"/>
  <c r="L174" i="4"/>
  <c r="M174" i="4" s="1"/>
  <c r="N174" i="4" s="1"/>
  <c r="O174" i="4" s="1"/>
  <c r="H175" i="4"/>
  <c r="I176" i="1"/>
  <c r="K176" i="1" s="1"/>
  <c r="I175" i="4" l="1"/>
  <c r="K175" i="4"/>
  <c r="U338" i="4"/>
  <c r="V338" i="4" s="1"/>
  <c r="W338" i="4" s="1"/>
  <c r="S351" i="4"/>
  <c r="T351" i="4" s="1"/>
  <c r="P340" i="4"/>
  <c r="Q340" i="4" s="1"/>
  <c r="R339" i="4"/>
  <c r="H177" i="1"/>
  <c r="L176" i="1"/>
  <c r="M176" i="1" s="1"/>
  <c r="N176" i="1" s="1"/>
  <c r="O176" i="1" s="1"/>
  <c r="U339" i="4" l="1"/>
  <c r="V339" i="4"/>
  <c r="W339" i="4" s="1"/>
  <c r="P341" i="4"/>
  <c r="Q341" i="4" s="1"/>
  <c r="R340" i="4"/>
  <c r="L175" i="4"/>
  <c r="M175" i="4" s="1"/>
  <c r="N175" i="4"/>
  <c r="O175" i="4" s="1"/>
  <c r="H176" i="4"/>
  <c r="I177" i="1"/>
  <c r="K177" i="1" s="1"/>
  <c r="U340" i="4" l="1"/>
  <c r="V340" i="4" s="1"/>
  <c r="W340" i="4" s="1"/>
  <c r="I176" i="4"/>
  <c r="K176" i="4"/>
  <c r="P342" i="4"/>
  <c r="Q342" i="4" s="1"/>
  <c r="R341" i="4"/>
  <c r="H178" i="1"/>
  <c r="L177" i="1"/>
  <c r="M177" i="1" s="1"/>
  <c r="N177" i="1" s="1"/>
  <c r="O177" i="1" s="1"/>
  <c r="L176" i="4" l="1"/>
  <c r="M176" i="4" s="1"/>
  <c r="N176" i="4" s="1"/>
  <c r="O176" i="4" s="1"/>
  <c r="H177" i="4"/>
  <c r="U341" i="4"/>
  <c r="V341" i="4" s="1"/>
  <c r="W341" i="4" s="1"/>
  <c r="P343" i="4"/>
  <c r="Q343" i="4" s="1"/>
  <c r="R342" i="4"/>
  <c r="I178" i="1"/>
  <c r="K178" i="1" s="1"/>
  <c r="I177" i="4" l="1"/>
  <c r="K177" i="4"/>
  <c r="P344" i="4"/>
  <c r="Q344" i="4" s="1"/>
  <c r="R343" i="4"/>
  <c r="U342" i="4"/>
  <c r="V342" i="4" s="1"/>
  <c r="W342" i="4" s="1"/>
  <c r="H179" i="1"/>
  <c r="L178" i="1"/>
  <c r="M178" i="1" s="1"/>
  <c r="N178" i="1" s="1"/>
  <c r="O178" i="1" s="1"/>
  <c r="U343" i="4" l="1"/>
  <c r="V343" i="4"/>
  <c r="W343" i="4" s="1"/>
  <c r="P345" i="4"/>
  <c r="Q345" i="4" s="1"/>
  <c r="R344" i="4"/>
  <c r="L177" i="4"/>
  <c r="M177" i="4" s="1"/>
  <c r="N177" i="4"/>
  <c r="O177" i="4" s="1"/>
  <c r="H178" i="4"/>
  <c r="I179" i="1"/>
  <c r="K179" i="1" s="1"/>
  <c r="P346" i="4" l="1"/>
  <c r="Q346" i="4" s="1"/>
  <c r="R345" i="4"/>
  <c r="U344" i="4"/>
  <c r="V344" i="4" s="1"/>
  <c r="W344" i="4" s="1"/>
  <c r="I178" i="4"/>
  <c r="K178" i="4"/>
  <c r="H180" i="1"/>
  <c r="L179" i="1"/>
  <c r="M179" i="1" s="1"/>
  <c r="N179" i="1" s="1"/>
  <c r="O179" i="1" s="1"/>
  <c r="L178" i="4" l="1"/>
  <c r="M178" i="4" s="1"/>
  <c r="N178" i="4" s="1"/>
  <c r="O178" i="4" s="1"/>
  <c r="H179" i="4"/>
  <c r="U345" i="4"/>
  <c r="V345" i="4" s="1"/>
  <c r="W345" i="4" s="1"/>
  <c r="P347" i="4"/>
  <c r="Q347" i="4" s="1"/>
  <c r="R346" i="4"/>
  <c r="I180" i="1"/>
  <c r="K180" i="1" s="1"/>
  <c r="I179" i="4" l="1"/>
  <c r="K179" i="4" s="1"/>
  <c r="U346" i="4"/>
  <c r="V346" i="4" s="1"/>
  <c r="W346" i="4" s="1"/>
  <c r="P348" i="4"/>
  <c r="Q348" i="4" s="1"/>
  <c r="R347" i="4"/>
  <c r="H181" i="1"/>
  <c r="L180" i="1"/>
  <c r="M180" i="1" s="1"/>
  <c r="N180" i="1" s="1"/>
  <c r="O180" i="1" s="1"/>
  <c r="L179" i="4" l="1"/>
  <c r="M179" i="4" s="1"/>
  <c r="N179" i="4"/>
  <c r="O179" i="4" s="1"/>
  <c r="H180" i="4"/>
  <c r="U347" i="4"/>
  <c r="V347" i="4" s="1"/>
  <c r="W347" i="4" s="1"/>
  <c r="P349" i="4"/>
  <c r="Q349" i="4" s="1"/>
  <c r="R348" i="4"/>
  <c r="I181" i="1"/>
  <c r="K181" i="1" s="1"/>
  <c r="U348" i="4" l="1"/>
  <c r="V348" i="4" s="1"/>
  <c r="W348" i="4" s="1"/>
  <c r="I180" i="4"/>
  <c r="K180" i="4"/>
  <c r="P350" i="4"/>
  <c r="Q350" i="4" s="1"/>
  <c r="R349" i="4"/>
  <c r="H182" i="1"/>
  <c r="L181" i="1"/>
  <c r="M181" i="1" s="1"/>
  <c r="N181" i="1" s="1"/>
  <c r="O181" i="1" s="1"/>
  <c r="L180" i="4" l="1"/>
  <c r="M180" i="4" s="1"/>
  <c r="N180" i="4" s="1"/>
  <c r="O180" i="4" s="1"/>
  <c r="H181" i="4"/>
  <c r="U349" i="4"/>
  <c r="V349" i="4"/>
  <c r="W349" i="4" s="1"/>
  <c r="R350" i="4"/>
  <c r="P351" i="4"/>
  <c r="Q351" i="4" s="1"/>
  <c r="I182" i="1"/>
  <c r="K182" i="1" s="1"/>
  <c r="P352" i="4" l="1"/>
  <c r="Q352" i="4" s="1"/>
  <c r="R351" i="4"/>
  <c r="S363" i="4"/>
  <c r="T363" i="4" s="1"/>
  <c r="K181" i="4"/>
  <c r="I181" i="4"/>
  <c r="U350" i="4"/>
  <c r="V350" i="4" s="1"/>
  <c r="W350" i="4" s="1"/>
  <c r="H183" i="1"/>
  <c r="J183" i="1" s="1"/>
  <c r="L182" i="1"/>
  <c r="M182" i="1" s="1"/>
  <c r="N182" i="1" s="1"/>
  <c r="O182" i="1" s="1"/>
  <c r="U351" i="4" l="1"/>
  <c r="V351" i="4" s="1"/>
  <c r="W351" i="4" s="1"/>
  <c r="L181" i="4"/>
  <c r="M181" i="4" s="1"/>
  <c r="N181" i="4" s="1"/>
  <c r="O181" i="4" s="1"/>
  <c r="H182" i="4"/>
  <c r="R352" i="4"/>
  <c r="P353" i="4"/>
  <c r="Q353" i="4" s="1"/>
  <c r="I183" i="1"/>
  <c r="I182" i="4" l="1"/>
  <c r="K182" i="4" s="1"/>
  <c r="P354" i="4"/>
  <c r="Q354" i="4" s="1"/>
  <c r="R353" i="4"/>
  <c r="U352" i="4"/>
  <c r="V352" i="4" s="1"/>
  <c r="W352" i="4" s="1"/>
  <c r="K183" i="1"/>
  <c r="L182" i="4" l="1"/>
  <c r="M182" i="4" s="1"/>
  <c r="N182" i="4" s="1"/>
  <c r="O182" i="4" s="1"/>
  <c r="H183" i="4"/>
  <c r="U353" i="4"/>
  <c r="V353" i="4" s="1"/>
  <c r="W353" i="4" s="1"/>
  <c r="R354" i="4"/>
  <c r="P355" i="4"/>
  <c r="Q355" i="4" s="1"/>
  <c r="L183" i="1"/>
  <c r="M183" i="1" s="1"/>
  <c r="N183" i="1" s="1"/>
  <c r="O183" i="1" s="1"/>
  <c r="H184" i="1"/>
  <c r="P356" i="4" l="1"/>
  <c r="Q356" i="4" s="1"/>
  <c r="R355" i="4"/>
  <c r="J183" i="4"/>
  <c r="I183" i="4"/>
  <c r="U354" i="4"/>
  <c r="V354" i="4" s="1"/>
  <c r="W354" i="4" s="1"/>
  <c r="I184" i="1"/>
  <c r="K184" i="1" s="1"/>
  <c r="K183" i="4" l="1"/>
  <c r="U355" i="4"/>
  <c r="V355" i="4" s="1"/>
  <c r="W355" i="4" s="1"/>
  <c r="R356" i="4"/>
  <c r="P357" i="4"/>
  <c r="Q357" i="4" s="1"/>
  <c r="H185" i="1"/>
  <c r="L184" i="1"/>
  <c r="M184" i="1" s="1"/>
  <c r="N184" i="1" s="1"/>
  <c r="O184" i="1" s="1"/>
  <c r="U356" i="4" l="1"/>
  <c r="V356" i="4" s="1"/>
  <c r="W356" i="4" s="1"/>
  <c r="P358" i="4"/>
  <c r="Q358" i="4" s="1"/>
  <c r="R357" i="4"/>
  <c r="L183" i="4"/>
  <c r="M183" i="4" s="1"/>
  <c r="N183" i="4" s="1"/>
  <c r="O183" i="4" s="1"/>
  <c r="H184" i="4"/>
  <c r="I185" i="1"/>
  <c r="K185" i="1" s="1"/>
  <c r="U357" i="4" l="1"/>
  <c r="V357" i="4" s="1"/>
  <c r="W357" i="4" s="1"/>
  <c r="I184" i="4"/>
  <c r="K184" i="4" s="1"/>
  <c r="P359" i="4"/>
  <c r="Q359" i="4" s="1"/>
  <c r="R358" i="4"/>
  <c r="H186" i="1"/>
  <c r="L185" i="1"/>
  <c r="M185" i="1" s="1"/>
  <c r="N185" i="1" s="1"/>
  <c r="O185" i="1" s="1"/>
  <c r="L184" i="4" l="1"/>
  <c r="M184" i="4" s="1"/>
  <c r="N184" i="4"/>
  <c r="O184" i="4" s="1"/>
  <c r="H185" i="4"/>
  <c r="U358" i="4"/>
  <c r="V358" i="4" s="1"/>
  <c r="W358" i="4" s="1"/>
  <c r="P360" i="4"/>
  <c r="Q360" i="4" s="1"/>
  <c r="R359" i="4"/>
  <c r="I186" i="1"/>
  <c r="K186" i="1" s="1"/>
  <c r="I185" i="4" l="1"/>
  <c r="K185" i="4"/>
  <c r="U359" i="4"/>
  <c r="V359" i="4" s="1"/>
  <c r="W359" i="4" s="1"/>
  <c r="R360" i="4"/>
  <c r="P361" i="4"/>
  <c r="Q361" i="4" s="1"/>
  <c r="H187" i="1"/>
  <c r="L186" i="1"/>
  <c r="M186" i="1" s="1"/>
  <c r="N186" i="1" s="1"/>
  <c r="O186" i="1" s="1"/>
  <c r="P362" i="4" l="1"/>
  <c r="Q362" i="4" s="1"/>
  <c r="R361" i="4"/>
  <c r="L185" i="4"/>
  <c r="M185" i="4" s="1"/>
  <c r="N185" i="4" s="1"/>
  <c r="O185" i="4" s="1"/>
  <c r="H186" i="4"/>
  <c r="U360" i="4"/>
  <c r="V360" i="4"/>
  <c r="W360" i="4" s="1"/>
  <c r="I187" i="1"/>
  <c r="K187" i="1" s="1"/>
  <c r="U361" i="4" l="1"/>
  <c r="V361" i="4" s="1"/>
  <c r="W361" i="4" s="1"/>
  <c r="I186" i="4"/>
  <c r="K186" i="4" s="1"/>
  <c r="P363" i="4"/>
  <c r="Q363" i="4" s="1"/>
  <c r="R362" i="4"/>
  <c r="H188" i="1"/>
  <c r="L187" i="1"/>
  <c r="M187" i="1" s="1"/>
  <c r="N187" i="1" s="1"/>
  <c r="O187" i="1" s="1"/>
  <c r="L186" i="4" l="1"/>
  <c r="M186" i="4" s="1"/>
  <c r="N186" i="4"/>
  <c r="O186" i="4" s="1"/>
  <c r="H187" i="4"/>
  <c r="U362" i="4"/>
  <c r="V362" i="4" s="1"/>
  <c r="W362" i="4" s="1"/>
  <c r="S375" i="4"/>
  <c r="T375" i="4" s="1"/>
  <c r="R363" i="4"/>
  <c r="P364" i="4"/>
  <c r="Q364" i="4" s="1"/>
  <c r="I188" i="1"/>
  <c r="K188" i="1" s="1"/>
  <c r="P365" i="4" l="1"/>
  <c r="Q365" i="4" s="1"/>
  <c r="R364" i="4"/>
  <c r="U363" i="4"/>
  <c r="V363" i="4" s="1"/>
  <c r="W363" i="4" s="1"/>
  <c r="I187" i="4"/>
  <c r="K187" i="4" s="1"/>
  <c r="H189" i="1"/>
  <c r="L188" i="1"/>
  <c r="M188" i="1" s="1"/>
  <c r="N188" i="1" s="1"/>
  <c r="O188" i="1" s="1"/>
  <c r="L187" i="4" l="1"/>
  <c r="M187" i="4" s="1"/>
  <c r="N187" i="4" s="1"/>
  <c r="O187" i="4" s="1"/>
  <c r="H188" i="4"/>
  <c r="U364" i="4"/>
  <c r="V364" i="4" s="1"/>
  <c r="W364" i="4" s="1"/>
  <c r="R365" i="4"/>
  <c r="P366" i="4"/>
  <c r="Q366" i="4" s="1"/>
  <c r="I189" i="1"/>
  <c r="K189" i="1" s="1"/>
  <c r="P367" i="4" l="1"/>
  <c r="Q367" i="4" s="1"/>
  <c r="R366" i="4"/>
  <c r="I188" i="4"/>
  <c r="K188" i="4" s="1"/>
  <c r="U365" i="4"/>
  <c r="V365" i="4" s="1"/>
  <c r="W365" i="4" s="1"/>
  <c r="H190" i="1"/>
  <c r="L189" i="1"/>
  <c r="M189" i="1" s="1"/>
  <c r="N189" i="1" s="1"/>
  <c r="O189" i="1" s="1"/>
  <c r="L188" i="4" l="1"/>
  <c r="M188" i="4" s="1"/>
  <c r="N188" i="4"/>
  <c r="O188" i="4" s="1"/>
  <c r="H189" i="4"/>
  <c r="V366" i="4"/>
  <c r="W366" i="4" s="1"/>
  <c r="U366" i="4"/>
  <c r="R367" i="4"/>
  <c r="P368" i="4"/>
  <c r="Q368" i="4" s="1"/>
  <c r="I190" i="1"/>
  <c r="K190" i="1" s="1"/>
  <c r="I189" i="4" l="1"/>
  <c r="K189" i="4"/>
  <c r="U367" i="4"/>
  <c r="V367" i="4" s="1"/>
  <c r="W367" i="4" s="1"/>
  <c r="P369" i="4"/>
  <c r="Q369" i="4" s="1"/>
  <c r="R368" i="4"/>
  <c r="H191" i="1"/>
  <c r="L190" i="1"/>
  <c r="M190" i="1" s="1"/>
  <c r="N190" i="1" s="1"/>
  <c r="O190" i="1" s="1"/>
  <c r="L189" i="4" l="1"/>
  <c r="M189" i="4" s="1"/>
  <c r="N189" i="4" s="1"/>
  <c r="O189" i="4" s="1"/>
  <c r="H190" i="4"/>
  <c r="U368" i="4"/>
  <c r="V368" i="4" s="1"/>
  <c r="W368" i="4" s="1"/>
  <c r="P370" i="4"/>
  <c r="Q370" i="4" s="1"/>
  <c r="R369" i="4"/>
  <c r="I191" i="1"/>
  <c r="K191" i="1" s="1"/>
  <c r="U369" i="4" l="1"/>
  <c r="V369" i="4" s="1"/>
  <c r="W369" i="4" s="1"/>
  <c r="I190" i="4"/>
  <c r="K190" i="4" s="1"/>
  <c r="P371" i="4"/>
  <c r="Q371" i="4" s="1"/>
  <c r="R370" i="4"/>
  <c r="H192" i="1"/>
  <c r="L191" i="1"/>
  <c r="M191" i="1" s="1"/>
  <c r="N191" i="1" s="1"/>
  <c r="O191" i="1" s="1"/>
  <c r="L190" i="4" l="1"/>
  <c r="M190" i="4" s="1"/>
  <c r="N190" i="4"/>
  <c r="O190" i="4" s="1"/>
  <c r="H191" i="4"/>
  <c r="V370" i="4"/>
  <c r="W370" i="4" s="1"/>
  <c r="U370" i="4"/>
  <c r="R371" i="4"/>
  <c r="P372" i="4"/>
  <c r="Q372" i="4" s="1"/>
  <c r="I192" i="1"/>
  <c r="K192" i="1" s="1"/>
  <c r="P373" i="4" l="1"/>
  <c r="Q373" i="4" s="1"/>
  <c r="R372" i="4"/>
  <c r="I191" i="4"/>
  <c r="K191" i="4"/>
  <c r="U371" i="4"/>
  <c r="V371" i="4"/>
  <c r="W371" i="4" s="1"/>
  <c r="H193" i="1"/>
  <c r="L192" i="1"/>
  <c r="M192" i="1" s="1"/>
  <c r="N192" i="1" s="1"/>
  <c r="O192" i="1" s="1"/>
  <c r="U372" i="4" l="1"/>
  <c r="V372" i="4" s="1"/>
  <c r="W372" i="4" s="1"/>
  <c r="L191" i="4"/>
  <c r="M191" i="4" s="1"/>
  <c r="N191" i="4" s="1"/>
  <c r="O191" i="4" s="1"/>
  <c r="H192" i="4"/>
  <c r="R373" i="4"/>
  <c r="P374" i="4"/>
  <c r="Q374" i="4" s="1"/>
  <c r="I193" i="1"/>
  <c r="K193" i="1" s="1"/>
  <c r="R374" i="4" l="1"/>
  <c r="P375" i="4"/>
  <c r="Q375" i="4" s="1"/>
  <c r="U373" i="4"/>
  <c r="V373" i="4" s="1"/>
  <c r="W373" i="4" s="1"/>
  <c r="I192" i="4"/>
  <c r="K192" i="4" s="1"/>
  <c r="H194" i="1"/>
  <c r="L193" i="1"/>
  <c r="M193" i="1" s="1"/>
  <c r="N193" i="1" s="1"/>
  <c r="O193" i="1" s="1"/>
  <c r="L192" i="4" l="1"/>
  <c r="M192" i="4" s="1"/>
  <c r="N192" i="4"/>
  <c r="O192" i="4" s="1"/>
  <c r="H193" i="4"/>
  <c r="V374" i="4"/>
  <c r="W374" i="4" s="1"/>
  <c r="U374" i="4"/>
  <c r="S387" i="4"/>
  <c r="T387" i="4" s="1"/>
  <c r="P376" i="4"/>
  <c r="Q376" i="4" s="1"/>
  <c r="R375" i="4"/>
  <c r="I194" i="1"/>
  <c r="K194" i="1" s="1"/>
  <c r="U375" i="4" l="1"/>
  <c r="V375" i="4" s="1"/>
  <c r="W375" i="4" s="1"/>
  <c r="P377" i="4"/>
  <c r="Q377" i="4" s="1"/>
  <c r="R376" i="4"/>
  <c r="I193" i="4"/>
  <c r="K193" i="4"/>
  <c r="H195" i="1"/>
  <c r="J195" i="1" s="1"/>
  <c r="L194" i="1"/>
  <c r="M194" i="1" s="1"/>
  <c r="N194" i="1" s="1"/>
  <c r="O194" i="1" s="1"/>
  <c r="U376" i="4" l="1"/>
  <c r="V376" i="4"/>
  <c r="W376" i="4" s="1"/>
  <c r="P378" i="4"/>
  <c r="Q378" i="4" s="1"/>
  <c r="R377" i="4"/>
  <c r="L193" i="4"/>
  <c r="M193" i="4" s="1"/>
  <c r="N193" i="4" s="1"/>
  <c r="O193" i="4" s="1"/>
  <c r="H194" i="4"/>
  <c r="I195" i="1"/>
  <c r="R378" i="4" l="1"/>
  <c r="P379" i="4"/>
  <c r="Q379" i="4" s="1"/>
  <c r="U377" i="4"/>
  <c r="V377" i="4" s="1"/>
  <c r="W377" i="4" s="1"/>
  <c r="I194" i="4"/>
  <c r="K194" i="4" s="1"/>
  <c r="K195" i="1"/>
  <c r="L194" i="4" l="1"/>
  <c r="M194" i="4" s="1"/>
  <c r="N194" i="4"/>
  <c r="O194" i="4" s="1"/>
  <c r="H195" i="4"/>
  <c r="P380" i="4"/>
  <c r="Q380" i="4" s="1"/>
  <c r="R379" i="4"/>
  <c r="U378" i="4"/>
  <c r="V378" i="4" s="1"/>
  <c r="W378" i="4" s="1"/>
  <c r="L195" i="1"/>
  <c r="M195" i="1" s="1"/>
  <c r="N195" i="1" s="1"/>
  <c r="O195" i="1" s="1"/>
  <c r="H196" i="1"/>
  <c r="R380" i="4" l="1"/>
  <c r="P381" i="4"/>
  <c r="Q381" i="4" s="1"/>
  <c r="J195" i="4"/>
  <c r="K195" i="4" s="1"/>
  <c r="I195" i="4"/>
  <c r="U379" i="4"/>
  <c r="V379" i="4" s="1"/>
  <c r="W379" i="4" s="1"/>
  <c r="I196" i="1"/>
  <c r="K196" i="1" s="1"/>
  <c r="L195" i="4" l="1"/>
  <c r="M195" i="4" s="1"/>
  <c r="N195" i="4"/>
  <c r="O195" i="4" s="1"/>
  <c r="H196" i="4"/>
  <c r="P382" i="4"/>
  <c r="Q382" i="4" s="1"/>
  <c r="R381" i="4"/>
  <c r="U380" i="4"/>
  <c r="V380" i="4"/>
  <c r="W380" i="4" s="1"/>
  <c r="H197" i="1"/>
  <c r="L196" i="1"/>
  <c r="M196" i="1" s="1"/>
  <c r="N196" i="1" s="1"/>
  <c r="O196" i="1" s="1"/>
  <c r="I196" i="4" l="1"/>
  <c r="K196" i="4"/>
  <c r="P383" i="4"/>
  <c r="Q383" i="4" s="1"/>
  <c r="R382" i="4"/>
  <c r="U381" i="4"/>
  <c r="V381" i="4" s="1"/>
  <c r="W381" i="4" s="1"/>
  <c r="I197" i="1"/>
  <c r="K197" i="1" s="1"/>
  <c r="U382" i="4" l="1"/>
  <c r="V382" i="4"/>
  <c r="W382" i="4" s="1"/>
  <c r="L196" i="4"/>
  <c r="M196" i="4" s="1"/>
  <c r="N196" i="4" s="1"/>
  <c r="O196" i="4" s="1"/>
  <c r="H197" i="4"/>
  <c r="P384" i="4"/>
  <c r="Q384" i="4" s="1"/>
  <c r="R383" i="4"/>
  <c r="H198" i="1"/>
  <c r="L197" i="1"/>
  <c r="M197" i="1" s="1"/>
  <c r="N197" i="1" s="1"/>
  <c r="O197" i="1" s="1"/>
  <c r="U383" i="4" l="1"/>
  <c r="V383" i="4" s="1"/>
  <c r="W383" i="4" s="1"/>
  <c r="P385" i="4"/>
  <c r="Q385" i="4" s="1"/>
  <c r="R384" i="4"/>
  <c r="I197" i="4"/>
  <c r="K197" i="4" s="1"/>
  <c r="I198" i="1"/>
  <c r="K198" i="1" s="1"/>
  <c r="L197" i="4" l="1"/>
  <c r="M197" i="4" s="1"/>
  <c r="N197" i="4" s="1"/>
  <c r="O197" i="4" s="1"/>
  <c r="H198" i="4"/>
  <c r="U384" i="4"/>
  <c r="V384" i="4" s="1"/>
  <c r="W384" i="4" s="1"/>
  <c r="P386" i="4"/>
  <c r="Q386" i="4" s="1"/>
  <c r="R385" i="4"/>
  <c r="H199" i="1"/>
  <c r="L198" i="1"/>
  <c r="M198" i="1" s="1"/>
  <c r="N198" i="1" s="1"/>
  <c r="O198" i="1" s="1"/>
  <c r="I198" i="4" l="1"/>
  <c r="K198" i="4"/>
  <c r="R386" i="4"/>
  <c r="P387" i="4"/>
  <c r="Q387" i="4" s="1"/>
  <c r="U385" i="4"/>
  <c r="V385" i="4"/>
  <c r="W385" i="4" s="1"/>
  <c r="I199" i="1"/>
  <c r="K199" i="1" s="1"/>
  <c r="U386" i="4" l="1"/>
  <c r="V386" i="4" s="1"/>
  <c r="W386" i="4" s="1"/>
  <c r="P388" i="4"/>
  <c r="Q388" i="4" s="1"/>
  <c r="R387" i="4"/>
  <c r="S399" i="4"/>
  <c r="T399" i="4" s="1"/>
  <c r="L198" i="4"/>
  <c r="M198" i="4" s="1"/>
  <c r="N198" i="4" s="1"/>
  <c r="O198" i="4" s="1"/>
  <c r="H199" i="4"/>
  <c r="H200" i="1"/>
  <c r="L199" i="1"/>
  <c r="M199" i="1" s="1"/>
  <c r="N199" i="1" s="1"/>
  <c r="O199" i="1" s="1"/>
  <c r="I199" i="4" l="1"/>
  <c r="K199" i="4" s="1"/>
  <c r="U387" i="4"/>
  <c r="V387" i="4" s="1"/>
  <c r="W387" i="4" s="1"/>
  <c r="P389" i="4"/>
  <c r="Q389" i="4" s="1"/>
  <c r="R388" i="4"/>
  <c r="I200" i="1"/>
  <c r="K200" i="1" s="1"/>
  <c r="L199" i="4" l="1"/>
  <c r="M199" i="4" s="1"/>
  <c r="N199" i="4"/>
  <c r="O199" i="4" s="1"/>
  <c r="H200" i="4"/>
  <c r="V388" i="4"/>
  <c r="W388" i="4" s="1"/>
  <c r="U388" i="4"/>
  <c r="P390" i="4"/>
  <c r="Q390" i="4" s="1"/>
  <c r="R389" i="4"/>
  <c r="H201" i="1"/>
  <c r="L200" i="1"/>
  <c r="M200" i="1" s="1"/>
  <c r="N200" i="1" s="1"/>
  <c r="O200" i="1" s="1"/>
  <c r="U389" i="4" l="1"/>
  <c r="V389" i="4" s="1"/>
  <c r="W389" i="4" s="1"/>
  <c r="P391" i="4"/>
  <c r="Q391" i="4" s="1"/>
  <c r="R390" i="4"/>
  <c r="I200" i="4"/>
  <c r="K200" i="4" s="1"/>
  <c r="I201" i="1"/>
  <c r="K201" i="1" s="1"/>
  <c r="U390" i="4" l="1"/>
  <c r="V390" i="4" s="1"/>
  <c r="W390" i="4" s="1"/>
  <c r="P392" i="4"/>
  <c r="Q392" i="4" s="1"/>
  <c r="R391" i="4"/>
  <c r="L200" i="4"/>
  <c r="M200" i="4" s="1"/>
  <c r="N200" i="4" s="1"/>
  <c r="O200" i="4" s="1"/>
  <c r="H201" i="4"/>
  <c r="H202" i="1"/>
  <c r="L201" i="1"/>
  <c r="M201" i="1" s="1"/>
  <c r="N201" i="1" s="1"/>
  <c r="O201" i="1" s="1"/>
  <c r="U391" i="4" l="1"/>
  <c r="V391" i="4" s="1"/>
  <c r="W391" i="4" s="1"/>
  <c r="I201" i="4"/>
  <c r="K201" i="4" s="1"/>
  <c r="P393" i="4"/>
  <c r="Q393" i="4" s="1"/>
  <c r="R392" i="4"/>
  <c r="I202" i="1"/>
  <c r="K202" i="1" s="1"/>
  <c r="L201" i="4" l="1"/>
  <c r="M201" i="4" s="1"/>
  <c r="N201" i="4"/>
  <c r="O201" i="4" s="1"/>
  <c r="H202" i="4"/>
  <c r="V392" i="4"/>
  <c r="W392" i="4" s="1"/>
  <c r="U392" i="4"/>
  <c r="P394" i="4"/>
  <c r="Q394" i="4" s="1"/>
  <c r="R393" i="4"/>
  <c r="H203" i="1"/>
  <c r="L202" i="1"/>
  <c r="M202" i="1" s="1"/>
  <c r="N202" i="1" s="1"/>
  <c r="O202" i="1" s="1"/>
  <c r="P395" i="4" l="1"/>
  <c r="Q395" i="4" s="1"/>
  <c r="R394" i="4"/>
  <c r="U393" i="4"/>
  <c r="V393" i="4" s="1"/>
  <c r="W393" i="4" s="1"/>
  <c r="I202" i="4"/>
  <c r="K202" i="4" s="1"/>
  <c r="I203" i="1"/>
  <c r="K203" i="1" s="1"/>
  <c r="L202" i="4" l="1"/>
  <c r="M202" i="4" s="1"/>
  <c r="N202" i="4" s="1"/>
  <c r="O202" i="4" s="1"/>
  <c r="H203" i="4"/>
  <c r="U394" i="4"/>
  <c r="V394" i="4" s="1"/>
  <c r="W394" i="4" s="1"/>
  <c r="P396" i="4"/>
  <c r="Q396" i="4" s="1"/>
  <c r="R395" i="4"/>
  <c r="H204" i="1"/>
  <c r="L203" i="1"/>
  <c r="M203" i="1" s="1"/>
  <c r="N203" i="1" s="1"/>
  <c r="O203" i="1" s="1"/>
  <c r="U395" i="4" l="1"/>
  <c r="V395" i="4" s="1"/>
  <c r="W395" i="4" s="1"/>
  <c r="I203" i="4"/>
  <c r="K203" i="4" s="1"/>
  <c r="P397" i="4"/>
  <c r="Q397" i="4" s="1"/>
  <c r="R396" i="4"/>
  <c r="I204" i="1"/>
  <c r="K204" i="1" s="1"/>
  <c r="L203" i="4" l="1"/>
  <c r="M203" i="4" s="1"/>
  <c r="N203" i="4"/>
  <c r="O203" i="4" s="1"/>
  <c r="H204" i="4"/>
  <c r="V396" i="4"/>
  <c r="W396" i="4" s="1"/>
  <c r="U396" i="4"/>
  <c r="P398" i="4"/>
  <c r="Q398" i="4" s="1"/>
  <c r="R397" i="4"/>
  <c r="H205" i="1"/>
  <c r="L204" i="1"/>
  <c r="M204" i="1" s="1"/>
  <c r="N204" i="1" s="1"/>
  <c r="O204" i="1" s="1"/>
  <c r="U397" i="4" l="1"/>
  <c r="V397" i="4" s="1"/>
  <c r="W397" i="4" s="1"/>
  <c r="I204" i="4"/>
  <c r="K204" i="4"/>
  <c r="P399" i="4"/>
  <c r="Q399" i="4" s="1"/>
  <c r="R398" i="4"/>
  <c r="I205" i="1"/>
  <c r="K205" i="1" s="1"/>
  <c r="L204" i="4" l="1"/>
  <c r="M204" i="4" s="1"/>
  <c r="N204" i="4" s="1"/>
  <c r="O204" i="4" s="1"/>
  <c r="H205" i="4"/>
  <c r="U398" i="4"/>
  <c r="V398" i="4" s="1"/>
  <c r="W398" i="4" s="1"/>
  <c r="P400" i="4"/>
  <c r="Q400" i="4" s="1"/>
  <c r="R399" i="4"/>
  <c r="S411" i="4"/>
  <c r="T411" i="4" s="1"/>
  <c r="H206" i="1"/>
  <c r="L205" i="1"/>
  <c r="M205" i="1" s="1"/>
  <c r="N205" i="1" s="1"/>
  <c r="O205" i="1" s="1"/>
  <c r="U399" i="4" l="1"/>
  <c r="V399" i="4" s="1"/>
  <c r="W399" i="4" s="1"/>
  <c r="I205" i="4"/>
  <c r="K205" i="4" s="1"/>
  <c r="P401" i="4"/>
  <c r="Q401" i="4" s="1"/>
  <c r="R400" i="4"/>
  <c r="I206" i="1"/>
  <c r="K206" i="1" s="1"/>
  <c r="L205" i="4" l="1"/>
  <c r="M205" i="4" s="1"/>
  <c r="N205" i="4" s="1"/>
  <c r="O205" i="4" s="1"/>
  <c r="H206" i="4"/>
  <c r="U400" i="4"/>
  <c r="V400" i="4" s="1"/>
  <c r="W400" i="4" s="1"/>
  <c r="P402" i="4"/>
  <c r="Q402" i="4" s="1"/>
  <c r="R401" i="4"/>
  <c r="H207" i="1"/>
  <c r="J207" i="1" s="1"/>
  <c r="L206" i="1"/>
  <c r="M206" i="1" s="1"/>
  <c r="N206" i="1" s="1"/>
  <c r="O206" i="1" s="1"/>
  <c r="U401" i="4" l="1"/>
  <c r="V401" i="4" s="1"/>
  <c r="W401" i="4" s="1"/>
  <c r="I206" i="4"/>
  <c r="K206" i="4" s="1"/>
  <c r="P403" i="4"/>
  <c r="Q403" i="4" s="1"/>
  <c r="R402" i="4"/>
  <c r="I207" i="1"/>
  <c r="L206" i="4" l="1"/>
  <c r="M206" i="4" s="1"/>
  <c r="N206" i="4" s="1"/>
  <c r="O206" i="4" s="1"/>
  <c r="H207" i="4"/>
  <c r="U402" i="4"/>
  <c r="V402" i="4" s="1"/>
  <c r="W402" i="4" s="1"/>
  <c r="P404" i="4"/>
  <c r="Q404" i="4" s="1"/>
  <c r="R403" i="4"/>
  <c r="K207" i="1"/>
  <c r="U403" i="4" l="1"/>
  <c r="V403" i="4" s="1"/>
  <c r="W403" i="4" s="1"/>
  <c r="J207" i="4"/>
  <c r="I207" i="4"/>
  <c r="P405" i="4"/>
  <c r="Q405" i="4" s="1"/>
  <c r="R404" i="4"/>
  <c r="L207" i="1"/>
  <c r="M207" i="1" s="1"/>
  <c r="N207" i="1" s="1"/>
  <c r="O207" i="1" s="1"/>
  <c r="H208" i="1"/>
  <c r="K207" i="4" l="1"/>
  <c r="U404" i="4"/>
  <c r="V404" i="4" s="1"/>
  <c r="W404" i="4" s="1"/>
  <c r="P406" i="4"/>
  <c r="Q406" i="4" s="1"/>
  <c r="R405" i="4"/>
  <c r="I208" i="1"/>
  <c r="K208" i="1" s="1"/>
  <c r="P407" i="4" l="1"/>
  <c r="Q407" i="4" s="1"/>
  <c r="R406" i="4"/>
  <c r="U405" i="4"/>
  <c r="V405" i="4" s="1"/>
  <c r="W405" i="4" s="1"/>
  <c r="L207" i="4"/>
  <c r="M207" i="4" s="1"/>
  <c r="N207" i="4" s="1"/>
  <c r="O207" i="4" s="1"/>
  <c r="H208" i="4"/>
  <c r="H209" i="1"/>
  <c r="L208" i="1"/>
  <c r="M208" i="1" s="1"/>
  <c r="N208" i="1" s="1"/>
  <c r="O208" i="1" s="1"/>
  <c r="I208" i="4" l="1"/>
  <c r="K208" i="4"/>
  <c r="U406" i="4"/>
  <c r="V406" i="4" s="1"/>
  <c r="W406" i="4" s="1"/>
  <c r="P408" i="4"/>
  <c r="Q408" i="4" s="1"/>
  <c r="R407" i="4"/>
  <c r="I209" i="1"/>
  <c r="K209" i="1" s="1"/>
  <c r="U407" i="4" l="1"/>
  <c r="V407" i="4" s="1"/>
  <c r="W407" i="4" s="1"/>
  <c r="L208" i="4"/>
  <c r="M208" i="4" s="1"/>
  <c r="N208" i="4" s="1"/>
  <c r="O208" i="4" s="1"/>
  <c r="H209" i="4"/>
  <c r="P409" i="4"/>
  <c r="Q409" i="4" s="1"/>
  <c r="R408" i="4"/>
  <c r="H210" i="1"/>
  <c r="L209" i="1"/>
  <c r="M209" i="1" s="1"/>
  <c r="N209" i="1" s="1"/>
  <c r="O209" i="1" s="1"/>
  <c r="U408" i="4" l="1"/>
  <c r="V408" i="4" s="1"/>
  <c r="W408" i="4" s="1"/>
  <c r="P410" i="4"/>
  <c r="Q410" i="4" s="1"/>
  <c r="R409" i="4"/>
  <c r="I209" i="4"/>
  <c r="K209" i="4" s="1"/>
  <c r="I210" i="1"/>
  <c r="K210" i="1" s="1"/>
  <c r="L209" i="4" l="1"/>
  <c r="M209" i="4" s="1"/>
  <c r="N209" i="4" s="1"/>
  <c r="O209" i="4" s="1"/>
  <c r="H210" i="4"/>
  <c r="U409" i="4"/>
  <c r="V409" i="4" s="1"/>
  <c r="W409" i="4" s="1"/>
  <c r="R410" i="4"/>
  <c r="P411" i="4"/>
  <c r="Q411" i="4" s="1"/>
  <c r="H211" i="1"/>
  <c r="L210" i="1"/>
  <c r="M210" i="1" s="1"/>
  <c r="N210" i="1" s="1"/>
  <c r="O210" i="1" s="1"/>
  <c r="S423" i="4" l="1"/>
  <c r="T423" i="4" s="1"/>
  <c r="P412" i="4"/>
  <c r="Q412" i="4" s="1"/>
  <c r="R411" i="4"/>
  <c r="I210" i="4"/>
  <c r="K210" i="4" s="1"/>
  <c r="U410" i="4"/>
  <c r="V410" i="4" s="1"/>
  <c r="W410" i="4" s="1"/>
  <c r="I211" i="1"/>
  <c r="K211" i="1" s="1"/>
  <c r="L210" i="4" l="1"/>
  <c r="M210" i="4" s="1"/>
  <c r="N210" i="4" s="1"/>
  <c r="O210" i="4" s="1"/>
  <c r="H211" i="4"/>
  <c r="U411" i="4"/>
  <c r="V411" i="4" s="1"/>
  <c r="W411" i="4" s="1"/>
  <c r="P413" i="4"/>
  <c r="Q413" i="4" s="1"/>
  <c r="R412" i="4"/>
  <c r="H212" i="1"/>
  <c r="L211" i="1"/>
  <c r="M211" i="1" s="1"/>
  <c r="N211" i="1" s="1"/>
  <c r="O211" i="1" s="1"/>
  <c r="I211" i="4" l="1"/>
  <c r="K211" i="4" s="1"/>
  <c r="P414" i="4"/>
  <c r="Q414" i="4" s="1"/>
  <c r="R413" i="4"/>
  <c r="U412" i="4"/>
  <c r="V412" i="4" s="1"/>
  <c r="W412" i="4" s="1"/>
  <c r="I212" i="1"/>
  <c r="K212" i="1" s="1"/>
  <c r="L211" i="4" l="1"/>
  <c r="M211" i="4" s="1"/>
  <c r="N211" i="4" s="1"/>
  <c r="O211" i="4" s="1"/>
  <c r="H212" i="4"/>
  <c r="U413" i="4"/>
  <c r="V413" i="4" s="1"/>
  <c r="W413" i="4" s="1"/>
  <c r="P415" i="4"/>
  <c r="Q415" i="4" s="1"/>
  <c r="R414" i="4"/>
  <c r="H213" i="1"/>
  <c r="L212" i="1"/>
  <c r="M212" i="1" s="1"/>
  <c r="N212" i="1" s="1"/>
  <c r="O212" i="1" s="1"/>
  <c r="U414" i="4" l="1"/>
  <c r="V414" i="4" s="1"/>
  <c r="W414" i="4" s="1"/>
  <c r="I212" i="4"/>
  <c r="K212" i="4" s="1"/>
  <c r="P416" i="4"/>
  <c r="Q416" i="4" s="1"/>
  <c r="R415" i="4"/>
  <c r="I213" i="1"/>
  <c r="K213" i="1" s="1"/>
  <c r="L212" i="4" l="1"/>
  <c r="M212" i="4" s="1"/>
  <c r="N212" i="4" s="1"/>
  <c r="O212" i="4" s="1"/>
  <c r="H213" i="4"/>
  <c r="U415" i="4"/>
  <c r="V415" i="4" s="1"/>
  <c r="W415" i="4" s="1"/>
  <c r="P417" i="4"/>
  <c r="Q417" i="4" s="1"/>
  <c r="R416" i="4"/>
  <c r="H214" i="1"/>
  <c r="L213" i="1"/>
  <c r="M213" i="1" s="1"/>
  <c r="N213" i="1" s="1"/>
  <c r="O213" i="1" s="1"/>
  <c r="I213" i="4" l="1"/>
  <c r="K213" i="4" s="1"/>
  <c r="U416" i="4"/>
  <c r="V416" i="4" s="1"/>
  <c r="W416" i="4" s="1"/>
  <c r="P418" i="4"/>
  <c r="Q418" i="4" s="1"/>
  <c r="R417" i="4"/>
  <c r="I214" i="1"/>
  <c r="K214" i="1" s="1"/>
  <c r="L213" i="4" l="1"/>
  <c r="M213" i="4" s="1"/>
  <c r="N213" i="4" s="1"/>
  <c r="O213" i="4" s="1"/>
  <c r="H214" i="4"/>
  <c r="U417" i="4"/>
  <c r="V417" i="4" s="1"/>
  <c r="W417" i="4" s="1"/>
  <c r="P419" i="4"/>
  <c r="Q419" i="4" s="1"/>
  <c r="R418" i="4"/>
  <c r="H215" i="1"/>
  <c r="L214" i="1"/>
  <c r="M214" i="1" s="1"/>
  <c r="N214" i="1" s="1"/>
  <c r="O214" i="1" s="1"/>
  <c r="I214" i="4" l="1"/>
  <c r="K214" i="4" s="1"/>
  <c r="U418" i="4"/>
  <c r="V418" i="4" s="1"/>
  <c r="W418" i="4" s="1"/>
  <c r="R419" i="4"/>
  <c r="P420" i="4"/>
  <c r="Q420" i="4" s="1"/>
  <c r="I215" i="1"/>
  <c r="K215" i="1" s="1"/>
  <c r="L214" i="4" l="1"/>
  <c r="M214" i="4" s="1"/>
  <c r="N214" i="4" s="1"/>
  <c r="O214" i="4" s="1"/>
  <c r="H215" i="4"/>
  <c r="P421" i="4"/>
  <c r="Q421" i="4" s="1"/>
  <c r="R420" i="4"/>
  <c r="U419" i="4"/>
  <c r="V419" i="4"/>
  <c r="W419" i="4" s="1"/>
  <c r="H216" i="1"/>
  <c r="L215" i="1"/>
  <c r="M215" i="1" s="1"/>
  <c r="N215" i="1" s="1"/>
  <c r="O215" i="1" s="1"/>
  <c r="R421" i="4" l="1"/>
  <c r="P422" i="4"/>
  <c r="Q422" i="4" s="1"/>
  <c r="I215" i="4"/>
  <c r="K215" i="4" s="1"/>
  <c r="U420" i="4"/>
  <c r="V420" i="4" s="1"/>
  <c r="W420" i="4" s="1"/>
  <c r="I216" i="1"/>
  <c r="K216" i="1" s="1"/>
  <c r="L215" i="4" l="1"/>
  <c r="M215" i="4" s="1"/>
  <c r="N215" i="4" s="1"/>
  <c r="O215" i="4" s="1"/>
  <c r="H216" i="4"/>
  <c r="R422" i="4"/>
  <c r="P423" i="4"/>
  <c r="Q423" i="4" s="1"/>
  <c r="U421" i="4"/>
  <c r="V421" i="4" s="1"/>
  <c r="W421" i="4" s="1"/>
  <c r="H217" i="1"/>
  <c r="L216" i="1"/>
  <c r="M216" i="1" s="1"/>
  <c r="N216" i="1" s="1"/>
  <c r="O216" i="1" s="1"/>
  <c r="I216" i="4" l="1"/>
  <c r="K216" i="4" s="1"/>
  <c r="U422" i="4"/>
  <c r="V422" i="4" s="1"/>
  <c r="W422" i="4" s="1"/>
  <c r="P424" i="4"/>
  <c r="Q424" i="4" s="1"/>
  <c r="R423" i="4"/>
  <c r="S435" i="4"/>
  <c r="T435" i="4" s="1"/>
  <c r="I217" i="1"/>
  <c r="K217" i="1" s="1"/>
  <c r="P425" i="4" l="1"/>
  <c r="Q425" i="4" s="1"/>
  <c r="R424" i="4"/>
  <c r="U423" i="4"/>
  <c r="V423" i="4" s="1"/>
  <c r="W423" i="4" s="1"/>
  <c r="L216" i="4"/>
  <c r="M216" i="4" s="1"/>
  <c r="N216" i="4" s="1"/>
  <c r="O216" i="4" s="1"/>
  <c r="H217" i="4"/>
  <c r="H218" i="1"/>
  <c r="L217" i="1"/>
  <c r="M217" i="1" s="1"/>
  <c r="N217" i="1" s="1"/>
  <c r="O217" i="1" s="1"/>
  <c r="I217" i="4" l="1"/>
  <c r="K217" i="4" s="1"/>
  <c r="U424" i="4"/>
  <c r="V424" i="4" s="1"/>
  <c r="W424" i="4" s="1"/>
  <c r="P426" i="4"/>
  <c r="Q426" i="4" s="1"/>
  <c r="R425" i="4"/>
  <c r="I218" i="1"/>
  <c r="K218" i="1" s="1"/>
  <c r="R426" i="4" l="1"/>
  <c r="P427" i="4"/>
  <c r="Q427" i="4" s="1"/>
  <c r="U425" i="4"/>
  <c r="V425" i="4" s="1"/>
  <c r="W425" i="4" s="1"/>
  <c r="L217" i="4"/>
  <c r="M217" i="4" s="1"/>
  <c r="N217" i="4" s="1"/>
  <c r="O217" i="4" s="1"/>
  <c r="H218" i="4"/>
  <c r="H219" i="1"/>
  <c r="J219" i="1" s="1"/>
  <c r="L218" i="1"/>
  <c r="M218" i="1" s="1"/>
  <c r="N218" i="1" s="1"/>
  <c r="O218" i="1" s="1"/>
  <c r="I218" i="4" l="1"/>
  <c r="K218" i="4" s="1"/>
  <c r="P428" i="4"/>
  <c r="Q428" i="4" s="1"/>
  <c r="R427" i="4"/>
  <c r="U426" i="4"/>
  <c r="V426" i="4" s="1"/>
  <c r="W426" i="4" s="1"/>
  <c r="I219" i="1"/>
  <c r="L218" i="4" l="1"/>
  <c r="M218" i="4" s="1"/>
  <c r="N218" i="4" s="1"/>
  <c r="O218" i="4" s="1"/>
  <c r="H219" i="4"/>
  <c r="R428" i="4"/>
  <c r="P429" i="4"/>
  <c r="Q429" i="4" s="1"/>
  <c r="U427" i="4"/>
  <c r="V427" i="4" s="1"/>
  <c r="W427" i="4" s="1"/>
  <c r="K219" i="1"/>
  <c r="U428" i="4" l="1"/>
  <c r="V428" i="4" s="1"/>
  <c r="W428" i="4" s="1"/>
  <c r="J219" i="4"/>
  <c r="K219" i="4" s="1"/>
  <c r="I219" i="4"/>
  <c r="P430" i="4"/>
  <c r="Q430" i="4" s="1"/>
  <c r="R429" i="4"/>
  <c r="L219" i="1"/>
  <c r="M219" i="1" s="1"/>
  <c r="N219" i="1" s="1"/>
  <c r="O219" i="1" s="1"/>
  <c r="H220" i="1"/>
  <c r="L219" i="4" l="1"/>
  <c r="M219" i="4" s="1"/>
  <c r="N219" i="4" s="1"/>
  <c r="O219" i="4" s="1"/>
  <c r="H220" i="4"/>
  <c r="R430" i="4"/>
  <c r="P431" i="4"/>
  <c r="Q431" i="4" s="1"/>
  <c r="U429" i="4"/>
  <c r="V429" i="4" s="1"/>
  <c r="W429" i="4" s="1"/>
  <c r="I220" i="1"/>
  <c r="K220" i="1" s="1"/>
  <c r="I220" i="4" l="1"/>
  <c r="K220" i="4" s="1"/>
  <c r="U430" i="4"/>
  <c r="V430" i="4" s="1"/>
  <c r="W430" i="4" s="1"/>
  <c r="P432" i="4"/>
  <c r="Q432" i="4" s="1"/>
  <c r="R431" i="4"/>
  <c r="H221" i="1"/>
  <c r="L220" i="1"/>
  <c r="M220" i="1" s="1"/>
  <c r="N220" i="1" s="1"/>
  <c r="O220" i="1" s="1"/>
  <c r="L220" i="4" l="1"/>
  <c r="M220" i="4" s="1"/>
  <c r="N220" i="4"/>
  <c r="O220" i="4" s="1"/>
  <c r="H221" i="4"/>
  <c r="V431" i="4"/>
  <c r="W431" i="4" s="1"/>
  <c r="U431" i="4"/>
  <c r="P433" i="4"/>
  <c r="Q433" i="4" s="1"/>
  <c r="R432" i="4"/>
  <c r="I221" i="1"/>
  <c r="K221" i="1" s="1"/>
  <c r="U432" i="4" l="1"/>
  <c r="V432" i="4"/>
  <c r="W432" i="4" s="1"/>
  <c r="I221" i="4"/>
  <c r="K221" i="4" s="1"/>
  <c r="P434" i="4"/>
  <c r="Q434" i="4" s="1"/>
  <c r="R433" i="4"/>
  <c r="H222" i="1"/>
  <c r="L221" i="1"/>
  <c r="M221" i="1" s="1"/>
  <c r="N221" i="1" s="1"/>
  <c r="O221" i="1" s="1"/>
  <c r="L221" i="4" l="1"/>
  <c r="M221" i="4" s="1"/>
  <c r="N221" i="4" s="1"/>
  <c r="O221" i="4" s="1"/>
  <c r="H222" i="4"/>
  <c r="U433" i="4"/>
  <c r="V433" i="4" s="1"/>
  <c r="W433" i="4" s="1"/>
  <c r="P435" i="4"/>
  <c r="Q435" i="4" s="1"/>
  <c r="R434" i="4"/>
  <c r="I222" i="1"/>
  <c r="K222" i="1" s="1"/>
  <c r="I222" i="4" l="1"/>
  <c r="K222" i="4" s="1"/>
  <c r="U434" i="4"/>
  <c r="V434" i="4" s="1"/>
  <c r="W434" i="4" s="1"/>
  <c r="S447" i="4"/>
  <c r="T447" i="4" s="1"/>
  <c r="P436" i="4"/>
  <c r="Q436" i="4" s="1"/>
  <c r="R435" i="4"/>
  <c r="H223" i="1"/>
  <c r="L222" i="1"/>
  <c r="M222" i="1" s="1"/>
  <c r="N222" i="1" s="1"/>
  <c r="O222" i="1" s="1"/>
  <c r="L222" i="4" l="1"/>
  <c r="M222" i="4" s="1"/>
  <c r="N222" i="4"/>
  <c r="O222" i="4" s="1"/>
  <c r="H223" i="4"/>
  <c r="U435" i="4"/>
  <c r="V435" i="4" s="1"/>
  <c r="W435" i="4" s="1"/>
  <c r="P437" i="4"/>
  <c r="Q437" i="4" s="1"/>
  <c r="R436" i="4"/>
  <c r="I223" i="1"/>
  <c r="K223" i="1" s="1"/>
  <c r="I223" i="4" l="1"/>
  <c r="K223" i="4" s="1"/>
  <c r="U436" i="4"/>
  <c r="V436" i="4" s="1"/>
  <c r="W436" i="4" s="1"/>
  <c r="P438" i="4"/>
  <c r="Q438" i="4" s="1"/>
  <c r="R437" i="4"/>
  <c r="H224" i="1"/>
  <c r="L223" i="1"/>
  <c r="M223" i="1" s="1"/>
  <c r="N223" i="1" s="1"/>
  <c r="O223" i="1" s="1"/>
  <c r="L223" i="4" l="1"/>
  <c r="M223" i="4" s="1"/>
  <c r="N223" i="4" s="1"/>
  <c r="O223" i="4" s="1"/>
  <c r="H224" i="4"/>
  <c r="U437" i="4"/>
  <c r="V437" i="4" s="1"/>
  <c r="W437" i="4" s="1"/>
  <c r="P439" i="4"/>
  <c r="Q439" i="4" s="1"/>
  <c r="R438" i="4"/>
  <c r="I224" i="1"/>
  <c r="K224" i="1" s="1"/>
  <c r="R439" i="4" l="1"/>
  <c r="P440" i="4"/>
  <c r="Q440" i="4" s="1"/>
  <c r="U438" i="4"/>
  <c r="V438" i="4" s="1"/>
  <c r="W438" i="4" s="1"/>
  <c r="I224" i="4"/>
  <c r="K224" i="4" s="1"/>
  <c r="H225" i="1"/>
  <c r="L224" i="1"/>
  <c r="M224" i="1" s="1"/>
  <c r="N224" i="1" s="1"/>
  <c r="O224" i="1" s="1"/>
  <c r="L224" i="4" l="1"/>
  <c r="M224" i="4" s="1"/>
  <c r="N224" i="4" s="1"/>
  <c r="O224" i="4" s="1"/>
  <c r="H225" i="4"/>
  <c r="P441" i="4"/>
  <c r="Q441" i="4" s="1"/>
  <c r="R440" i="4"/>
  <c r="U439" i="4"/>
  <c r="V439" i="4"/>
  <c r="W439" i="4" s="1"/>
  <c r="I225" i="1"/>
  <c r="K225" i="1" s="1"/>
  <c r="I225" i="4" l="1"/>
  <c r="K225" i="4" s="1"/>
  <c r="R441" i="4"/>
  <c r="P442" i="4"/>
  <c r="Q442" i="4" s="1"/>
  <c r="U440" i="4"/>
  <c r="V440" i="4" s="1"/>
  <c r="W440" i="4" s="1"/>
  <c r="H226" i="1"/>
  <c r="L225" i="1"/>
  <c r="M225" i="1" s="1"/>
  <c r="N225" i="1" s="1"/>
  <c r="O225" i="1" s="1"/>
  <c r="L225" i="4" l="1"/>
  <c r="M225" i="4" s="1"/>
  <c r="N225" i="4" s="1"/>
  <c r="O225" i="4" s="1"/>
  <c r="H226" i="4"/>
  <c r="U441" i="4"/>
  <c r="V441" i="4" s="1"/>
  <c r="W441" i="4" s="1"/>
  <c r="P443" i="4"/>
  <c r="Q443" i="4" s="1"/>
  <c r="R442" i="4"/>
  <c r="I226" i="1"/>
  <c r="K226" i="1" s="1"/>
  <c r="I226" i="4" l="1"/>
  <c r="K226" i="4" s="1"/>
  <c r="U442" i="4"/>
  <c r="V442" i="4" s="1"/>
  <c r="W442" i="4" s="1"/>
  <c r="R443" i="4"/>
  <c r="P444" i="4"/>
  <c r="Q444" i="4" s="1"/>
  <c r="H227" i="1"/>
  <c r="L226" i="1"/>
  <c r="M226" i="1" s="1"/>
  <c r="N226" i="1" s="1"/>
  <c r="O226" i="1" s="1"/>
  <c r="L226" i="4" l="1"/>
  <c r="M226" i="4" s="1"/>
  <c r="N226" i="4"/>
  <c r="O226" i="4" s="1"/>
  <c r="H227" i="4"/>
  <c r="P445" i="4"/>
  <c r="Q445" i="4" s="1"/>
  <c r="R444" i="4"/>
  <c r="U443" i="4"/>
  <c r="V443" i="4"/>
  <c r="W443" i="4" s="1"/>
  <c r="I227" i="1"/>
  <c r="K227" i="1" s="1"/>
  <c r="I227" i="4" l="1"/>
  <c r="K227" i="4" s="1"/>
  <c r="P446" i="4"/>
  <c r="Q446" i="4" s="1"/>
  <c r="R445" i="4"/>
  <c r="U444" i="4"/>
  <c r="V444" i="4" s="1"/>
  <c r="W444" i="4" s="1"/>
  <c r="H228" i="1"/>
  <c r="L227" i="1"/>
  <c r="M227" i="1" s="1"/>
  <c r="N227" i="1" s="1"/>
  <c r="O227" i="1" s="1"/>
  <c r="L227" i="4" l="1"/>
  <c r="M227" i="4" s="1"/>
  <c r="N227" i="4" s="1"/>
  <c r="O227" i="4" s="1"/>
  <c r="H228" i="4"/>
  <c r="U445" i="4"/>
  <c r="V445" i="4" s="1"/>
  <c r="W445" i="4" s="1"/>
  <c r="P447" i="4"/>
  <c r="Q447" i="4" s="1"/>
  <c r="R446" i="4"/>
  <c r="I228" i="1"/>
  <c r="K228" i="1" s="1"/>
  <c r="U446" i="4" l="1"/>
  <c r="V446" i="4" s="1"/>
  <c r="W446" i="4" s="1"/>
  <c r="I228" i="4"/>
  <c r="K228" i="4" s="1"/>
  <c r="S459" i="4"/>
  <c r="T459" i="4" s="1"/>
  <c r="R447" i="4"/>
  <c r="P448" i="4"/>
  <c r="Q448" i="4" s="1"/>
  <c r="H229" i="1"/>
  <c r="L228" i="1"/>
  <c r="M228" i="1" s="1"/>
  <c r="N228" i="1" s="1"/>
  <c r="O228" i="1" s="1"/>
  <c r="L228" i="4" l="1"/>
  <c r="M228" i="4" s="1"/>
  <c r="N228" i="4" s="1"/>
  <c r="O228" i="4" s="1"/>
  <c r="H229" i="4"/>
  <c r="P449" i="4"/>
  <c r="Q449" i="4" s="1"/>
  <c r="R448" i="4"/>
  <c r="U447" i="4"/>
  <c r="V447" i="4" s="1"/>
  <c r="W447" i="4" s="1"/>
  <c r="I229" i="1"/>
  <c r="K229" i="1" s="1"/>
  <c r="R449" i="4" l="1"/>
  <c r="P450" i="4"/>
  <c r="Q450" i="4" s="1"/>
  <c r="I229" i="4"/>
  <c r="K229" i="4" s="1"/>
  <c r="U448" i="4"/>
  <c r="V448" i="4" s="1"/>
  <c r="W448" i="4" s="1"/>
  <c r="H230" i="1"/>
  <c r="L229" i="1"/>
  <c r="M229" i="1" s="1"/>
  <c r="N229" i="1" s="1"/>
  <c r="O229" i="1" s="1"/>
  <c r="L229" i="4" l="1"/>
  <c r="M229" i="4" s="1"/>
  <c r="N229" i="4" s="1"/>
  <c r="O229" i="4" s="1"/>
  <c r="H230" i="4"/>
  <c r="P451" i="4"/>
  <c r="Q451" i="4" s="1"/>
  <c r="R450" i="4"/>
  <c r="U449" i="4"/>
  <c r="V449" i="4"/>
  <c r="W449" i="4" s="1"/>
  <c r="I230" i="1"/>
  <c r="K230" i="1" s="1"/>
  <c r="P452" i="4" l="1"/>
  <c r="Q452" i="4" s="1"/>
  <c r="R451" i="4"/>
  <c r="I230" i="4"/>
  <c r="K230" i="4" s="1"/>
  <c r="U450" i="4"/>
  <c r="V450" i="4" s="1"/>
  <c r="W450" i="4" s="1"/>
  <c r="H231" i="1"/>
  <c r="J231" i="1" s="1"/>
  <c r="L230" i="1"/>
  <c r="M230" i="1" s="1"/>
  <c r="N230" i="1" s="1"/>
  <c r="O230" i="1" s="1"/>
  <c r="L230" i="4" l="1"/>
  <c r="M230" i="4" s="1"/>
  <c r="N230" i="4"/>
  <c r="O230" i="4" s="1"/>
  <c r="H231" i="4"/>
  <c r="V451" i="4"/>
  <c r="W451" i="4" s="1"/>
  <c r="U451" i="4"/>
  <c r="P453" i="4"/>
  <c r="Q453" i="4" s="1"/>
  <c r="R452" i="4"/>
  <c r="I231" i="1"/>
  <c r="I231" i="4" l="1"/>
  <c r="J231" i="4"/>
  <c r="U452" i="4"/>
  <c r="V452" i="4" s="1"/>
  <c r="W452" i="4" s="1"/>
  <c r="P454" i="4"/>
  <c r="Q454" i="4" s="1"/>
  <c r="R453" i="4"/>
  <c r="K231" i="1"/>
  <c r="U453" i="4" l="1"/>
  <c r="V453" i="4" s="1"/>
  <c r="W453" i="4" s="1"/>
  <c r="K231" i="4"/>
  <c r="P455" i="4"/>
  <c r="Q455" i="4" s="1"/>
  <c r="R454" i="4"/>
  <c r="L231" i="1"/>
  <c r="M231" i="1" s="1"/>
  <c r="N231" i="1" s="1"/>
  <c r="O231" i="1" s="1"/>
  <c r="H232" i="1"/>
  <c r="L231" i="4" l="1"/>
  <c r="M231" i="4" s="1"/>
  <c r="N231" i="4" s="1"/>
  <c r="O231" i="4" s="1"/>
  <c r="H232" i="4"/>
  <c r="P456" i="4"/>
  <c r="Q456" i="4" s="1"/>
  <c r="R455" i="4"/>
  <c r="U454" i="4"/>
  <c r="V454" i="4" s="1"/>
  <c r="W454" i="4" s="1"/>
  <c r="I232" i="1"/>
  <c r="K232" i="1" s="1"/>
  <c r="I232" i="4" l="1"/>
  <c r="K232" i="4" s="1"/>
  <c r="P457" i="4"/>
  <c r="Q457" i="4" s="1"/>
  <c r="R456" i="4"/>
  <c r="U455" i="4"/>
  <c r="V455" i="4" s="1"/>
  <c r="W455" i="4" s="1"/>
  <c r="H233" i="1"/>
  <c r="L232" i="1"/>
  <c r="M232" i="1" s="1"/>
  <c r="N232" i="1" s="1"/>
  <c r="O232" i="1" s="1"/>
  <c r="L232" i="4" l="1"/>
  <c r="M232" i="4" s="1"/>
  <c r="N232" i="4" s="1"/>
  <c r="O232" i="4" s="1"/>
  <c r="H233" i="4"/>
  <c r="U456" i="4"/>
  <c r="V456" i="4" s="1"/>
  <c r="W456" i="4" s="1"/>
  <c r="P458" i="4"/>
  <c r="Q458" i="4" s="1"/>
  <c r="R457" i="4"/>
  <c r="I233" i="1"/>
  <c r="K233" i="1" s="1"/>
  <c r="I233" i="4" l="1"/>
  <c r="K233" i="4" s="1"/>
  <c r="U457" i="4"/>
  <c r="V457" i="4" s="1"/>
  <c r="W457" i="4" s="1"/>
  <c r="P459" i="4"/>
  <c r="Q459" i="4" s="1"/>
  <c r="R458" i="4"/>
  <c r="H234" i="1"/>
  <c r="L233" i="1"/>
  <c r="M233" i="1" s="1"/>
  <c r="N233" i="1" s="1"/>
  <c r="O233" i="1" s="1"/>
  <c r="L233" i="4" l="1"/>
  <c r="M233" i="4" s="1"/>
  <c r="N233" i="4"/>
  <c r="O233" i="4" s="1"/>
  <c r="H234" i="4"/>
  <c r="V458" i="4"/>
  <c r="W458" i="4" s="1"/>
  <c r="U458" i="4"/>
  <c r="S471" i="4"/>
  <c r="T471" i="4" s="1"/>
  <c r="P460" i="4"/>
  <c r="Q460" i="4" s="1"/>
  <c r="R459" i="4"/>
  <c r="I234" i="1"/>
  <c r="K234" i="1" s="1"/>
  <c r="U459" i="4" l="1"/>
  <c r="V459" i="4" s="1"/>
  <c r="W459" i="4" s="1"/>
  <c r="P461" i="4"/>
  <c r="Q461" i="4" s="1"/>
  <c r="R460" i="4"/>
  <c r="I234" i="4"/>
  <c r="K234" i="4" s="1"/>
  <c r="H235" i="1"/>
  <c r="L234" i="1"/>
  <c r="M234" i="1" s="1"/>
  <c r="N234" i="1" s="1"/>
  <c r="O234" i="1" s="1"/>
  <c r="L234" i="4" l="1"/>
  <c r="M234" i="4" s="1"/>
  <c r="N234" i="4" s="1"/>
  <c r="O234" i="4" s="1"/>
  <c r="H235" i="4"/>
  <c r="U460" i="4"/>
  <c r="V460" i="4" s="1"/>
  <c r="W460" i="4" s="1"/>
  <c r="P462" i="4"/>
  <c r="Q462" i="4" s="1"/>
  <c r="R461" i="4"/>
  <c r="I235" i="1"/>
  <c r="K235" i="1" s="1"/>
  <c r="I235" i="4" l="1"/>
  <c r="K235" i="4" s="1"/>
  <c r="U461" i="4"/>
  <c r="V461" i="4" s="1"/>
  <c r="W461" i="4" s="1"/>
  <c r="P463" i="4"/>
  <c r="Q463" i="4" s="1"/>
  <c r="R462" i="4"/>
  <c r="H236" i="1"/>
  <c r="L235" i="1"/>
  <c r="M235" i="1" s="1"/>
  <c r="N235" i="1" s="1"/>
  <c r="O235" i="1" s="1"/>
  <c r="L235" i="4" l="1"/>
  <c r="M235" i="4" s="1"/>
  <c r="N235" i="4"/>
  <c r="O235" i="4" s="1"/>
  <c r="H236" i="4"/>
  <c r="V462" i="4"/>
  <c r="W462" i="4" s="1"/>
  <c r="U462" i="4"/>
  <c r="P464" i="4"/>
  <c r="Q464" i="4" s="1"/>
  <c r="R463" i="4"/>
  <c r="I236" i="1"/>
  <c r="K236" i="1" s="1"/>
  <c r="I236" i="4" l="1"/>
  <c r="K236" i="4" s="1"/>
  <c r="U463" i="4"/>
  <c r="V463" i="4" s="1"/>
  <c r="W463" i="4" s="1"/>
  <c r="P465" i="4"/>
  <c r="Q465" i="4" s="1"/>
  <c r="R464" i="4"/>
  <c r="H237" i="1"/>
  <c r="L236" i="1"/>
  <c r="M236" i="1" s="1"/>
  <c r="N236" i="1" s="1"/>
  <c r="O236" i="1" s="1"/>
  <c r="L236" i="4" l="1"/>
  <c r="M236" i="4" s="1"/>
  <c r="N236" i="4" s="1"/>
  <c r="O236" i="4" s="1"/>
  <c r="H237" i="4"/>
  <c r="U464" i="4"/>
  <c r="V464" i="4" s="1"/>
  <c r="W464" i="4" s="1"/>
  <c r="P466" i="4"/>
  <c r="Q466" i="4" s="1"/>
  <c r="R465" i="4"/>
  <c r="I237" i="1"/>
  <c r="K237" i="1" s="1"/>
  <c r="U465" i="4" l="1"/>
  <c r="V465" i="4" s="1"/>
  <c r="W465" i="4" s="1"/>
  <c r="I237" i="4"/>
  <c r="K237" i="4" s="1"/>
  <c r="P467" i="4"/>
  <c r="Q467" i="4" s="1"/>
  <c r="R466" i="4"/>
  <c r="H238" i="1"/>
  <c r="L237" i="1"/>
  <c r="M237" i="1" s="1"/>
  <c r="N237" i="1" s="1"/>
  <c r="O237" i="1" s="1"/>
  <c r="L237" i="4" l="1"/>
  <c r="M237" i="4" s="1"/>
  <c r="N237" i="4" s="1"/>
  <c r="O237" i="4" s="1"/>
  <c r="H238" i="4"/>
  <c r="U466" i="4"/>
  <c r="V466" i="4" s="1"/>
  <c r="W466" i="4" s="1"/>
  <c r="P468" i="4"/>
  <c r="Q468" i="4" s="1"/>
  <c r="R467" i="4"/>
  <c r="I238" i="1"/>
  <c r="K238" i="1" s="1"/>
  <c r="U467" i="4" l="1"/>
  <c r="V467" i="4" s="1"/>
  <c r="W467" i="4" s="1"/>
  <c r="P469" i="4"/>
  <c r="Q469" i="4" s="1"/>
  <c r="R468" i="4"/>
  <c r="I238" i="4"/>
  <c r="K238" i="4" s="1"/>
  <c r="H239" i="1"/>
  <c r="L238" i="1"/>
  <c r="M238" i="1" s="1"/>
  <c r="N238" i="1" s="1"/>
  <c r="O238" i="1" s="1"/>
  <c r="L238" i="4" l="1"/>
  <c r="M238" i="4" s="1"/>
  <c r="N238" i="4" s="1"/>
  <c r="O238" i="4" s="1"/>
  <c r="H239" i="4"/>
  <c r="U468" i="4"/>
  <c r="V468" i="4" s="1"/>
  <c r="W468" i="4" s="1"/>
  <c r="P470" i="4"/>
  <c r="Q470" i="4" s="1"/>
  <c r="R469" i="4"/>
  <c r="I239" i="1"/>
  <c r="K239" i="1" s="1"/>
  <c r="I239" i="4" l="1"/>
  <c r="K239" i="4" s="1"/>
  <c r="U469" i="4"/>
  <c r="V469" i="4" s="1"/>
  <c r="W469" i="4" s="1"/>
  <c r="R470" i="4"/>
  <c r="P471" i="4"/>
  <c r="Q471" i="4" s="1"/>
  <c r="H240" i="1"/>
  <c r="L239" i="1"/>
  <c r="M239" i="1" s="1"/>
  <c r="N239" i="1" s="1"/>
  <c r="O239" i="1" s="1"/>
  <c r="L239" i="4" l="1"/>
  <c r="M239" i="4" s="1"/>
  <c r="N239" i="4"/>
  <c r="O239" i="4" s="1"/>
  <c r="H240" i="4"/>
  <c r="P472" i="4"/>
  <c r="Q472" i="4" s="1"/>
  <c r="R471" i="4"/>
  <c r="S483" i="4"/>
  <c r="T483" i="4" s="1"/>
  <c r="T14" i="4" s="1"/>
  <c r="U470" i="4"/>
  <c r="V470" i="4" s="1"/>
  <c r="W470" i="4" s="1"/>
  <c r="I240" i="1"/>
  <c r="K240" i="1" s="1"/>
  <c r="P473" i="4" l="1"/>
  <c r="Q473" i="4" s="1"/>
  <c r="R472" i="4"/>
  <c r="I240" i="4"/>
  <c r="K240" i="4" s="1"/>
  <c r="U471" i="4"/>
  <c r="V471" i="4" s="1"/>
  <c r="W471" i="4" s="1"/>
  <c r="H241" i="1"/>
  <c r="L240" i="1"/>
  <c r="M240" i="1" s="1"/>
  <c r="N240" i="1" s="1"/>
  <c r="O240" i="1" s="1"/>
  <c r="L240" i="4" l="1"/>
  <c r="M240" i="4" s="1"/>
  <c r="N240" i="4" s="1"/>
  <c r="O240" i="4" s="1"/>
  <c r="H241" i="4"/>
  <c r="U472" i="4"/>
  <c r="V472" i="4" s="1"/>
  <c r="W472" i="4" s="1"/>
  <c r="P474" i="4"/>
  <c r="Q474" i="4" s="1"/>
  <c r="R473" i="4"/>
  <c r="I241" i="1"/>
  <c r="K241" i="1" s="1"/>
  <c r="U473" i="4" l="1"/>
  <c r="V473" i="4" s="1"/>
  <c r="W473" i="4" s="1"/>
  <c r="I241" i="4"/>
  <c r="K241" i="4" s="1"/>
  <c r="R474" i="4"/>
  <c r="P475" i="4"/>
  <c r="Q475" i="4" s="1"/>
  <c r="H242" i="1"/>
  <c r="L241" i="1"/>
  <c r="M241" i="1" s="1"/>
  <c r="N241" i="1" s="1"/>
  <c r="O241" i="1" s="1"/>
  <c r="L241" i="4" l="1"/>
  <c r="M241" i="4" s="1"/>
  <c r="N241" i="4"/>
  <c r="O241" i="4" s="1"/>
  <c r="H242" i="4"/>
  <c r="P476" i="4"/>
  <c r="Q476" i="4" s="1"/>
  <c r="R475" i="4"/>
  <c r="U474" i="4"/>
  <c r="V474" i="4" s="1"/>
  <c r="W474" i="4" s="1"/>
  <c r="I242" i="1"/>
  <c r="K242" i="1" s="1"/>
  <c r="P477" i="4" l="1"/>
  <c r="Q477" i="4" s="1"/>
  <c r="R476" i="4"/>
  <c r="I242" i="4"/>
  <c r="K242" i="4" s="1"/>
  <c r="U475" i="4"/>
  <c r="V475" i="4" s="1"/>
  <c r="W475" i="4" s="1"/>
  <c r="H243" i="1"/>
  <c r="J243" i="1" s="1"/>
  <c r="L242" i="1"/>
  <c r="M242" i="1" s="1"/>
  <c r="N242" i="1" s="1"/>
  <c r="O242" i="1" s="1"/>
  <c r="L242" i="4" l="1"/>
  <c r="M242" i="4" s="1"/>
  <c r="N242" i="4" s="1"/>
  <c r="O242" i="4" s="1"/>
  <c r="H243" i="4"/>
  <c r="U476" i="4"/>
  <c r="V476" i="4" s="1"/>
  <c r="W476" i="4" s="1"/>
  <c r="P478" i="4"/>
  <c r="Q478" i="4" s="1"/>
  <c r="R477" i="4"/>
  <c r="I243" i="1"/>
  <c r="U477" i="4" l="1"/>
  <c r="V477" i="4" s="1"/>
  <c r="W477" i="4" s="1"/>
  <c r="J243" i="4"/>
  <c r="I243" i="4"/>
  <c r="R478" i="4"/>
  <c r="P479" i="4"/>
  <c r="Q479" i="4" s="1"/>
  <c r="K243" i="1"/>
  <c r="K243" i="4" l="1"/>
  <c r="L243" i="4" s="1"/>
  <c r="M243" i="4" s="1"/>
  <c r="N243" i="4" s="1"/>
  <c r="O243" i="4" s="1"/>
  <c r="P480" i="4"/>
  <c r="Q480" i="4" s="1"/>
  <c r="R479" i="4"/>
  <c r="U478" i="4"/>
  <c r="V478" i="4" s="1"/>
  <c r="W478" i="4" s="1"/>
  <c r="L243" i="1"/>
  <c r="M243" i="1" s="1"/>
  <c r="N243" i="1" s="1"/>
  <c r="O243" i="1" s="1"/>
  <c r="H244" i="1"/>
  <c r="H244" i="4" l="1"/>
  <c r="I244" i="4" s="1"/>
  <c r="K244" i="4" s="1"/>
  <c r="P481" i="4"/>
  <c r="Q481" i="4" s="1"/>
  <c r="R480" i="4"/>
  <c r="U479" i="4"/>
  <c r="V479" i="4" s="1"/>
  <c r="W479" i="4" s="1"/>
  <c r="I244" i="1"/>
  <c r="K244" i="1" s="1"/>
  <c r="L244" i="4" l="1"/>
  <c r="M244" i="4" s="1"/>
  <c r="N244" i="4" s="1"/>
  <c r="O244" i="4" s="1"/>
  <c r="H245" i="4"/>
  <c r="U480" i="4"/>
  <c r="V480" i="4" s="1"/>
  <c r="W480" i="4" s="1"/>
  <c r="P482" i="4"/>
  <c r="Q482" i="4" s="1"/>
  <c r="R481" i="4"/>
  <c r="H245" i="1"/>
  <c r="L244" i="1"/>
  <c r="M244" i="1" s="1"/>
  <c r="N244" i="1" s="1"/>
  <c r="O244" i="1" s="1"/>
  <c r="P483" i="4" l="1"/>
  <c r="Q483" i="4" s="1"/>
  <c r="R482" i="4"/>
  <c r="U481" i="4"/>
  <c r="V481" i="4" s="1"/>
  <c r="W481" i="4" s="1"/>
  <c r="I245" i="4"/>
  <c r="K245" i="4" s="1"/>
  <c r="I245" i="1"/>
  <c r="K245" i="1" s="1"/>
  <c r="L245" i="4" l="1"/>
  <c r="M245" i="4" s="1"/>
  <c r="N245" i="4" s="1"/>
  <c r="O245" i="4" s="1"/>
  <c r="H246" i="4"/>
  <c r="U482" i="4"/>
  <c r="V482" i="4" s="1"/>
  <c r="W482" i="4" s="1"/>
  <c r="P484" i="4"/>
  <c r="Q484" i="4" s="1"/>
  <c r="R483" i="4"/>
  <c r="H246" i="1"/>
  <c r="L245" i="1"/>
  <c r="M245" i="1" s="1"/>
  <c r="N245" i="1" s="1"/>
  <c r="O245" i="1" s="1"/>
  <c r="I246" i="4" l="1"/>
  <c r="K246" i="4" s="1"/>
  <c r="U483" i="4"/>
  <c r="V483" i="4"/>
  <c r="W483" i="4" s="1"/>
  <c r="P485" i="4"/>
  <c r="Q485" i="4" s="1"/>
  <c r="R484" i="4"/>
  <c r="I246" i="1"/>
  <c r="K246" i="1" s="1"/>
  <c r="L246" i="4" l="1"/>
  <c r="M246" i="4" s="1"/>
  <c r="N246" i="4"/>
  <c r="O246" i="4" s="1"/>
  <c r="H247" i="4"/>
  <c r="V484" i="4"/>
  <c r="W484" i="4" s="1"/>
  <c r="U484" i="4"/>
  <c r="P486" i="4"/>
  <c r="Q486" i="4" s="1"/>
  <c r="R485" i="4"/>
  <c r="H247" i="1"/>
  <c r="L246" i="1"/>
  <c r="M246" i="1" s="1"/>
  <c r="N246" i="1" s="1"/>
  <c r="O246" i="1" s="1"/>
  <c r="U485" i="4" l="1"/>
  <c r="V485" i="4" s="1"/>
  <c r="W485" i="4" s="1"/>
  <c r="I247" i="4"/>
  <c r="K247" i="4" s="1"/>
  <c r="P487" i="4"/>
  <c r="Q487" i="4" s="1"/>
  <c r="R486" i="4"/>
  <c r="I247" i="1"/>
  <c r="K247" i="1" s="1"/>
  <c r="L247" i="4" l="1"/>
  <c r="M247" i="4" s="1"/>
  <c r="N247" i="4" s="1"/>
  <c r="O247" i="4" s="1"/>
  <c r="H248" i="4"/>
  <c r="U486" i="4"/>
  <c r="V486" i="4" s="1"/>
  <c r="W486" i="4" s="1"/>
  <c r="P488" i="4"/>
  <c r="Q488" i="4" s="1"/>
  <c r="R487" i="4"/>
  <c r="H248" i="1"/>
  <c r="L247" i="1"/>
  <c r="M247" i="1" s="1"/>
  <c r="N247" i="1" s="1"/>
  <c r="O247" i="1" s="1"/>
  <c r="I248" i="4" l="1"/>
  <c r="K248" i="4" s="1"/>
  <c r="U487" i="4"/>
  <c r="V487" i="4" s="1"/>
  <c r="W487" i="4" s="1"/>
  <c r="P489" i="4"/>
  <c r="Q489" i="4" s="1"/>
  <c r="R488" i="4"/>
  <c r="I248" i="1"/>
  <c r="K248" i="1" s="1"/>
  <c r="L248" i="4" l="1"/>
  <c r="M248" i="4" s="1"/>
  <c r="N248" i="4" s="1"/>
  <c r="O248" i="4" s="1"/>
  <c r="H249" i="4"/>
  <c r="U488" i="4"/>
  <c r="V488" i="4" s="1"/>
  <c r="W488" i="4" s="1"/>
  <c r="P490" i="4"/>
  <c r="Q490" i="4" s="1"/>
  <c r="R489" i="4"/>
  <c r="H249" i="1"/>
  <c r="L248" i="1"/>
  <c r="M248" i="1" s="1"/>
  <c r="N248" i="1" s="1"/>
  <c r="O248" i="1" s="1"/>
  <c r="P491" i="4" l="1"/>
  <c r="Q491" i="4" s="1"/>
  <c r="R490" i="4"/>
  <c r="U489" i="4"/>
  <c r="V489" i="4" s="1"/>
  <c r="W489" i="4" s="1"/>
  <c r="I249" i="4"/>
  <c r="K249" i="4" s="1"/>
  <c r="I249" i="1"/>
  <c r="K249" i="1" s="1"/>
  <c r="L249" i="4" l="1"/>
  <c r="M249" i="4" s="1"/>
  <c r="N249" i="4" s="1"/>
  <c r="O249" i="4" s="1"/>
  <c r="H250" i="4"/>
  <c r="U490" i="4"/>
  <c r="V490" i="4" s="1"/>
  <c r="W490" i="4" s="1"/>
  <c r="R491" i="4"/>
  <c r="P492" i="4"/>
  <c r="H250" i="1"/>
  <c r="L249" i="1"/>
  <c r="M249" i="1" s="1"/>
  <c r="N249" i="1" s="1"/>
  <c r="O249" i="1" s="1"/>
  <c r="U491" i="4" l="1"/>
  <c r="V491" i="4" s="1"/>
  <c r="W491" i="4" s="1"/>
  <c r="Q492" i="4"/>
  <c r="P14" i="4"/>
  <c r="I250" i="4"/>
  <c r="K250" i="4" s="1"/>
  <c r="I250" i="1"/>
  <c r="K250" i="1" s="1"/>
  <c r="L250" i="4" l="1"/>
  <c r="M250" i="4" s="1"/>
  <c r="N250" i="4" s="1"/>
  <c r="O250" i="4" s="1"/>
  <c r="H251" i="4"/>
  <c r="R492" i="4"/>
  <c r="Q14" i="4"/>
  <c r="H251" i="1"/>
  <c r="L250" i="1"/>
  <c r="M250" i="1" s="1"/>
  <c r="N250" i="1" s="1"/>
  <c r="O250" i="1" s="1"/>
  <c r="U492" i="4" l="1"/>
  <c r="U14" i="4" s="1"/>
  <c r="R14" i="4"/>
  <c r="I251" i="4"/>
  <c r="K251" i="4" s="1"/>
  <c r="I251" i="1"/>
  <c r="K251" i="1" s="1"/>
  <c r="L251" i="4" l="1"/>
  <c r="M251" i="4" s="1"/>
  <c r="N251" i="4" s="1"/>
  <c r="O251" i="4" s="1"/>
  <c r="H252" i="4"/>
  <c r="V492" i="4"/>
  <c r="H252" i="1"/>
  <c r="L251" i="1"/>
  <c r="M251" i="1" s="1"/>
  <c r="N251" i="1" s="1"/>
  <c r="O251" i="1" s="1"/>
  <c r="I252" i="4" l="1"/>
  <c r="K252" i="4" s="1"/>
  <c r="W492" i="4"/>
  <c r="W14" i="4" s="1"/>
  <c r="V14" i="4"/>
  <c r="I252" i="1"/>
  <c r="K252" i="1" s="1"/>
  <c r="L252" i="4" l="1"/>
  <c r="M252" i="4" s="1"/>
  <c r="N252" i="4"/>
  <c r="O252" i="4" s="1"/>
  <c r="H253" i="4"/>
  <c r="H253" i="1"/>
  <c r="L252" i="1"/>
  <c r="M252" i="1" s="1"/>
  <c r="N252" i="1" s="1"/>
  <c r="O252" i="1" s="1"/>
  <c r="I253" i="4" l="1"/>
  <c r="K253" i="4" s="1"/>
  <c r="I253" i="1"/>
  <c r="K253" i="1" s="1"/>
  <c r="L253" i="4" l="1"/>
  <c r="M253" i="4" s="1"/>
  <c r="N253" i="4" s="1"/>
  <c r="O253" i="4" s="1"/>
  <c r="H254" i="4"/>
  <c r="H254" i="1"/>
  <c r="L253" i="1"/>
  <c r="M253" i="1" s="1"/>
  <c r="N253" i="1" s="1"/>
  <c r="O253" i="1" s="1"/>
  <c r="I254" i="4" l="1"/>
  <c r="K254" i="4" s="1"/>
  <c r="I254" i="1"/>
  <c r="K254" i="1" s="1"/>
  <c r="L254" i="4" l="1"/>
  <c r="M254" i="4" s="1"/>
  <c r="N254" i="4"/>
  <c r="O254" i="4" s="1"/>
  <c r="H255" i="4"/>
  <c r="H255" i="1"/>
  <c r="J255" i="1" s="1"/>
  <c r="L254" i="1"/>
  <c r="M254" i="1" s="1"/>
  <c r="N254" i="1" s="1"/>
  <c r="O254" i="1" s="1"/>
  <c r="I255" i="4" l="1"/>
  <c r="J255" i="4"/>
  <c r="K255" i="4" s="1"/>
  <c r="I255" i="1"/>
  <c r="L255" i="4" l="1"/>
  <c r="M255" i="4" s="1"/>
  <c r="N255" i="4"/>
  <c r="O255" i="4" s="1"/>
  <c r="H256" i="4"/>
  <c r="K255" i="1"/>
  <c r="I256" i="4" l="1"/>
  <c r="K256" i="4" s="1"/>
  <c r="L255" i="1"/>
  <c r="M255" i="1" s="1"/>
  <c r="N255" i="1" s="1"/>
  <c r="O255" i="1" s="1"/>
  <c r="H256" i="1"/>
  <c r="L256" i="4" l="1"/>
  <c r="M256" i="4" s="1"/>
  <c r="N256" i="4" s="1"/>
  <c r="O256" i="4" s="1"/>
  <c r="H257" i="4"/>
  <c r="I256" i="1"/>
  <c r="K256" i="1" s="1"/>
  <c r="I257" i="4" l="1"/>
  <c r="K257" i="4" s="1"/>
  <c r="H257" i="1"/>
  <c r="L256" i="1"/>
  <c r="M256" i="1" s="1"/>
  <c r="N256" i="1" s="1"/>
  <c r="O256" i="1" s="1"/>
  <c r="L257" i="4" l="1"/>
  <c r="M257" i="4" s="1"/>
  <c r="N257" i="4"/>
  <c r="O257" i="4" s="1"/>
  <c r="H258" i="4"/>
  <c r="I257" i="1"/>
  <c r="K257" i="1" s="1"/>
  <c r="I258" i="4" l="1"/>
  <c r="K258" i="4" s="1"/>
  <c r="H258" i="1"/>
  <c r="L257" i="1"/>
  <c r="M257" i="1" s="1"/>
  <c r="N257" i="1" s="1"/>
  <c r="O257" i="1" s="1"/>
  <c r="L258" i="4" l="1"/>
  <c r="M258" i="4" s="1"/>
  <c r="N258" i="4" s="1"/>
  <c r="O258" i="4" s="1"/>
  <c r="H259" i="4"/>
  <c r="I258" i="1"/>
  <c r="K258" i="1" s="1"/>
  <c r="I259" i="4" l="1"/>
  <c r="K259" i="4" s="1"/>
  <c r="H259" i="1"/>
  <c r="L258" i="1"/>
  <c r="M258" i="1" s="1"/>
  <c r="N258" i="1" s="1"/>
  <c r="O258" i="1" s="1"/>
  <c r="L259" i="4" l="1"/>
  <c r="M259" i="4" s="1"/>
  <c r="N259" i="4"/>
  <c r="O259" i="4" s="1"/>
  <c r="H260" i="4"/>
  <c r="I259" i="1"/>
  <c r="K259" i="1" s="1"/>
  <c r="I260" i="4" l="1"/>
  <c r="K260" i="4" s="1"/>
  <c r="H260" i="1"/>
  <c r="L259" i="1"/>
  <c r="M259" i="1" s="1"/>
  <c r="N259" i="1" s="1"/>
  <c r="O259" i="1" s="1"/>
  <c r="L260" i="4" l="1"/>
  <c r="M260" i="4" s="1"/>
  <c r="N260" i="4" s="1"/>
  <c r="O260" i="4" s="1"/>
  <c r="H261" i="4"/>
  <c r="I260" i="1"/>
  <c r="K260" i="1" s="1"/>
  <c r="I261" i="4" l="1"/>
  <c r="K261" i="4" s="1"/>
  <c r="H261" i="1"/>
  <c r="L260" i="1"/>
  <c r="M260" i="1" s="1"/>
  <c r="N260" i="1" s="1"/>
  <c r="O260" i="1" s="1"/>
  <c r="L261" i="4" l="1"/>
  <c r="M261" i="4" s="1"/>
  <c r="N261" i="4"/>
  <c r="O261" i="4" s="1"/>
  <c r="H262" i="4"/>
  <c r="I261" i="1"/>
  <c r="K261" i="1" s="1"/>
  <c r="I262" i="4" l="1"/>
  <c r="K262" i="4" s="1"/>
  <c r="H262" i="1"/>
  <c r="L261" i="1"/>
  <c r="M261" i="1" s="1"/>
  <c r="N261" i="1" s="1"/>
  <c r="O261" i="1" s="1"/>
  <c r="L262" i="4" l="1"/>
  <c r="M262" i="4" s="1"/>
  <c r="N262" i="4" s="1"/>
  <c r="O262" i="4" s="1"/>
  <c r="H263" i="4"/>
  <c r="I262" i="1"/>
  <c r="K262" i="1" s="1"/>
  <c r="I263" i="4" l="1"/>
  <c r="K263" i="4" s="1"/>
  <c r="H263" i="1"/>
  <c r="L262" i="1"/>
  <c r="M262" i="1" s="1"/>
  <c r="N262" i="1" s="1"/>
  <c r="O262" i="1" s="1"/>
  <c r="L263" i="4" l="1"/>
  <c r="M263" i="4" s="1"/>
  <c r="N263" i="4"/>
  <c r="O263" i="4" s="1"/>
  <c r="H264" i="4"/>
  <c r="I263" i="1"/>
  <c r="K263" i="1" s="1"/>
  <c r="I264" i="4" l="1"/>
  <c r="K264" i="4"/>
  <c r="H264" i="1"/>
  <c r="L263" i="1"/>
  <c r="M263" i="1" s="1"/>
  <c r="N263" i="1" s="1"/>
  <c r="O263" i="1" s="1"/>
  <c r="L264" i="4" l="1"/>
  <c r="M264" i="4" s="1"/>
  <c r="N264" i="4" s="1"/>
  <c r="O264" i="4" s="1"/>
  <c r="H265" i="4"/>
  <c r="I264" i="1"/>
  <c r="K264" i="1" s="1"/>
  <c r="I265" i="4" l="1"/>
  <c r="K265" i="4"/>
  <c r="H265" i="1"/>
  <c r="L264" i="1"/>
  <c r="M264" i="1" s="1"/>
  <c r="N264" i="1" s="1"/>
  <c r="O264" i="1" s="1"/>
  <c r="L265" i="4" l="1"/>
  <c r="M265" i="4" s="1"/>
  <c r="N265" i="4" s="1"/>
  <c r="O265" i="4" s="1"/>
  <c r="H266" i="4"/>
  <c r="I265" i="1"/>
  <c r="K265" i="1" s="1"/>
  <c r="I266" i="4" l="1"/>
  <c r="K266" i="4"/>
  <c r="H266" i="1"/>
  <c r="L265" i="1"/>
  <c r="M265" i="1" s="1"/>
  <c r="N265" i="1" s="1"/>
  <c r="O265" i="1" s="1"/>
  <c r="L266" i="4" l="1"/>
  <c r="M266" i="4" s="1"/>
  <c r="N266" i="4" s="1"/>
  <c r="O266" i="4" s="1"/>
  <c r="H267" i="4"/>
  <c r="I266" i="1"/>
  <c r="K266" i="1" s="1"/>
  <c r="J267" i="4" l="1"/>
  <c r="I267" i="4"/>
  <c r="H267" i="1"/>
  <c r="J267" i="1" s="1"/>
  <c r="L266" i="1"/>
  <c r="M266" i="1" s="1"/>
  <c r="N266" i="1" s="1"/>
  <c r="O266" i="1" s="1"/>
  <c r="K267" i="4" l="1"/>
  <c r="I267" i="1"/>
  <c r="L267" i="4" l="1"/>
  <c r="M267" i="4" s="1"/>
  <c r="N267" i="4" s="1"/>
  <c r="O267" i="4" s="1"/>
  <c r="H268" i="4"/>
  <c r="K267" i="1"/>
  <c r="I268" i="4" l="1"/>
  <c r="K268" i="4" s="1"/>
  <c r="L267" i="1"/>
  <c r="M267" i="1" s="1"/>
  <c r="N267" i="1" s="1"/>
  <c r="O267" i="1" s="1"/>
  <c r="H268" i="1"/>
  <c r="L268" i="4" l="1"/>
  <c r="M268" i="4" s="1"/>
  <c r="N268" i="4" s="1"/>
  <c r="O268" i="4" s="1"/>
  <c r="H269" i="4"/>
  <c r="I268" i="1"/>
  <c r="K268" i="1" s="1"/>
  <c r="I269" i="4" l="1"/>
  <c r="K269" i="4" s="1"/>
  <c r="H269" i="1"/>
  <c r="L268" i="1"/>
  <c r="M268" i="1" s="1"/>
  <c r="N268" i="1" s="1"/>
  <c r="O268" i="1" s="1"/>
  <c r="L269" i="4" l="1"/>
  <c r="M269" i="4" s="1"/>
  <c r="N269" i="4" s="1"/>
  <c r="O269" i="4" s="1"/>
  <c r="H270" i="4"/>
  <c r="I269" i="1"/>
  <c r="K269" i="1" s="1"/>
  <c r="I270" i="4" l="1"/>
  <c r="K270" i="4" s="1"/>
  <c r="H270" i="1"/>
  <c r="L269" i="1"/>
  <c r="M269" i="1" s="1"/>
  <c r="N269" i="1" s="1"/>
  <c r="O269" i="1" s="1"/>
  <c r="L270" i="4" l="1"/>
  <c r="M270" i="4" s="1"/>
  <c r="N270" i="4" s="1"/>
  <c r="O270" i="4" s="1"/>
  <c r="H271" i="4"/>
  <c r="I270" i="1"/>
  <c r="K270" i="1" s="1"/>
  <c r="I271" i="4" l="1"/>
  <c r="K271" i="4"/>
  <c r="H271" i="1"/>
  <c r="L270" i="1"/>
  <c r="M270" i="1" s="1"/>
  <c r="N270" i="1" s="1"/>
  <c r="O270" i="1" s="1"/>
  <c r="L271" i="4" l="1"/>
  <c r="M271" i="4" s="1"/>
  <c r="N271" i="4" s="1"/>
  <c r="O271" i="4" s="1"/>
  <c r="H272" i="4"/>
  <c r="I271" i="1"/>
  <c r="K271" i="1" s="1"/>
  <c r="I272" i="4" l="1"/>
  <c r="K272" i="4" s="1"/>
  <c r="H272" i="1"/>
  <c r="L271" i="1"/>
  <c r="M271" i="1" s="1"/>
  <c r="N271" i="1" s="1"/>
  <c r="O271" i="1" s="1"/>
  <c r="L272" i="4" l="1"/>
  <c r="M272" i="4" s="1"/>
  <c r="N272" i="4" s="1"/>
  <c r="O272" i="4" s="1"/>
  <c r="H273" i="4"/>
  <c r="I272" i="1"/>
  <c r="K272" i="1" s="1"/>
  <c r="I273" i="4" l="1"/>
  <c r="K273" i="4"/>
  <c r="H273" i="1"/>
  <c r="L272" i="1"/>
  <c r="M272" i="1" s="1"/>
  <c r="N272" i="1" s="1"/>
  <c r="O272" i="1" s="1"/>
  <c r="L273" i="4" l="1"/>
  <c r="M273" i="4" s="1"/>
  <c r="N273" i="4" s="1"/>
  <c r="O273" i="4" s="1"/>
  <c r="H274" i="4"/>
  <c r="I273" i="1"/>
  <c r="K273" i="1" s="1"/>
  <c r="I274" i="4" l="1"/>
  <c r="K274" i="4" s="1"/>
  <c r="H274" i="1"/>
  <c r="L273" i="1"/>
  <c r="M273" i="1" s="1"/>
  <c r="N273" i="1" s="1"/>
  <c r="O273" i="1" s="1"/>
  <c r="L274" i="4" l="1"/>
  <c r="M274" i="4" s="1"/>
  <c r="N274" i="4" s="1"/>
  <c r="O274" i="4" s="1"/>
  <c r="H275" i="4"/>
  <c r="I274" i="1"/>
  <c r="K274" i="1" s="1"/>
  <c r="I275" i="4" l="1"/>
  <c r="K275" i="4" s="1"/>
  <c r="H275" i="1"/>
  <c r="L274" i="1"/>
  <c r="M274" i="1" s="1"/>
  <c r="N274" i="1" s="1"/>
  <c r="O274" i="1" s="1"/>
  <c r="L275" i="4" l="1"/>
  <c r="M275" i="4" s="1"/>
  <c r="N275" i="4" s="1"/>
  <c r="O275" i="4" s="1"/>
  <c r="H276" i="4"/>
  <c r="I275" i="1"/>
  <c r="K275" i="1" s="1"/>
  <c r="I276" i="4" l="1"/>
  <c r="K276" i="4" s="1"/>
  <c r="H276" i="1"/>
  <c r="L275" i="1"/>
  <c r="M275" i="1" s="1"/>
  <c r="N275" i="1" s="1"/>
  <c r="O275" i="1" s="1"/>
  <c r="L276" i="4" l="1"/>
  <c r="M276" i="4" s="1"/>
  <c r="N276" i="4" s="1"/>
  <c r="O276" i="4" s="1"/>
  <c r="H277" i="4"/>
  <c r="I276" i="1"/>
  <c r="K276" i="1" s="1"/>
  <c r="I277" i="4" l="1"/>
  <c r="K277" i="4" s="1"/>
  <c r="H277" i="1"/>
  <c r="L276" i="1"/>
  <c r="M276" i="1" s="1"/>
  <c r="N276" i="1" s="1"/>
  <c r="O276" i="1" s="1"/>
  <c r="L277" i="4" l="1"/>
  <c r="M277" i="4" s="1"/>
  <c r="N277" i="4" s="1"/>
  <c r="O277" i="4" s="1"/>
  <c r="H278" i="4"/>
  <c r="I277" i="1"/>
  <c r="K277" i="1" s="1"/>
  <c r="I278" i="4" l="1"/>
  <c r="K278" i="4" s="1"/>
  <c r="H278" i="1"/>
  <c r="L277" i="1"/>
  <c r="M277" i="1" s="1"/>
  <c r="N277" i="1" s="1"/>
  <c r="O277" i="1" s="1"/>
  <c r="L278" i="4" l="1"/>
  <c r="M278" i="4" s="1"/>
  <c r="N278" i="4" s="1"/>
  <c r="O278" i="4" s="1"/>
  <c r="H279" i="4"/>
  <c r="I278" i="1"/>
  <c r="K278" i="1" s="1"/>
  <c r="J279" i="4" l="1"/>
  <c r="I279" i="4"/>
  <c r="H279" i="1"/>
  <c r="J279" i="1" s="1"/>
  <c r="L278" i="1"/>
  <c r="M278" i="1" s="1"/>
  <c r="N278" i="1" s="1"/>
  <c r="O278" i="1" s="1"/>
  <c r="K279" i="4" l="1"/>
  <c r="I279" i="1"/>
  <c r="L279" i="4" l="1"/>
  <c r="M279" i="4" s="1"/>
  <c r="N279" i="4" s="1"/>
  <c r="O279" i="4" s="1"/>
  <c r="H280" i="4"/>
  <c r="K279" i="1"/>
  <c r="I280" i="4" l="1"/>
  <c r="K280" i="4" s="1"/>
  <c r="L279" i="1"/>
  <c r="M279" i="1" s="1"/>
  <c r="N279" i="1" s="1"/>
  <c r="O279" i="1" s="1"/>
  <c r="H280" i="1"/>
  <c r="L280" i="4" l="1"/>
  <c r="M280" i="4" s="1"/>
  <c r="N280" i="4" s="1"/>
  <c r="O280" i="4" s="1"/>
  <c r="H281" i="4"/>
  <c r="I280" i="1"/>
  <c r="K280" i="1" s="1"/>
  <c r="K281" i="4" l="1"/>
  <c r="I281" i="4"/>
  <c r="H281" i="1"/>
  <c r="L280" i="1"/>
  <c r="M280" i="1" s="1"/>
  <c r="N280" i="1" s="1"/>
  <c r="O280" i="1" s="1"/>
  <c r="L281" i="4" l="1"/>
  <c r="M281" i="4" s="1"/>
  <c r="N281" i="4" s="1"/>
  <c r="O281" i="4" s="1"/>
  <c r="H282" i="4"/>
  <c r="I281" i="1"/>
  <c r="K281" i="1" s="1"/>
  <c r="I282" i="4" l="1"/>
  <c r="K282" i="4" s="1"/>
  <c r="H282" i="1"/>
  <c r="L281" i="1"/>
  <c r="M281" i="1" s="1"/>
  <c r="N281" i="1" s="1"/>
  <c r="O281" i="1" s="1"/>
  <c r="L282" i="4" l="1"/>
  <c r="M282" i="4" s="1"/>
  <c r="N282" i="4" s="1"/>
  <c r="O282" i="4" s="1"/>
  <c r="H283" i="4"/>
  <c r="I282" i="1"/>
  <c r="K282" i="1" s="1"/>
  <c r="I283" i="4" l="1"/>
  <c r="K283" i="4" s="1"/>
  <c r="H283" i="1"/>
  <c r="L282" i="1"/>
  <c r="M282" i="1" s="1"/>
  <c r="N282" i="1" s="1"/>
  <c r="O282" i="1" s="1"/>
  <c r="L283" i="4" l="1"/>
  <c r="M283" i="4" s="1"/>
  <c r="N283" i="4" s="1"/>
  <c r="O283" i="4" s="1"/>
  <c r="H284" i="4"/>
  <c r="I283" i="1"/>
  <c r="K283" i="1" s="1"/>
  <c r="I284" i="4" l="1"/>
  <c r="K284" i="4" s="1"/>
  <c r="H284" i="1"/>
  <c r="L283" i="1"/>
  <c r="M283" i="1" s="1"/>
  <c r="N283" i="1" s="1"/>
  <c r="O283" i="1" s="1"/>
  <c r="L284" i="4" l="1"/>
  <c r="M284" i="4" s="1"/>
  <c r="N284" i="4" s="1"/>
  <c r="O284" i="4" s="1"/>
  <c r="H285" i="4"/>
  <c r="I284" i="1"/>
  <c r="K284" i="1" s="1"/>
  <c r="I285" i="4" l="1"/>
  <c r="K285" i="4" s="1"/>
  <c r="H285" i="1"/>
  <c r="L284" i="1"/>
  <c r="M284" i="1" s="1"/>
  <c r="N284" i="1" s="1"/>
  <c r="O284" i="1" s="1"/>
  <c r="L285" i="4" l="1"/>
  <c r="M285" i="4" s="1"/>
  <c r="N285" i="4" s="1"/>
  <c r="O285" i="4" s="1"/>
  <c r="H286" i="4"/>
  <c r="I285" i="1"/>
  <c r="K285" i="1" s="1"/>
  <c r="I286" i="4" l="1"/>
  <c r="K286" i="4" s="1"/>
  <c r="H286" i="1"/>
  <c r="L285" i="1"/>
  <c r="M285" i="1" s="1"/>
  <c r="N285" i="1" s="1"/>
  <c r="O285" i="1" s="1"/>
  <c r="L286" i="4" l="1"/>
  <c r="M286" i="4" s="1"/>
  <c r="N286" i="4" s="1"/>
  <c r="O286" i="4" s="1"/>
  <c r="H287" i="4"/>
  <c r="I286" i="1"/>
  <c r="K286" i="1" s="1"/>
  <c r="I287" i="4" l="1"/>
  <c r="K287" i="4" s="1"/>
  <c r="H287" i="1"/>
  <c r="L286" i="1"/>
  <c r="M286" i="1" s="1"/>
  <c r="N286" i="1" s="1"/>
  <c r="O286" i="1" s="1"/>
  <c r="L287" i="4" l="1"/>
  <c r="M287" i="4" s="1"/>
  <c r="N287" i="4" s="1"/>
  <c r="O287" i="4" s="1"/>
  <c r="H288" i="4"/>
  <c r="I287" i="1"/>
  <c r="K287" i="1" s="1"/>
  <c r="I288" i="4" l="1"/>
  <c r="K288" i="4" s="1"/>
  <c r="H288" i="1"/>
  <c r="L287" i="1"/>
  <c r="M287" i="1" s="1"/>
  <c r="N287" i="1" s="1"/>
  <c r="O287" i="1" s="1"/>
  <c r="L288" i="4" l="1"/>
  <c r="M288" i="4" s="1"/>
  <c r="N288" i="4" s="1"/>
  <c r="O288" i="4" s="1"/>
  <c r="H289" i="4"/>
  <c r="I288" i="1"/>
  <c r="K288" i="1" s="1"/>
  <c r="I289" i="4" l="1"/>
  <c r="K289" i="4" s="1"/>
  <c r="H289" i="1"/>
  <c r="L288" i="1"/>
  <c r="M288" i="1" s="1"/>
  <c r="N288" i="1" s="1"/>
  <c r="O288" i="1" s="1"/>
  <c r="L289" i="4" l="1"/>
  <c r="M289" i="4" s="1"/>
  <c r="N289" i="4" s="1"/>
  <c r="O289" i="4" s="1"/>
  <c r="H290" i="4"/>
  <c r="I289" i="1"/>
  <c r="K289" i="1" s="1"/>
  <c r="I290" i="4" l="1"/>
  <c r="K290" i="4" s="1"/>
  <c r="H290" i="1"/>
  <c r="L289" i="1"/>
  <c r="M289" i="1" s="1"/>
  <c r="N289" i="1" s="1"/>
  <c r="O289" i="1" s="1"/>
  <c r="L290" i="4" l="1"/>
  <c r="M290" i="4" s="1"/>
  <c r="N290" i="4" s="1"/>
  <c r="O290" i="4" s="1"/>
  <c r="H291" i="4"/>
  <c r="I290" i="1"/>
  <c r="K290" i="1" s="1"/>
  <c r="J291" i="4" l="1"/>
  <c r="I291" i="4"/>
  <c r="H291" i="1"/>
  <c r="J291" i="1" s="1"/>
  <c r="L290" i="1"/>
  <c r="M290" i="1" s="1"/>
  <c r="N290" i="1" s="1"/>
  <c r="O290" i="1" s="1"/>
  <c r="K291" i="4" l="1"/>
  <c r="L291" i="4"/>
  <c r="M291" i="4" s="1"/>
  <c r="N291" i="4" s="1"/>
  <c r="O291" i="4" s="1"/>
  <c r="H292" i="4"/>
  <c r="I291" i="1"/>
  <c r="K292" i="4" l="1"/>
  <c r="I292" i="4"/>
  <c r="K291" i="1"/>
  <c r="L292" i="4" l="1"/>
  <c r="M292" i="4" s="1"/>
  <c r="N292" i="4" s="1"/>
  <c r="O292" i="4" s="1"/>
  <c r="H293" i="4"/>
  <c r="L291" i="1"/>
  <c r="M291" i="1" s="1"/>
  <c r="N291" i="1" s="1"/>
  <c r="O291" i="1" s="1"/>
  <c r="H292" i="1"/>
  <c r="I293" i="4" l="1"/>
  <c r="K293" i="4" s="1"/>
  <c r="I292" i="1"/>
  <c r="K292" i="1" s="1"/>
  <c r="L293" i="4" l="1"/>
  <c r="M293" i="4" s="1"/>
  <c r="N293" i="4" s="1"/>
  <c r="O293" i="4" s="1"/>
  <c r="H294" i="4"/>
  <c r="H293" i="1"/>
  <c r="L292" i="1"/>
  <c r="M292" i="1" s="1"/>
  <c r="N292" i="1" s="1"/>
  <c r="O292" i="1" s="1"/>
  <c r="I294" i="4" l="1"/>
  <c r="K294" i="4" s="1"/>
  <c r="I293" i="1"/>
  <c r="K293" i="1" s="1"/>
  <c r="L294" i="4" l="1"/>
  <c r="M294" i="4" s="1"/>
  <c r="N294" i="4"/>
  <c r="O294" i="4" s="1"/>
  <c r="H295" i="4"/>
  <c r="H294" i="1"/>
  <c r="L293" i="1"/>
  <c r="M293" i="1" s="1"/>
  <c r="N293" i="1" s="1"/>
  <c r="O293" i="1" s="1"/>
  <c r="I295" i="4" l="1"/>
  <c r="K295" i="4" s="1"/>
  <c r="I294" i="1"/>
  <c r="K294" i="1" s="1"/>
  <c r="L295" i="4" l="1"/>
  <c r="M295" i="4" s="1"/>
  <c r="N295" i="4" s="1"/>
  <c r="O295" i="4" s="1"/>
  <c r="H296" i="4"/>
  <c r="H295" i="1"/>
  <c r="L294" i="1"/>
  <c r="M294" i="1" s="1"/>
  <c r="N294" i="1" s="1"/>
  <c r="O294" i="1" s="1"/>
  <c r="I296" i="4" l="1"/>
  <c r="K296" i="4" s="1"/>
  <c r="I295" i="1"/>
  <c r="K295" i="1" s="1"/>
  <c r="L296" i="4" l="1"/>
  <c r="M296" i="4" s="1"/>
  <c r="N296" i="4"/>
  <c r="O296" i="4" s="1"/>
  <c r="H297" i="4"/>
  <c r="H296" i="1"/>
  <c r="L295" i="1"/>
  <c r="M295" i="1" s="1"/>
  <c r="N295" i="1" s="1"/>
  <c r="O295" i="1" s="1"/>
  <c r="I297" i="4" l="1"/>
  <c r="K297" i="4" s="1"/>
  <c r="I296" i="1"/>
  <c r="K296" i="1" s="1"/>
  <c r="L297" i="4" l="1"/>
  <c r="M297" i="4" s="1"/>
  <c r="N297" i="4" s="1"/>
  <c r="O297" i="4" s="1"/>
  <c r="H298" i="4"/>
  <c r="H297" i="1"/>
  <c r="L296" i="1"/>
  <c r="M296" i="1" s="1"/>
  <c r="N296" i="1" s="1"/>
  <c r="O296" i="1" s="1"/>
  <c r="I298" i="4" l="1"/>
  <c r="K298" i="4" s="1"/>
  <c r="I297" i="1"/>
  <c r="K297" i="1" s="1"/>
  <c r="L298" i="4" l="1"/>
  <c r="M298" i="4" s="1"/>
  <c r="N298" i="4" s="1"/>
  <c r="O298" i="4" s="1"/>
  <c r="H299" i="4"/>
  <c r="H298" i="1"/>
  <c r="L297" i="1"/>
  <c r="M297" i="1" s="1"/>
  <c r="N297" i="1" s="1"/>
  <c r="O297" i="1" s="1"/>
  <c r="I299" i="4" l="1"/>
  <c r="K299" i="4" s="1"/>
  <c r="I298" i="1"/>
  <c r="K298" i="1" s="1"/>
  <c r="L299" i="4" l="1"/>
  <c r="M299" i="4" s="1"/>
  <c r="N299" i="4" s="1"/>
  <c r="O299" i="4" s="1"/>
  <c r="H300" i="4"/>
  <c r="H299" i="1"/>
  <c r="L298" i="1"/>
  <c r="M298" i="1" s="1"/>
  <c r="N298" i="1" s="1"/>
  <c r="O298" i="1" s="1"/>
  <c r="I300" i="4" l="1"/>
  <c r="K300" i="4" s="1"/>
  <c r="I299" i="1"/>
  <c r="K299" i="1" s="1"/>
  <c r="L300" i="4" l="1"/>
  <c r="M300" i="4" s="1"/>
  <c r="N300" i="4"/>
  <c r="O300" i="4" s="1"/>
  <c r="H301" i="4"/>
  <c r="H300" i="1"/>
  <c r="L299" i="1"/>
  <c r="M299" i="1" s="1"/>
  <c r="N299" i="1" s="1"/>
  <c r="O299" i="1" s="1"/>
  <c r="I301" i="4" l="1"/>
  <c r="K301" i="4" s="1"/>
  <c r="I300" i="1"/>
  <c r="K300" i="1" s="1"/>
  <c r="L301" i="4" l="1"/>
  <c r="M301" i="4" s="1"/>
  <c r="N301" i="4" s="1"/>
  <c r="O301" i="4" s="1"/>
  <c r="H302" i="4"/>
  <c r="H301" i="1"/>
  <c r="L300" i="1"/>
  <c r="M300" i="1" s="1"/>
  <c r="N300" i="1" s="1"/>
  <c r="O300" i="1" s="1"/>
  <c r="I302" i="4" l="1"/>
  <c r="K302" i="4" s="1"/>
  <c r="I301" i="1"/>
  <c r="K301" i="1" s="1"/>
  <c r="L302" i="4" l="1"/>
  <c r="M302" i="4" s="1"/>
  <c r="N302" i="4" s="1"/>
  <c r="O302" i="4" s="1"/>
  <c r="H303" i="4"/>
  <c r="H302" i="1"/>
  <c r="L301" i="1"/>
  <c r="M301" i="1" s="1"/>
  <c r="N301" i="1" s="1"/>
  <c r="O301" i="1" s="1"/>
  <c r="I303" i="4" l="1"/>
  <c r="J303" i="4"/>
  <c r="K303" i="4" s="1"/>
  <c r="I302" i="1"/>
  <c r="K302" i="1" s="1"/>
  <c r="L303" i="4" l="1"/>
  <c r="M303" i="4" s="1"/>
  <c r="N303" i="4" s="1"/>
  <c r="O303" i="4" s="1"/>
  <c r="H304" i="4"/>
  <c r="H303" i="1"/>
  <c r="J303" i="1" s="1"/>
  <c r="L302" i="1"/>
  <c r="M302" i="1" s="1"/>
  <c r="N302" i="1" s="1"/>
  <c r="O302" i="1" s="1"/>
  <c r="I304" i="4" l="1"/>
  <c r="K304" i="4" s="1"/>
  <c r="I303" i="1"/>
  <c r="L304" i="4" l="1"/>
  <c r="M304" i="4" s="1"/>
  <c r="N304" i="4" s="1"/>
  <c r="O304" i="4" s="1"/>
  <c r="H305" i="4"/>
  <c r="K303" i="1"/>
  <c r="I305" i="4" l="1"/>
  <c r="K305" i="4" s="1"/>
  <c r="L303" i="1"/>
  <c r="M303" i="1" s="1"/>
  <c r="N303" i="1" s="1"/>
  <c r="O303" i="1" s="1"/>
  <c r="H304" i="1"/>
  <c r="L305" i="4" l="1"/>
  <c r="M305" i="4" s="1"/>
  <c r="N305" i="4"/>
  <c r="O305" i="4" s="1"/>
  <c r="H306" i="4"/>
  <c r="I304" i="1"/>
  <c r="K304" i="1" s="1"/>
  <c r="I306" i="4" l="1"/>
  <c r="K306" i="4" s="1"/>
  <c r="H305" i="1"/>
  <c r="L304" i="1"/>
  <c r="M304" i="1" s="1"/>
  <c r="N304" i="1" s="1"/>
  <c r="O304" i="1" s="1"/>
  <c r="L306" i="4" l="1"/>
  <c r="M306" i="4" s="1"/>
  <c r="N306" i="4" s="1"/>
  <c r="O306" i="4" s="1"/>
  <c r="H307" i="4"/>
  <c r="I305" i="1"/>
  <c r="K305" i="1" s="1"/>
  <c r="I307" i="4" l="1"/>
  <c r="K307" i="4" s="1"/>
  <c r="H306" i="1"/>
  <c r="L305" i="1"/>
  <c r="M305" i="1" s="1"/>
  <c r="N305" i="1" s="1"/>
  <c r="O305" i="1" s="1"/>
  <c r="L307" i="4" l="1"/>
  <c r="M307" i="4" s="1"/>
  <c r="N307" i="4" s="1"/>
  <c r="O307" i="4" s="1"/>
  <c r="H308" i="4"/>
  <c r="I306" i="1"/>
  <c r="K306" i="1" s="1"/>
  <c r="I308" i="4" l="1"/>
  <c r="K308" i="4" s="1"/>
  <c r="H307" i="1"/>
  <c r="L306" i="1"/>
  <c r="M306" i="1" s="1"/>
  <c r="N306" i="1" s="1"/>
  <c r="O306" i="1" s="1"/>
  <c r="L308" i="4" l="1"/>
  <c r="M308" i="4" s="1"/>
  <c r="N308" i="4" s="1"/>
  <c r="O308" i="4" s="1"/>
  <c r="H309" i="4"/>
  <c r="I307" i="1"/>
  <c r="K307" i="1" s="1"/>
  <c r="I309" i="4" l="1"/>
  <c r="K309" i="4" s="1"/>
  <c r="H308" i="1"/>
  <c r="L307" i="1"/>
  <c r="M307" i="1" s="1"/>
  <c r="N307" i="1" s="1"/>
  <c r="O307" i="1" s="1"/>
  <c r="L309" i="4" l="1"/>
  <c r="M309" i="4" s="1"/>
  <c r="N309" i="4" s="1"/>
  <c r="O309" i="4" s="1"/>
  <c r="H310" i="4"/>
  <c r="I308" i="1"/>
  <c r="K308" i="1" s="1"/>
  <c r="I310" i="4" l="1"/>
  <c r="K310" i="4" s="1"/>
  <c r="H309" i="1"/>
  <c r="L308" i="1"/>
  <c r="M308" i="1" s="1"/>
  <c r="N308" i="1" s="1"/>
  <c r="O308" i="1" s="1"/>
  <c r="L310" i="4" l="1"/>
  <c r="M310" i="4" s="1"/>
  <c r="N310" i="4" s="1"/>
  <c r="O310" i="4" s="1"/>
  <c r="H311" i="4"/>
  <c r="I309" i="1"/>
  <c r="K309" i="1" s="1"/>
  <c r="I311" i="4" l="1"/>
  <c r="K311" i="4" s="1"/>
  <c r="H310" i="1"/>
  <c r="L309" i="1"/>
  <c r="M309" i="1" s="1"/>
  <c r="N309" i="1" s="1"/>
  <c r="O309" i="1" s="1"/>
  <c r="L311" i="4" l="1"/>
  <c r="M311" i="4" s="1"/>
  <c r="N311" i="4" s="1"/>
  <c r="O311" i="4" s="1"/>
  <c r="H312" i="4"/>
  <c r="I310" i="1"/>
  <c r="K310" i="1" s="1"/>
  <c r="I312" i="4" l="1"/>
  <c r="K312" i="4" s="1"/>
  <c r="H311" i="1"/>
  <c r="L310" i="1"/>
  <c r="M310" i="1" s="1"/>
  <c r="N310" i="1" s="1"/>
  <c r="O310" i="1" s="1"/>
  <c r="L312" i="4" l="1"/>
  <c r="M312" i="4" s="1"/>
  <c r="N312" i="4" s="1"/>
  <c r="O312" i="4" s="1"/>
  <c r="H313" i="4"/>
  <c r="I311" i="1"/>
  <c r="K311" i="1" s="1"/>
  <c r="I313" i="4" l="1"/>
  <c r="K313" i="4" s="1"/>
  <c r="H312" i="1"/>
  <c r="L311" i="1"/>
  <c r="M311" i="1" s="1"/>
  <c r="N311" i="1" s="1"/>
  <c r="O311" i="1" s="1"/>
  <c r="L313" i="4" l="1"/>
  <c r="M313" i="4" s="1"/>
  <c r="N313" i="4"/>
  <c r="O313" i="4" s="1"/>
  <c r="H314" i="4"/>
  <c r="I312" i="1"/>
  <c r="K312" i="1" s="1"/>
  <c r="I314" i="4" l="1"/>
  <c r="K314" i="4" s="1"/>
  <c r="H313" i="1"/>
  <c r="L312" i="1"/>
  <c r="M312" i="1" s="1"/>
  <c r="N312" i="1" s="1"/>
  <c r="O312" i="1" s="1"/>
  <c r="L314" i="4" l="1"/>
  <c r="M314" i="4" s="1"/>
  <c r="N314" i="4" s="1"/>
  <c r="O314" i="4" s="1"/>
  <c r="H315" i="4"/>
  <c r="I313" i="1"/>
  <c r="K313" i="1" s="1"/>
  <c r="J315" i="4" l="1"/>
  <c r="I315" i="4"/>
  <c r="H314" i="1"/>
  <c r="L313" i="1"/>
  <c r="M313" i="1" s="1"/>
  <c r="N313" i="1" s="1"/>
  <c r="O313" i="1" s="1"/>
  <c r="K315" i="4" l="1"/>
  <c r="H316" i="4" s="1"/>
  <c r="I314" i="1"/>
  <c r="K314" i="1" s="1"/>
  <c r="L315" i="4" l="1"/>
  <c r="M315" i="4" s="1"/>
  <c r="N315" i="4" s="1"/>
  <c r="O315" i="4" s="1"/>
  <c r="I316" i="4"/>
  <c r="K316" i="4" s="1"/>
  <c r="H315" i="1"/>
  <c r="J315" i="1" s="1"/>
  <c r="L314" i="1"/>
  <c r="M314" i="1" s="1"/>
  <c r="N314" i="1" s="1"/>
  <c r="O314" i="1" s="1"/>
  <c r="L316" i="4" l="1"/>
  <c r="M316" i="4" s="1"/>
  <c r="N316" i="4" s="1"/>
  <c r="O316" i="4" s="1"/>
  <c r="H317" i="4"/>
  <c r="I315" i="1"/>
  <c r="I317" i="4" l="1"/>
  <c r="K317" i="4" s="1"/>
  <c r="K315" i="1"/>
  <c r="L317" i="4" l="1"/>
  <c r="M317" i="4" s="1"/>
  <c r="N317" i="4" s="1"/>
  <c r="O317" i="4" s="1"/>
  <c r="H318" i="4"/>
  <c r="L315" i="1"/>
  <c r="M315" i="1" s="1"/>
  <c r="N315" i="1" s="1"/>
  <c r="O315" i="1" s="1"/>
  <c r="H316" i="1"/>
  <c r="I318" i="4" l="1"/>
  <c r="K318" i="4" s="1"/>
  <c r="I316" i="1"/>
  <c r="K316" i="1" s="1"/>
  <c r="L318" i="4" l="1"/>
  <c r="M318" i="4" s="1"/>
  <c r="N318" i="4" s="1"/>
  <c r="O318" i="4" s="1"/>
  <c r="H319" i="4"/>
  <c r="H317" i="1"/>
  <c r="L316" i="1"/>
  <c r="M316" i="1" s="1"/>
  <c r="N316" i="1" s="1"/>
  <c r="O316" i="1" s="1"/>
  <c r="I319" i="4" l="1"/>
  <c r="K319" i="4" s="1"/>
  <c r="I317" i="1"/>
  <c r="K317" i="1" s="1"/>
  <c r="L319" i="4" l="1"/>
  <c r="M319" i="4" s="1"/>
  <c r="N319" i="4" s="1"/>
  <c r="O319" i="4" s="1"/>
  <c r="H320" i="4"/>
  <c r="H318" i="1"/>
  <c r="L317" i="1"/>
  <c r="M317" i="1" s="1"/>
  <c r="N317" i="1" s="1"/>
  <c r="O317" i="1" s="1"/>
  <c r="I320" i="4" l="1"/>
  <c r="K320" i="4" s="1"/>
  <c r="I318" i="1"/>
  <c r="K318" i="1" s="1"/>
  <c r="L320" i="4" l="1"/>
  <c r="M320" i="4" s="1"/>
  <c r="N320" i="4" s="1"/>
  <c r="O320" i="4" s="1"/>
  <c r="H321" i="4"/>
  <c r="H319" i="1"/>
  <c r="L318" i="1"/>
  <c r="M318" i="1" s="1"/>
  <c r="N318" i="1" s="1"/>
  <c r="O318" i="1" s="1"/>
  <c r="I321" i="4" l="1"/>
  <c r="K321" i="4" s="1"/>
  <c r="I319" i="1"/>
  <c r="K319" i="1" s="1"/>
  <c r="L321" i="4" l="1"/>
  <c r="M321" i="4" s="1"/>
  <c r="N321" i="4" s="1"/>
  <c r="O321" i="4" s="1"/>
  <c r="H322" i="4"/>
  <c r="H320" i="1"/>
  <c r="L319" i="1"/>
  <c r="M319" i="1" s="1"/>
  <c r="N319" i="1" s="1"/>
  <c r="O319" i="1" s="1"/>
  <c r="I322" i="4" l="1"/>
  <c r="K322" i="4" s="1"/>
  <c r="I320" i="1"/>
  <c r="K320" i="1" s="1"/>
  <c r="L322" i="4" l="1"/>
  <c r="M322" i="4" s="1"/>
  <c r="N322" i="4"/>
  <c r="O322" i="4" s="1"/>
  <c r="H323" i="4"/>
  <c r="H321" i="1"/>
  <c r="L320" i="1"/>
  <c r="M320" i="1" s="1"/>
  <c r="N320" i="1" s="1"/>
  <c r="O320" i="1" s="1"/>
  <c r="I323" i="4" l="1"/>
  <c r="K323" i="4" s="1"/>
  <c r="I321" i="1"/>
  <c r="K321" i="1" s="1"/>
  <c r="L323" i="4" l="1"/>
  <c r="M323" i="4" s="1"/>
  <c r="N323" i="4" s="1"/>
  <c r="O323" i="4" s="1"/>
  <c r="H324" i="4"/>
  <c r="H322" i="1"/>
  <c r="L321" i="1"/>
  <c r="M321" i="1" s="1"/>
  <c r="N321" i="1" s="1"/>
  <c r="O321" i="1" s="1"/>
  <c r="I324" i="4" l="1"/>
  <c r="K324" i="4" s="1"/>
  <c r="I322" i="1"/>
  <c r="K322" i="1" s="1"/>
  <c r="L324" i="4" l="1"/>
  <c r="M324" i="4" s="1"/>
  <c r="N324" i="4"/>
  <c r="O324" i="4" s="1"/>
  <c r="H325" i="4"/>
  <c r="H323" i="1"/>
  <c r="L322" i="1"/>
  <c r="M322" i="1" s="1"/>
  <c r="N322" i="1" s="1"/>
  <c r="O322" i="1" s="1"/>
  <c r="I325" i="4" l="1"/>
  <c r="K325" i="4" s="1"/>
  <c r="I323" i="1"/>
  <c r="K323" i="1" s="1"/>
  <c r="L325" i="4" l="1"/>
  <c r="M325" i="4" s="1"/>
  <c r="N325" i="4" s="1"/>
  <c r="O325" i="4" s="1"/>
  <c r="H326" i="4"/>
  <c r="H324" i="1"/>
  <c r="L323" i="1"/>
  <c r="M323" i="1" s="1"/>
  <c r="N323" i="1" s="1"/>
  <c r="O323" i="1" s="1"/>
  <c r="I326" i="4" l="1"/>
  <c r="K326" i="4" s="1"/>
  <c r="I324" i="1"/>
  <c r="K324" i="1" s="1"/>
  <c r="L326" i="4" l="1"/>
  <c r="M326" i="4" s="1"/>
  <c r="N326" i="4" s="1"/>
  <c r="O326" i="4" s="1"/>
  <c r="H327" i="4"/>
  <c r="H325" i="1"/>
  <c r="L324" i="1"/>
  <c r="M324" i="1" s="1"/>
  <c r="N324" i="1" s="1"/>
  <c r="O324" i="1" s="1"/>
  <c r="I327" i="4" l="1"/>
  <c r="J327" i="4"/>
  <c r="K327" i="4" s="1"/>
  <c r="I325" i="1"/>
  <c r="K325" i="1" s="1"/>
  <c r="L327" i="4" l="1"/>
  <c r="M327" i="4" s="1"/>
  <c r="N327" i="4" s="1"/>
  <c r="O327" i="4" s="1"/>
  <c r="H328" i="4"/>
  <c r="H326" i="1"/>
  <c r="L325" i="1"/>
  <c r="M325" i="1" s="1"/>
  <c r="N325" i="1" s="1"/>
  <c r="O325" i="1" s="1"/>
  <c r="I328" i="4" l="1"/>
  <c r="K328" i="4" s="1"/>
  <c r="I326" i="1"/>
  <c r="K326" i="1" s="1"/>
  <c r="L328" i="4" l="1"/>
  <c r="M328" i="4" s="1"/>
  <c r="N328" i="4" s="1"/>
  <c r="O328" i="4" s="1"/>
  <c r="H329" i="4"/>
  <c r="H327" i="1"/>
  <c r="J327" i="1" s="1"/>
  <c r="L326" i="1"/>
  <c r="M326" i="1" s="1"/>
  <c r="N326" i="1" s="1"/>
  <c r="O326" i="1" s="1"/>
  <c r="I329" i="4" l="1"/>
  <c r="K329" i="4" s="1"/>
  <c r="I327" i="1"/>
  <c r="L329" i="4" l="1"/>
  <c r="M329" i="4" s="1"/>
  <c r="N329" i="4"/>
  <c r="O329" i="4" s="1"/>
  <c r="H330" i="4"/>
  <c r="K327" i="1"/>
  <c r="I330" i="4" l="1"/>
  <c r="K330" i="4" s="1"/>
  <c r="L327" i="1"/>
  <c r="M327" i="1" s="1"/>
  <c r="N327" i="1" s="1"/>
  <c r="O327" i="1" s="1"/>
  <c r="H328" i="1"/>
  <c r="L330" i="4" l="1"/>
  <c r="M330" i="4" s="1"/>
  <c r="N330" i="4" s="1"/>
  <c r="O330" i="4" s="1"/>
  <c r="H331" i="4"/>
  <c r="I328" i="1"/>
  <c r="K328" i="1" s="1"/>
  <c r="I331" i="4" l="1"/>
  <c r="K331" i="4"/>
  <c r="H329" i="1"/>
  <c r="L328" i="1"/>
  <c r="M328" i="1" s="1"/>
  <c r="N328" i="1" s="1"/>
  <c r="O328" i="1" s="1"/>
  <c r="L331" i="4" l="1"/>
  <c r="M331" i="4" s="1"/>
  <c r="N331" i="4" s="1"/>
  <c r="O331" i="4" s="1"/>
  <c r="H332" i="4"/>
  <c r="I329" i="1"/>
  <c r="K329" i="1" s="1"/>
  <c r="I332" i="4" l="1"/>
  <c r="K332" i="4" s="1"/>
  <c r="H330" i="1"/>
  <c r="L329" i="1"/>
  <c r="M329" i="1" s="1"/>
  <c r="N329" i="1" s="1"/>
  <c r="O329" i="1" s="1"/>
  <c r="L332" i="4" l="1"/>
  <c r="M332" i="4" s="1"/>
  <c r="N332" i="4"/>
  <c r="O332" i="4" s="1"/>
  <c r="H333" i="4"/>
  <c r="I330" i="1"/>
  <c r="K330" i="1" s="1"/>
  <c r="I333" i="4" l="1"/>
  <c r="K333" i="4"/>
  <c r="H331" i="1"/>
  <c r="L330" i="1"/>
  <c r="M330" i="1" s="1"/>
  <c r="N330" i="1" s="1"/>
  <c r="O330" i="1" s="1"/>
  <c r="L333" i="4" l="1"/>
  <c r="M333" i="4" s="1"/>
  <c r="N333" i="4" s="1"/>
  <c r="O333" i="4" s="1"/>
  <c r="H334" i="4"/>
  <c r="I331" i="1"/>
  <c r="K331" i="1" s="1"/>
  <c r="I334" i="4" l="1"/>
  <c r="K334" i="4" s="1"/>
  <c r="H332" i="1"/>
  <c r="L331" i="1"/>
  <c r="M331" i="1" s="1"/>
  <c r="N331" i="1" s="1"/>
  <c r="O331" i="1" s="1"/>
  <c r="L334" i="4" l="1"/>
  <c r="M334" i="4" s="1"/>
  <c r="N334" i="4"/>
  <c r="O334" i="4" s="1"/>
  <c r="H335" i="4"/>
  <c r="I332" i="1"/>
  <c r="K332" i="1" s="1"/>
  <c r="I335" i="4" l="1"/>
  <c r="K335" i="4" s="1"/>
  <c r="H333" i="1"/>
  <c r="L332" i="1"/>
  <c r="M332" i="1" s="1"/>
  <c r="N332" i="1" s="1"/>
  <c r="O332" i="1" s="1"/>
  <c r="L335" i="4" l="1"/>
  <c r="M335" i="4" s="1"/>
  <c r="N335" i="4" s="1"/>
  <c r="O335" i="4" s="1"/>
  <c r="H336" i="4"/>
  <c r="I333" i="1"/>
  <c r="K333" i="1" s="1"/>
  <c r="I336" i="4" l="1"/>
  <c r="K336" i="4" s="1"/>
  <c r="H334" i="1"/>
  <c r="L333" i="1"/>
  <c r="M333" i="1" s="1"/>
  <c r="N333" i="1" s="1"/>
  <c r="O333" i="1" s="1"/>
  <c r="L336" i="4" l="1"/>
  <c r="M336" i="4" s="1"/>
  <c r="N336" i="4" s="1"/>
  <c r="O336" i="4" s="1"/>
  <c r="H337" i="4"/>
  <c r="I334" i="1"/>
  <c r="K334" i="1" s="1"/>
  <c r="I337" i="4" l="1"/>
  <c r="K337" i="4"/>
  <c r="H335" i="1"/>
  <c r="L334" i="1"/>
  <c r="M334" i="1" s="1"/>
  <c r="N334" i="1" s="1"/>
  <c r="O334" i="1" s="1"/>
  <c r="L337" i="4" l="1"/>
  <c r="M337" i="4" s="1"/>
  <c r="N337" i="4" s="1"/>
  <c r="O337" i="4" s="1"/>
  <c r="H338" i="4"/>
  <c r="I335" i="1"/>
  <c r="K335" i="1" s="1"/>
  <c r="I338" i="4" l="1"/>
  <c r="K338" i="4" s="1"/>
  <c r="H336" i="1"/>
  <c r="L335" i="1"/>
  <c r="M335" i="1" s="1"/>
  <c r="N335" i="1" s="1"/>
  <c r="O335" i="1" s="1"/>
  <c r="L338" i="4" l="1"/>
  <c r="M338" i="4" s="1"/>
  <c r="N338" i="4"/>
  <c r="O338" i="4" s="1"/>
  <c r="H339" i="4"/>
  <c r="I336" i="1"/>
  <c r="K336" i="1" s="1"/>
  <c r="J339" i="4" l="1"/>
  <c r="K339" i="4" s="1"/>
  <c r="I339" i="4"/>
  <c r="H337" i="1"/>
  <c r="L336" i="1"/>
  <c r="M336" i="1" s="1"/>
  <c r="N336" i="1" s="1"/>
  <c r="O336" i="1" s="1"/>
  <c r="L339" i="4" l="1"/>
  <c r="M339" i="4" s="1"/>
  <c r="N339" i="4" s="1"/>
  <c r="O339" i="4" s="1"/>
  <c r="H340" i="4"/>
  <c r="I337" i="1"/>
  <c r="K337" i="1" s="1"/>
  <c r="I340" i="4" l="1"/>
  <c r="K340" i="4"/>
  <c r="H338" i="1"/>
  <c r="L337" i="1"/>
  <c r="M337" i="1" s="1"/>
  <c r="N337" i="1" s="1"/>
  <c r="O337" i="1" s="1"/>
  <c r="L340" i="4" l="1"/>
  <c r="M340" i="4" s="1"/>
  <c r="N340" i="4" s="1"/>
  <c r="O340" i="4" s="1"/>
  <c r="H341" i="4"/>
  <c r="I338" i="1"/>
  <c r="K338" i="1" s="1"/>
  <c r="I341" i="4" l="1"/>
  <c r="K341" i="4" s="1"/>
  <c r="H339" i="1"/>
  <c r="J339" i="1" s="1"/>
  <c r="L338" i="1"/>
  <c r="M338" i="1" s="1"/>
  <c r="N338" i="1" s="1"/>
  <c r="O338" i="1" s="1"/>
  <c r="L341" i="4" l="1"/>
  <c r="M341" i="4" s="1"/>
  <c r="N341" i="4"/>
  <c r="O341" i="4" s="1"/>
  <c r="H342" i="4"/>
  <c r="I339" i="1"/>
  <c r="I342" i="4" l="1"/>
  <c r="K342" i="4" s="1"/>
  <c r="K339" i="1"/>
  <c r="L342" i="4" l="1"/>
  <c r="M342" i="4" s="1"/>
  <c r="N342" i="4" s="1"/>
  <c r="O342" i="4" s="1"/>
  <c r="H343" i="4"/>
  <c r="L339" i="1"/>
  <c r="M339" i="1" s="1"/>
  <c r="N339" i="1" s="1"/>
  <c r="O339" i="1" s="1"/>
  <c r="H340" i="1"/>
  <c r="I343" i="4" l="1"/>
  <c r="K343" i="4" s="1"/>
  <c r="I340" i="1"/>
  <c r="K340" i="1" s="1"/>
  <c r="L343" i="4" l="1"/>
  <c r="M343" i="4" s="1"/>
  <c r="N343" i="4" s="1"/>
  <c r="O343" i="4" s="1"/>
  <c r="H344" i="4"/>
  <c r="H341" i="1"/>
  <c r="L340" i="1"/>
  <c r="M340" i="1" s="1"/>
  <c r="N340" i="1" s="1"/>
  <c r="O340" i="1" s="1"/>
  <c r="I344" i="4" l="1"/>
  <c r="K344" i="4"/>
  <c r="I341" i="1"/>
  <c r="K341" i="1" s="1"/>
  <c r="L344" i="4" l="1"/>
  <c r="M344" i="4" s="1"/>
  <c r="N344" i="4" s="1"/>
  <c r="O344" i="4" s="1"/>
  <c r="H345" i="4"/>
  <c r="H342" i="1"/>
  <c r="L341" i="1"/>
  <c r="M341" i="1" s="1"/>
  <c r="N341" i="1" s="1"/>
  <c r="O341" i="1" s="1"/>
  <c r="I345" i="4" l="1"/>
  <c r="K345" i="4" s="1"/>
  <c r="I342" i="1"/>
  <c r="K342" i="1" s="1"/>
  <c r="L345" i="4" l="1"/>
  <c r="M345" i="4" s="1"/>
  <c r="N345" i="4" s="1"/>
  <c r="O345" i="4" s="1"/>
  <c r="H346" i="4"/>
  <c r="H343" i="1"/>
  <c r="L342" i="1"/>
  <c r="M342" i="1" s="1"/>
  <c r="N342" i="1" s="1"/>
  <c r="O342" i="1" s="1"/>
  <c r="I346" i="4" l="1"/>
  <c r="K346" i="4" s="1"/>
  <c r="I343" i="1"/>
  <c r="K343" i="1" s="1"/>
  <c r="L346" i="4" l="1"/>
  <c r="M346" i="4" s="1"/>
  <c r="N346" i="4" s="1"/>
  <c r="O346" i="4" s="1"/>
  <c r="H347" i="4"/>
  <c r="H344" i="1"/>
  <c r="L343" i="1"/>
  <c r="M343" i="1" s="1"/>
  <c r="N343" i="1" s="1"/>
  <c r="O343" i="1" s="1"/>
  <c r="I347" i="4" l="1"/>
  <c r="K347" i="4" s="1"/>
  <c r="I344" i="1"/>
  <c r="K344" i="1" s="1"/>
  <c r="L347" i="4" l="1"/>
  <c r="M347" i="4" s="1"/>
  <c r="N347" i="4" s="1"/>
  <c r="O347" i="4" s="1"/>
  <c r="H348" i="4"/>
  <c r="H345" i="1"/>
  <c r="L344" i="1"/>
  <c r="M344" i="1" s="1"/>
  <c r="N344" i="1" s="1"/>
  <c r="O344" i="1" s="1"/>
  <c r="I348" i="4" l="1"/>
  <c r="K348" i="4" s="1"/>
  <c r="I345" i="1"/>
  <c r="K345" i="1" s="1"/>
  <c r="L348" i="4" l="1"/>
  <c r="M348" i="4" s="1"/>
  <c r="N348" i="4" s="1"/>
  <c r="O348" i="4" s="1"/>
  <c r="H349" i="4"/>
  <c r="H346" i="1"/>
  <c r="L345" i="1"/>
  <c r="M345" i="1" s="1"/>
  <c r="N345" i="1" s="1"/>
  <c r="O345" i="1" s="1"/>
  <c r="I349" i="4" l="1"/>
  <c r="K349" i="4" s="1"/>
  <c r="I346" i="1"/>
  <c r="K346" i="1" s="1"/>
  <c r="L349" i="4" l="1"/>
  <c r="M349" i="4" s="1"/>
  <c r="N349" i="4" s="1"/>
  <c r="O349" i="4" s="1"/>
  <c r="H350" i="4"/>
  <c r="H347" i="1"/>
  <c r="L346" i="1"/>
  <c r="M346" i="1" s="1"/>
  <c r="N346" i="1" s="1"/>
  <c r="O346" i="1" s="1"/>
  <c r="I350" i="4" l="1"/>
  <c r="K350" i="4"/>
  <c r="I347" i="1"/>
  <c r="K347" i="1" s="1"/>
  <c r="L350" i="4" l="1"/>
  <c r="M350" i="4" s="1"/>
  <c r="N350" i="4" s="1"/>
  <c r="O350" i="4" s="1"/>
  <c r="H351" i="4"/>
  <c r="H348" i="1"/>
  <c r="L347" i="1"/>
  <c r="M347" i="1" s="1"/>
  <c r="N347" i="1" s="1"/>
  <c r="O347" i="1" s="1"/>
  <c r="J351" i="4" l="1"/>
  <c r="I351" i="4"/>
  <c r="I348" i="1"/>
  <c r="K348" i="1" s="1"/>
  <c r="K351" i="4" l="1"/>
  <c r="H349" i="1"/>
  <c r="L348" i="1"/>
  <c r="M348" i="1" s="1"/>
  <c r="N348" i="1" s="1"/>
  <c r="O348" i="1" s="1"/>
  <c r="L351" i="4" l="1"/>
  <c r="M351" i="4" s="1"/>
  <c r="N351" i="4" s="1"/>
  <c r="O351" i="4" s="1"/>
  <c r="H352" i="4"/>
  <c r="I349" i="1"/>
  <c r="K349" i="1" s="1"/>
  <c r="I352" i="4" l="1"/>
  <c r="K352" i="4" s="1"/>
  <c r="H350" i="1"/>
  <c r="L349" i="1"/>
  <c r="M349" i="1" s="1"/>
  <c r="N349" i="1" s="1"/>
  <c r="O349" i="1" s="1"/>
  <c r="L352" i="4" l="1"/>
  <c r="M352" i="4" s="1"/>
  <c r="N352" i="4" s="1"/>
  <c r="O352" i="4" s="1"/>
  <c r="H353" i="4"/>
  <c r="I350" i="1"/>
  <c r="K350" i="1" s="1"/>
  <c r="I353" i="4" l="1"/>
  <c r="K353" i="4" s="1"/>
  <c r="H351" i="1"/>
  <c r="J351" i="1" s="1"/>
  <c r="L350" i="1"/>
  <c r="M350" i="1" s="1"/>
  <c r="N350" i="1" s="1"/>
  <c r="O350" i="1" s="1"/>
  <c r="L353" i="4" l="1"/>
  <c r="M353" i="4" s="1"/>
  <c r="N353" i="4" s="1"/>
  <c r="O353" i="4" s="1"/>
  <c r="H354" i="4"/>
  <c r="I351" i="1"/>
  <c r="I354" i="4" l="1"/>
  <c r="K354" i="4" s="1"/>
  <c r="K351" i="1"/>
  <c r="L354" i="4" l="1"/>
  <c r="M354" i="4" s="1"/>
  <c r="N354" i="4" s="1"/>
  <c r="O354" i="4" s="1"/>
  <c r="H355" i="4"/>
  <c r="L351" i="1"/>
  <c r="M351" i="1" s="1"/>
  <c r="N351" i="1" s="1"/>
  <c r="O351" i="1" s="1"/>
  <c r="H352" i="1"/>
  <c r="I355" i="4" l="1"/>
  <c r="K355" i="4" s="1"/>
  <c r="I352" i="1"/>
  <c r="K352" i="1" s="1"/>
  <c r="L355" i="4" l="1"/>
  <c r="M355" i="4" s="1"/>
  <c r="N355" i="4" s="1"/>
  <c r="O355" i="4" s="1"/>
  <c r="H356" i="4"/>
  <c r="H353" i="1"/>
  <c r="L352" i="1"/>
  <c r="M352" i="1" s="1"/>
  <c r="N352" i="1" s="1"/>
  <c r="O352" i="1" s="1"/>
  <c r="I356" i="4" l="1"/>
  <c r="K356" i="4" s="1"/>
  <c r="I353" i="1"/>
  <c r="K353" i="1" s="1"/>
  <c r="L356" i="4" l="1"/>
  <c r="M356" i="4" s="1"/>
  <c r="N356" i="4" s="1"/>
  <c r="O356" i="4" s="1"/>
  <c r="H357" i="4"/>
  <c r="H354" i="1"/>
  <c r="L353" i="1"/>
  <c r="M353" i="1" s="1"/>
  <c r="N353" i="1" s="1"/>
  <c r="O353" i="1" s="1"/>
  <c r="I357" i="4" l="1"/>
  <c r="K357" i="4" s="1"/>
  <c r="I354" i="1"/>
  <c r="K354" i="1" s="1"/>
  <c r="L357" i="4" l="1"/>
  <c r="M357" i="4" s="1"/>
  <c r="N357" i="4" s="1"/>
  <c r="O357" i="4" s="1"/>
  <c r="H358" i="4"/>
  <c r="H355" i="1"/>
  <c r="L354" i="1"/>
  <c r="M354" i="1" s="1"/>
  <c r="N354" i="1" s="1"/>
  <c r="O354" i="1" s="1"/>
  <c r="I358" i="4" l="1"/>
  <c r="K358" i="4" s="1"/>
  <c r="I355" i="1"/>
  <c r="K355" i="1" s="1"/>
  <c r="L358" i="4" l="1"/>
  <c r="M358" i="4" s="1"/>
  <c r="N358" i="4" s="1"/>
  <c r="O358" i="4" s="1"/>
  <c r="H359" i="4"/>
  <c r="H356" i="1"/>
  <c r="L355" i="1"/>
  <c r="M355" i="1" s="1"/>
  <c r="N355" i="1" s="1"/>
  <c r="O355" i="1" s="1"/>
  <c r="I359" i="4" l="1"/>
  <c r="K359" i="4" s="1"/>
  <c r="I356" i="1"/>
  <c r="K356" i="1" s="1"/>
  <c r="L359" i="4" l="1"/>
  <c r="M359" i="4" s="1"/>
  <c r="N359" i="4" s="1"/>
  <c r="O359" i="4" s="1"/>
  <c r="H360" i="4"/>
  <c r="H357" i="1"/>
  <c r="L356" i="1"/>
  <c r="M356" i="1" s="1"/>
  <c r="N356" i="1" s="1"/>
  <c r="O356" i="1" s="1"/>
  <c r="I360" i="4" l="1"/>
  <c r="K360" i="4" s="1"/>
  <c r="I357" i="1"/>
  <c r="K357" i="1" s="1"/>
  <c r="L360" i="4" l="1"/>
  <c r="M360" i="4" s="1"/>
  <c r="N360" i="4" s="1"/>
  <c r="O360" i="4" s="1"/>
  <c r="H361" i="4"/>
  <c r="H358" i="1"/>
  <c r="L357" i="1"/>
  <c r="M357" i="1" s="1"/>
  <c r="N357" i="1" s="1"/>
  <c r="O357" i="1" s="1"/>
  <c r="I361" i="4" l="1"/>
  <c r="K361" i="4" s="1"/>
  <c r="I358" i="1"/>
  <c r="K358" i="1" s="1"/>
  <c r="L361" i="4" l="1"/>
  <c r="M361" i="4" s="1"/>
  <c r="N361" i="4" s="1"/>
  <c r="O361" i="4" s="1"/>
  <c r="H362" i="4"/>
  <c r="H359" i="1"/>
  <c r="L358" i="1"/>
  <c r="M358" i="1" s="1"/>
  <c r="N358" i="1" s="1"/>
  <c r="O358" i="1" s="1"/>
  <c r="I362" i="4" l="1"/>
  <c r="K362" i="4" s="1"/>
  <c r="I359" i="1"/>
  <c r="K359" i="1" s="1"/>
  <c r="L362" i="4" l="1"/>
  <c r="M362" i="4" s="1"/>
  <c r="N362" i="4" s="1"/>
  <c r="O362" i="4" s="1"/>
  <c r="H363" i="4"/>
  <c r="H360" i="1"/>
  <c r="L359" i="1"/>
  <c r="M359" i="1" s="1"/>
  <c r="N359" i="1" s="1"/>
  <c r="O359" i="1" s="1"/>
  <c r="I363" i="4" l="1"/>
  <c r="J363" i="4"/>
  <c r="K363" i="4" s="1"/>
  <c r="I360" i="1"/>
  <c r="K360" i="1" s="1"/>
  <c r="L363" i="4" l="1"/>
  <c r="M363" i="4" s="1"/>
  <c r="N363" i="4" s="1"/>
  <c r="O363" i="4" s="1"/>
  <c r="H364" i="4"/>
  <c r="H361" i="1"/>
  <c r="L360" i="1"/>
  <c r="M360" i="1" s="1"/>
  <c r="N360" i="1" s="1"/>
  <c r="O360" i="1" s="1"/>
  <c r="I364" i="4" l="1"/>
  <c r="K364" i="4" s="1"/>
  <c r="I361" i="1"/>
  <c r="K361" i="1" s="1"/>
  <c r="L364" i="4" l="1"/>
  <c r="M364" i="4" s="1"/>
  <c r="N364" i="4" s="1"/>
  <c r="O364" i="4" s="1"/>
  <c r="H365" i="4"/>
  <c r="H362" i="1"/>
  <c r="L361" i="1"/>
  <c r="M361" i="1" s="1"/>
  <c r="N361" i="1" s="1"/>
  <c r="O361" i="1" s="1"/>
  <c r="I365" i="4" l="1"/>
  <c r="K365" i="4" s="1"/>
  <c r="I362" i="1"/>
  <c r="K362" i="1" s="1"/>
  <c r="L365" i="4" l="1"/>
  <c r="M365" i="4" s="1"/>
  <c r="N365" i="4" s="1"/>
  <c r="O365" i="4" s="1"/>
  <c r="H366" i="4"/>
  <c r="H363" i="1"/>
  <c r="J363" i="1" s="1"/>
  <c r="L362" i="1"/>
  <c r="M362" i="1" s="1"/>
  <c r="N362" i="1" s="1"/>
  <c r="O362" i="1" s="1"/>
  <c r="I366" i="4" l="1"/>
  <c r="K366" i="4" s="1"/>
  <c r="I363" i="1"/>
  <c r="L366" i="4" l="1"/>
  <c r="M366" i="4" s="1"/>
  <c r="N366" i="4" s="1"/>
  <c r="O366" i="4" s="1"/>
  <c r="H367" i="4"/>
  <c r="K363" i="1"/>
  <c r="I367" i="4" l="1"/>
  <c r="K367" i="4" s="1"/>
  <c r="L363" i="1"/>
  <c r="M363" i="1" s="1"/>
  <c r="N363" i="1" s="1"/>
  <c r="O363" i="1" s="1"/>
  <c r="H364" i="1"/>
  <c r="L367" i="4" l="1"/>
  <c r="M367" i="4" s="1"/>
  <c r="N367" i="4"/>
  <c r="O367" i="4" s="1"/>
  <c r="H368" i="4"/>
  <c r="I364" i="1"/>
  <c r="K364" i="1" s="1"/>
  <c r="I368" i="4" l="1"/>
  <c r="K368" i="4" s="1"/>
  <c r="H365" i="1"/>
  <c r="L364" i="1"/>
  <c r="M364" i="1" s="1"/>
  <c r="N364" i="1" s="1"/>
  <c r="O364" i="1" s="1"/>
  <c r="L368" i="4" l="1"/>
  <c r="M368" i="4" s="1"/>
  <c r="N368" i="4" s="1"/>
  <c r="O368" i="4" s="1"/>
  <c r="H369" i="4"/>
  <c r="I365" i="1"/>
  <c r="K365" i="1" s="1"/>
  <c r="I369" i="4" l="1"/>
  <c r="K369" i="4" s="1"/>
  <c r="H366" i="1"/>
  <c r="L365" i="1"/>
  <c r="M365" i="1" s="1"/>
  <c r="N365" i="1" s="1"/>
  <c r="O365" i="1" s="1"/>
  <c r="L369" i="4" l="1"/>
  <c r="M369" i="4" s="1"/>
  <c r="N369" i="4"/>
  <c r="O369" i="4" s="1"/>
  <c r="H370" i="4"/>
  <c r="I366" i="1"/>
  <c r="K366" i="1" s="1"/>
  <c r="I370" i="4" l="1"/>
  <c r="K370" i="4" s="1"/>
  <c r="H367" i="1"/>
  <c r="L366" i="1"/>
  <c r="M366" i="1" s="1"/>
  <c r="N366" i="1" s="1"/>
  <c r="O366" i="1" s="1"/>
  <c r="L370" i="4" l="1"/>
  <c r="M370" i="4" s="1"/>
  <c r="N370" i="4" s="1"/>
  <c r="O370" i="4" s="1"/>
  <c r="H371" i="4"/>
  <c r="I367" i="1"/>
  <c r="K367" i="1" s="1"/>
  <c r="I371" i="4" l="1"/>
  <c r="K371" i="4" s="1"/>
  <c r="H368" i="1"/>
  <c r="L367" i="1"/>
  <c r="M367" i="1" s="1"/>
  <c r="N367" i="1" s="1"/>
  <c r="O367" i="1" s="1"/>
  <c r="L371" i="4" l="1"/>
  <c r="M371" i="4" s="1"/>
  <c r="N371" i="4" s="1"/>
  <c r="O371" i="4" s="1"/>
  <c r="H372" i="4"/>
  <c r="I368" i="1"/>
  <c r="K368" i="1" s="1"/>
  <c r="I372" i="4" l="1"/>
  <c r="K372" i="4" s="1"/>
  <c r="H369" i="1"/>
  <c r="L368" i="1"/>
  <c r="M368" i="1" s="1"/>
  <c r="N368" i="1" s="1"/>
  <c r="O368" i="1" s="1"/>
  <c r="L372" i="4" l="1"/>
  <c r="M372" i="4" s="1"/>
  <c r="N372" i="4" s="1"/>
  <c r="O372" i="4" s="1"/>
  <c r="H373" i="4"/>
  <c r="I369" i="1"/>
  <c r="K369" i="1" s="1"/>
  <c r="I373" i="4" l="1"/>
  <c r="K373" i="4" s="1"/>
  <c r="H370" i="1"/>
  <c r="L369" i="1"/>
  <c r="M369" i="1" s="1"/>
  <c r="N369" i="1" s="1"/>
  <c r="O369" i="1" s="1"/>
  <c r="L373" i="4" l="1"/>
  <c r="M373" i="4" s="1"/>
  <c r="N373" i="4" s="1"/>
  <c r="O373" i="4" s="1"/>
  <c r="H374" i="4"/>
  <c r="I370" i="1"/>
  <c r="K370" i="1" s="1"/>
  <c r="I374" i="4" l="1"/>
  <c r="K374" i="4" s="1"/>
  <c r="H371" i="1"/>
  <c r="L370" i="1"/>
  <c r="M370" i="1" s="1"/>
  <c r="N370" i="1" s="1"/>
  <c r="O370" i="1" s="1"/>
  <c r="L374" i="4" l="1"/>
  <c r="M374" i="4" s="1"/>
  <c r="N374" i="4" s="1"/>
  <c r="O374" i="4" s="1"/>
  <c r="H375" i="4"/>
  <c r="I371" i="1"/>
  <c r="K371" i="1" s="1"/>
  <c r="J375" i="4" l="1"/>
  <c r="I375" i="4"/>
  <c r="H372" i="1"/>
  <c r="L371" i="1"/>
  <c r="M371" i="1" s="1"/>
  <c r="N371" i="1" s="1"/>
  <c r="O371" i="1" s="1"/>
  <c r="K375" i="4" l="1"/>
  <c r="I372" i="1"/>
  <c r="K372" i="1" s="1"/>
  <c r="L375" i="4" l="1"/>
  <c r="M375" i="4" s="1"/>
  <c r="N375" i="4" s="1"/>
  <c r="O375" i="4" s="1"/>
  <c r="H376" i="4"/>
  <c r="H373" i="1"/>
  <c r="L372" i="1"/>
  <c r="M372" i="1" s="1"/>
  <c r="N372" i="1" s="1"/>
  <c r="O372" i="1" s="1"/>
  <c r="I376" i="4" l="1"/>
  <c r="K376" i="4" s="1"/>
  <c r="I373" i="1"/>
  <c r="K373" i="1" s="1"/>
  <c r="L376" i="4" l="1"/>
  <c r="M376" i="4" s="1"/>
  <c r="N376" i="4"/>
  <c r="O376" i="4" s="1"/>
  <c r="H377" i="4"/>
  <c r="H374" i="1"/>
  <c r="L373" i="1"/>
  <c r="M373" i="1" s="1"/>
  <c r="N373" i="1" s="1"/>
  <c r="O373" i="1" s="1"/>
  <c r="I377" i="4" l="1"/>
  <c r="K377" i="4" s="1"/>
  <c r="I374" i="1"/>
  <c r="K374" i="1" s="1"/>
  <c r="L377" i="4" l="1"/>
  <c r="M377" i="4" s="1"/>
  <c r="N377" i="4" s="1"/>
  <c r="O377" i="4" s="1"/>
  <c r="H378" i="4"/>
  <c r="H375" i="1"/>
  <c r="J375" i="1" s="1"/>
  <c r="L374" i="1"/>
  <c r="M374" i="1" s="1"/>
  <c r="N374" i="1" s="1"/>
  <c r="O374" i="1" s="1"/>
  <c r="I378" i="4" l="1"/>
  <c r="K378" i="4" s="1"/>
  <c r="I375" i="1"/>
  <c r="L378" i="4" l="1"/>
  <c r="M378" i="4" s="1"/>
  <c r="N378" i="4"/>
  <c r="O378" i="4" s="1"/>
  <c r="H379" i="4"/>
  <c r="K375" i="1"/>
  <c r="I379" i="4" l="1"/>
  <c r="K379" i="4" s="1"/>
  <c r="L375" i="1"/>
  <c r="M375" i="1" s="1"/>
  <c r="N375" i="1" s="1"/>
  <c r="O375" i="1" s="1"/>
  <c r="H376" i="1"/>
  <c r="L379" i="4" l="1"/>
  <c r="M379" i="4" s="1"/>
  <c r="N379" i="4" s="1"/>
  <c r="O379" i="4" s="1"/>
  <c r="H380" i="4"/>
  <c r="I376" i="1"/>
  <c r="K376" i="1" s="1"/>
  <c r="I380" i="4" l="1"/>
  <c r="K380" i="4" s="1"/>
  <c r="H377" i="1"/>
  <c r="L376" i="1"/>
  <c r="M376" i="1" s="1"/>
  <c r="N376" i="1" s="1"/>
  <c r="O376" i="1" s="1"/>
  <c r="L380" i="4" l="1"/>
  <c r="M380" i="4" s="1"/>
  <c r="N380" i="4"/>
  <c r="O380" i="4" s="1"/>
  <c r="H381" i="4"/>
  <c r="I377" i="1"/>
  <c r="K377" i="1" s="1"/>
  <c r="I381" i="4" l="1"/>
  <c r="K381" i="4" s="1"/>
  <c r="H378" i="1"/>
  <c r="L377" i="1"/>
  <c r="M377" i="1" s="1"/>
  <c r="N377" i="1" s="1"/>
  <c r="O377" i="1" s="1"/>
  <c r="L381" i="4" l="1"/>
  <c r="M381" i="4" s="1"/>
  <c r="N381" i="4" s="1"/>
  <c r="O381" i="4" s="1"/>
  <c r="H382" i="4"/>
  <c r="I378" i="1"/>
  <c r="K378" i="1" s="1"/>
  <c r="I382" i="4" l="1"/>
  <c r="K382" i="4" s="1"/>
  <c r="H379" i="1"/>
  <c r="L378" i="1"/>
  <c r="M378" i="1" s="1"/>
  <c r="N378" i="1" s="1"/>
  <c r="O378" i="1" s="1"/>
  <c r="L382" i="4" l="1"/>
  <c r="M382" i="4" s="1"/>
  <c r="N382" i="4" s="1"/>
  <c r="O382" i="4" s="1"/>
  <c r="H383" i="4"/>
  <c r="I379" i="1"/>
  <c r="K379" i="1" s="1"/>
  <c r="I383" i="4" l="1"/>
  <c r="K383" i="4" s="1"/>
  <c r="H380" i="1"/>
  <c r="L379" i="1"/>
  <c r="M379" i="1" s="1"/>
  <c r="N379" i="1" s="1"/>
  <c r="O379" i="1" s="1"/>
  <c r="L383" i="4" l="1"/>
  <c r="M383" i="4" s="1"/>
  <c r="N383" i="4" s="1"/>
  <c r="O383" i="4" s="1"/>
  <c r="H384" i="4"/>
  <c r="I380" i="1"/>
  <c r="K380" i="1" s="1"/>
  <c r="I384" i="4" l="1"/>
  <c r="K384" i="4"/>
  <c r="H381" i="1"/>
  <c r="L380" i="1"/>
  <c r="M380" i="1" s="1"/>
  <c r="N380" i="1" s="1"/>
  <c r="O380" i="1" s="1"/>
  <c r="L384" i="4" l="1"/>
  <c r="M384" i="4" s="1"/>
  <c r="N384" i="4" s="1"/>
  <c r="O384" i="4" s="1"/>
  <c r="H385" i="4"/>
  <c r="I381" i="1"/>
  <c r="K381" i="1" s="1"/>
  <c r="I385" i="4" l="1"/>
  <c r="K385" i="4" s="1"/>
  <c r="H382" i="1"/>
  <c r="L381" i="1"/>
  <c r="M381" i="1" s="1"/>
  <c r="N381" i="1" s="1"/>
  <c r="O381" i="1" s="1"/>
  <c r="L385" i="4" l="1"/>
  <c r="M385" i="4" s="1"/>
  <c r="N385" i="4" s="1"/>
  <c r="O385" i="4" s="1"/>
  <c r="H386" i="4"/>
  <c r="I382" i="1"/>
  <c r="K382" i="1" s="1"/>
  <c r="I386" i="4" l="1"/>
  <c r="K386" i="4" s="1"/>
  <c r="H383" i="1"/>
  <c r="L382" i="1"/>
  <c r="M382" i="1" s="1"/>
  <c r="N382" i="1" s="1"/>
  <c r="O382" i="1" s="1"/>
  <c r="L386" i="4" l="1"/>
  <c r="M386" i="4" s="1"/>
  <c r="N386" i="4" s="1"/>
  <c r="O386" i="4" s="1"/>
  <c r="H387" i="4"/>
  <c r="I383" i="1"/>
  <c r="K383" i="1" s="1"/>
  <c r="J387" i="4" l="1"/>
  <c r="I387" i="4"/>
  <c r="H384" i="1"/>
  <c r="L383" i="1"/>
  <c r="M383" i="1" s="1"/>
  <c r="N383" i="1" s="1"/>
  <c r="O383" i="1" s="1"/>
  <c r="K387" i="4" l="1"/>
  <c r="I384" i="1"/>
  <c r="K384" i="1" s="1"/>
  <c r="L387" i="4" l="1"/>
  <c r="M387" i="4" s="1"/>
  <c r="N387" i="4" s="1"/>
  <c r="O387" i="4" s="1"/>
  <c r="H388" i="4"/>
  <c r="H385" i="1"/>
  <c r="L384" i="1"/>
  <c r="M384" i="1" s="1"/>
  <c r="N384" i="1" s="1"/>
  <c r="O384" i="1" s="1"/>
  <c r="I388" i="4" l="1"/>
  <c r="K388" i="4" s="1"/>
  <c r="I385" i="1"/>
  <c r="K385" i="1" s="1"/>
  <c r="L388" i="4" l="1"/>
  <c r="M388" i="4" s="1"/>
  <c r="N388" i="4"/>
  <c r="O388" i="4" s="1"/>
  <c r="H389" i="4"/>
  <c r="H386" i="1"/>
  <c r="L385" i="1"/>
  <c r="M385" i="1" s="1"/>
  <c r="N385" i="1" s="1"/>
  <c r="O385" i="1" s="1"/>
  <c r="I389" i="4" l="1"/>
  <c r="K389" i="4"/>
  <c r="I386" i="1"/>
  <c r="K386" i="1" s="1"/>
  <c r="L389" i="4" l="1"/>
  <c r="M389" i="4" s="1"/>
  <c r="N389" i="4" s="1"/>
  <c r="O389" i="4" s="1"/>
  <c r="H390" i="4"/>
  <c r="H387" i="1"/>
  <c r="J387" i="1" s="1"/>
  <c r="L386" i="1"/>
  <c r="M386" i="1" s="1"/>
  <c r="N386" i="1" s="1"/>
  <c r="O386" i="1" s="1"/>
  <c r="I390" i="4" l="1"/>
  <c r="K390" i="4" s="1"/>
  <c r="I387" i="1"/>
  <c r="L390" i="4" l="1"/>
  <c r="M390" i="4" s="1"/>
  <c r="N390" i="4" s="1"/>
  <c r="O390" i="4" s="1"/>
  <c r="H391" i="4"/>
  <c r="K387" i="1"/>
  <c r="I391" i="4" l="1"/>
  <c r="K391" i="4"/>
  <c r="L387" i="1"/>
  <c r="M387" i="1" s="1"/>
  <c r="N387" i="1" s="1"/>
  <c r="O387" i="1" s="1"/>
  <c r="H388" i="1"/>
  <c r="L391" i="4" l="1"/>
  <c r="M391" i="4" s="1"/>
  <c r="N391" i="4" s="1"/>
  <c r="O391" i="4" s="1"/>
  <c r="H392" i="4"/>
  <c r="I388" i="1"/>
  <c r="K388" i="1" s="1"/>
  <c r="I392" i="4" l="1"/>
  <c r="K392" i="4" s="1"/>
  <c r="H389" i="1"/>
  <c r="L388" i="1"/>
  <c r="M388" i="1" s="1"/>
  <c r="N388" i="1" s="1"/>
  <c r="O388" i="1" s="1"/>
  <c r="L392" i="4" l="1"/>
  <c r="M392" i="4" s="1"/>
  <c r="N392" i="4"/>
  <c r="O392" i="4" s="1"/>
  <c r="H393" i="4"/>
  <c r="I389" i="1"/>
  <c r="K389" i="1" s="1"/>
  <c r="I393" i="4" l="1"/>
  <c r="K393" i="4"/>
  <c r="H390" i="1"/>
  <c r="L389" i="1"/>
  <c r="M389" i="1" s="1"/>
  <c r="N389" i="1" s="1"/>
  <c r="O389" i="1" s="1"/>
  <c r="L393" i="4" l="1"/>
  <c r="M393" i="4" s="1"/>
  <c r="N393" i="4" s="1"/>
  <c r="O393" i="4" s="1"/>
  <c r="H394" i="4"/>
  <c r="I390" i="1"/>
  <c r="K390" i="1" s="1"/>
  <c r="I394" i="4" l="1"/>
  <c r="K394" i="4" s="1"/>
  <c r="H391" i="1"/>
  <c r="L390" i="1"/>
  <c r="M390" i="1" s="1"/>
  <c r="N390" i="1" s="1"/>
  <c r="O390" i="1" s="1"/>
  <c r="L394" i="4" l="1"/>
  <c r="M394" i="4" s="1"/>
  <c r="N394" i="4" s="1"/>
  <c r="O394" i="4" s="1"/>
  <c r="H395" i="4"/>
  <c r="I391" i="1"/>
  <c r="K391" i="1" s="1"/>
  <c r="I395" i="4" l="1"/>
  <c r="K395" i="4"/>
  <c r="H392" i="1"/>
  <c r="L391" i="1"/>
  <c r="M391" i="1" s="1"/>
  <c r="N391" i="1" s="1"/>
  <c r="O391" i="1" s="1"/>
  <c r="L395" i="4" l="1"/>
  <c r="M395" i="4" s="1"/>
  <c r="N395" i="4" s="1"/>
  <c r="O395" i="4" s="1"/>
  <c r="H396" i="4"/>
  <c r="I392" i="1"/>
  <c r="K392" i="1" s="1"/>
  <c r="I396" i="4" l="1"/>
  <c r="K396" i="4" s="1"/>
  <c r="H393" i="1"/>
  <c r="L392" i="1"/>
  <c r="M392" i="1" s="1"/>
  <c r="N392" i="1" s="1"/>
  <c r="O392" i="1" s="1"/>
  <c r="L396" i="4" l="1"/>
  <c r="M396" i="4" s="1"/>
  <c r="N396" i="4"/>
  <c r="O396" i="4" s="1"/>
  <c r="H397" i="4"/>
  <c r="I393" i="1"/>
  <c r="K393" i="1" s="1"/>
  <c r="I397" i="4" l="1"/>
  <c r="K397" i="4" s="1"/>
  <c r="H394" i="1"/>
  <c r="L393" i="1"/>
  <c r="M393" i="1" s="1"/>
  <c r="N393" i="1" s="1"/>
  <c r="O393" i="1" s="1"/>
  <c r="L397" i="4" l="1"/>
  <c r="M397" i="4" s="1"/>
  <c r="N397" i="4" s="1"/>
  <c r="O397" i="4" s="1"/>
  <c r="H398" i="4"/>
  <c r="I394" i="1"/>
  <c r="K394" i="1" s="1"/>
  <c r="I398" i="4" l="1"/>
  <c r="K398" i="4" s="1"/>
  <c r="H395" i="1"/>
  <c r="L394" i="1"/>
  <c r="M394" i="1" s="1"/>
  <c r="N394" i="1" s="1"/>
  <c r="O394" i="1" s="1"/>
  <c r="L398" i="4" l="1"/>
  <c r="M398" i="4" s="1"/>
  <c r="N398" i="4"/>
  <c r="O398" i="4" s="1"/>
  <c r="H399" i="4"/>
  <c r="I395" i="1"/>
  <c r="K395" i="1" s="1"/>
  <c r="J399" i="4" l="1"/>
  <c r="I399" i="4"/>
  <c r="H396" i="1"/>
  <c r="L395" i="1"/>
  <c r="M395" i="1" s="1"/>
  <c r="N395" i="1" s="1"/>
  <c r="O395" i="1" s="1"/>
  <c r="K399" i="4" l="1"/>
  <c r="I396" i="1"/>
  <c r="K396" i="1" s="1"/>
  <c r="L399" i="4" l="1"/>
  <c r="M399" i="4" s="1"/>
  <c r="N399" i="4"/>
  <c r="O399" i="4" s="1"/>
  <c r="H400" i="4"/>
  <c r="H397" i="1"/>
  <c r="L396" i="1"/>
  <c r="M396" i="1" s="1"/>
  <c r="N396" i="1" s="1"/>
  <c r="O396" i="1" s="1"/>
  <c r="I400" i="4" l="1"/>
  <c r="K400" i="4" s="1"/>
  <c r="I397" i="1"/>
  <c r="K397" i="1" s="1"/>
  <c r="L400" i="4" l="1"/>
  <c r="M400" i="4" s="1"/>
  <c r="N400" i="4" s="1"/>
  <c r="O400" i="4" s="1"/>
  <c r="H401" i="4"/>
  <c r="H398" i="1"/>
  <c r="L397" i="1"/>
  <c r="M397" i="1" s="1"/>
  <c r="N397" i="1" s="1"/>
  <c r="O397" i="1" s="1"/>
  <c r="I401" i="4" l="1"/>
  <c r="K401" i="4" s="1"/>
  <c r="I398" i="1"/>
  <c r="K398" i="1" s="1"/>
  <c r="L401" i="4" l="1"/>
  <c r="M401" i="4" s="1"/>
  <c r="N401" i="4" s="1"/>
  <c r="O401" i="4" s="1"/>
  <c r="H402" i="4"/>
  <c r="H399" i="1"/>
  <c r="J399" i="1" s="1"/>
  <c r="L398" i="1"/>
  <c r="M398" i="1" s="1"/>
  <c r="N398" i="1" s="1"/>
  <c r="O398" i="1" s="1"/>
  <c r="I402" i="4" l="1"/>
  <c r="K402" i="4"/>
  <c r="I399" i="1"/>
  <c r="L402" i="4" l="1"/>
  <c r="M402" i="4" s="1"/>
  <c r="N402" i="4" s="1"/>
  <c r="O402" i="4" s="1"/>
  <c r="H403" i="4"/>
  <c r="K399" i="1"/>
  <c r="I403" i="4" l="1"/>
  <c r="K403" i="4" s="1"/>
  <c r="L399" i="1"/>
  <c r="M399" i="1" s="1"/>
  <c r="N399" i="1" s="1"/>
  <c r="O399" i="1" s="1"/>
  <c r="H400" i="1"/>
  <c r="L403" i="4" l="1"/>
  <c r="M403" i="4" s="1"/>
  <c r="N403" i="4"/>
  <c r="O403" i="4" s="1"/>
  <c r="H404" i="4"/>
  <c r="I400" i="1"/>
  <c r="K400" i="1" s="1"/>
  <c r="I404" i="4" l="1"/>
  <c r="K404" i="4" s="1"/>
  <c r="H401" i="1"/>
  <c r="L400" i="1"/>
  <c r="M400" i="1" s="1"/>
  <c r="N400" i="1" s="1"/>
  <c r="O400" i="1" s="1"/>
  <c r="L404" i="4" l="1"/>
  <c r="M404" i="4" s="1"/>
  <c r="N404" i="4" s="1"/>
  <c r="O404" i="4" s="1"/>
  <c r="H405" i="4"/>
  <c r="I401" i="1"/>
  <c r="K401" i="1" s="1"/>
  <c r="I405" i="4" l="1"/>
  <c r="K405" i="4" s="1"/>
  <c r="H402" i="1"/>
  <c r="L401" i="1"/>
  <c r="M401" i="1" s="1"/>
  <c r="N401" i="1" s="1"/>
  <c r="O401" i="1" s="1"/>
  <c r="L405" i="4" l="1"/>
  <c r="M405" i="4" s="1"/>
  <c r="N405" i="4" s="1"/>
  <c r="O405" i="4" s="1"/>
  <c r="H406" i="4"/>
  <c r="I402" i="1"/>
  <c r="K402" i="1" s="1"/>
  <c r="I406" i="4" l="1"/>
  <c r="K406" i="4" s="1"/>
  <c r="H403" i="1"/>
  <c r="L402" i="1"/>
  <c r="M402" i="1" s="1"/>
  <c r="N402" i="1" s="1"/>
  <c r="O402" i="1" s="1"/>
  <c r="L406" i="4" l="1"/>
  <c r="M406" i="4" s="1"/>
  <c r="N406" i="4" s="1"/>
  <c r="O406" i="4" s="1"/>
  <c r="H407" i="4"/>
  <c r="I403" i="1"/>
  <c r="K403" i="1" s="1"/>
  <c r="I407" i="4" l="1"/>
  <c r="K407" i="4" s="1"/>
  <c r="H404" i="1"/>
  <c r="L403" i="1"/>
  <c r="M403" i="1" s="1"/>
  <c r="N403" i="1" s="1"/>
  <c r="O403" i="1" s="1"/>
  <c r="L407" i="4" l="1"/>
  <c r="M407" i="4" s="1"/>
  <c r="N407" i="4" s="1"/>
  <c r="O407" i="4" s="1"/>
  <c r="H408" i="4"/>
  <c r="I404" i="1"/>
  <c r="K404" i="1" s="1"/>
  <c r="I408" i="4" l="1"/>
  <c r="K408" i="4" s="1"/>
  <c r="H405" i="1"/>
  <c r="L404" i="1"/>
  <c r="M404" i="1" s="1"/>
  <c r="N404" i="1" s="1"/>
  <c r="O404" i="1" s="1"/>
  <c r="L408" i="4" l="1"/>
  <c r="M408" i="4" s="1"/>
  <c r="N408" i="4" s="1"/>
  <c r="O408" i="4" s="1"/>
  <c r="H409" i="4"/>
  <c r="I405" i="1"/>
  <c r="K405" i="1" s="1"/>
  <c r="I409" i="4" l="1"/>
  <c r="K409" i="4" s="1"/>
  <c r="H406" i="1"/>
  <c r="L405" i="1"/>
  <c r="M405" i="1" s="1"/>
  <c r="N405" i="1" s="1"/>
  <c r="O405" i="1" s="1"/>
  <c r="L409" i="4" l="1"/>
  <c r="M409" i="4" s="1"/>
  <c r="N409" i="4" s="1"/>
  <c r="O409" i="4" s="1"/>
  <c r="H410" i="4"/>
  <c r="I406" i="1"/>
  <c r="K406" i="1" s="1"/>
  <c r="I410" i="4" l="1"/>
  <c r="K410" i="4"/>
  <c r="H407" i="1"/>
  <c r="L406" i="1"/>
  <c r="M406" i="1" s="1"/>
  <c r="N406" i="1" s="1"/>
  <c r="O406" i="1" s="1"/>
  <c r="L410" i="4" l="1"/>
  <c r="M410" i="4" s="1"/>
  <c r="N410" i="4" s="1"/>
  <c r="O410" i="4" s="1"/>
  <c r="H411" i="4"/>
  <c r="I407" i="1"/>
  <c r="K407" i="1" s="1"/>
  <c r="J411" i="4" l="1"/>
  <c r="I411" i="4"/>
  <c r="H408" i="1"/>
  <c r="L407" i="1"/>
  <c r="M407" i="1" s="1"/>
  <c r="N407" i="1" s="1"/>
  <c r="O407" i="1" s="1"/>
  <c r="K411" i="4" l="1"/>
  <c r="L411" i="4"/>
  <c r="M411" i="4" s="1"/>
  <c r="N411" i="4" s="1"/>
  <c r="O411" i="4" s="1"/>
  <c r="H412" i="4"/>
  <c r="I408" i="1"/>
  <c r="K408" i="1" s="1"/>
  <c r="I412" i="4" l="1"/>
  <c r="K412" i="4" s="1"/>
  <c r="H409" i="1"/>
  <c r="L408" i="1"/>
  <c r="M408" i="1" s="1"/>
  <c r="N408" i="1" s="1"/>
  <c r="O408" i="1" s="1"/>
  <c r="L412" i="4" l="1"/>
  <c r="M412" i="4" s="1"/>
  <c r="N412" i="4" s="1"/>
  <c r="O412" i="4" s="1"/>
  <c r="H413" i="4"/>
  <c r="I409" i="1"/>
  <c r="K409" i="1" s="1"/>
  <c r="I413" i="4" l="1"/>
  <c r="K413" i="4" s="1"/>
  <c r="H410" i="1"/>
  <c r="L409" i="1"/>
  <c r="M409" i="1" s="1"/>
  <c r="N409" i="1" s="1"/>
  <c r="O409" i="1" s="1"/>
  <c r="L413" i="4" l="1"/>
  <c r="M413" i="4" s="1"/>
  <c r="N413" i="4" s="1"/>
  <c r="O413" i="4" s="1"/>
  <c r="H414" i="4"/>
  <c r="I410" i="1"/>
  <c r="K410" i="1" s="1"/>
  <c r="I414" i="4" l="1"/>
  <c r="K414" i="4" s="1"/>
  <c r="H411" i="1"/>
  <c r="J411" i="1" s="1"/>
  <c r="L410" i="1"/>
  <c r="M410" i="1" s="1"/>
  <c r="N410" i="1" s="1"/>
  <c r="O410" i="1" s="1"/>
  <c r="L414" i="4" l="1"/>
  <c r="M414" i="4" s="1"/>
  <c r="N414" i="4" s="1"/>
  <c r="O414" i="4" s="1"/>
  <c r="H415" i="4"/>
  <c r="I411" i="1"/>
  <c r="I415" i="4" l="1"/>
  <c r="K415" i="4" s="1"/>
  <c r="K411" i="1"/>
  <c r="L415" i="4" l="1"/>
  <c r="M415" i="4" s="1"/>
  <c r="N415" i="4" s="1"/>
  <c r="O415" i="4" s="1"/>
  <c r="H416" i="4"/>
  <c r="L411" i="1"/>
  <c r="M411" i="1" s="1"/>
  <c r="N411" i="1" s="1"/>
  <c r="O411" i="1" s="1"/>
  <c r="H412" i="1"/>
  <c r="I416" i="4" l="1"/>
  <c r="K416" i="4" s="1"/>
  <c r="I412" i="1"/>
  <c r="K412" i="1" s="1"/>
  <c r="L416" i="4" l="1"/>
  <c r="M416" i="4" s="1"/>
  <c r="N416" i="4" s="1"/>
  <c r="O416" i="4" s="1"/>
  <c r="H417" i="4"/>
  <c r="H413" i="1"/>
  <c r="L412" i="1"/>
  <c r="M412" i="1" s="1"/>
  <c r="N412" i="1" s="1"/>
  <c r="O412" i="1" s="1"/>
  <c r="I417" i="4" l="1"/>
  <c r="K417" i="4" s="1"/>
  <c r="I413" i="1"/>
  <c r="K413" i="1" s="1"/>
  <c r="L417" i="4" l="1"/>
  <c r="M417" i="4" s="1"/>
  <c r="N417" i="4" s="1"/>
  <c r="O417" i="4" s="1"/>
  <c r="H418" i="4"/>
  <c r="H414" i="1"/>
  <c r="L413" i="1"/>
  <c r="M413" i="1" s="1"/>
  <c r="N413" i="1" s="1"/>
  <c r="O413" i="1" s="1"/>
  <c r="I418" i="4" l="1"/>
  <c r="K418" i="4" s="1"/>
  <c r="I414" i="1"/>
  <c r="K414" i="1" s="1"/>
  <c r="L418" i="4" l="1"/>
  <c r="M418" i="4" s="1"/>
  <c r="N418" i="4" s="1"/>
  <c r="O418" i="4" s="1"/>
  <c r="H419" i="4"/>
  <c r="H415" i="1"/>
  <c r="L414" i="1"/>
  <c r="M414" i="1" s="1"/>
  <c r="N414" i="1" s="1"/>
  <c r="O414" i="1" s="1"/>
  <c r="I419" i="4" l="1"/>
  <c r="K419" i="4" s="1"/>
  <c r="I415" i="1"/>
  <c r="K415" i="1" s="1"/>
  <c r="L419" i="4" l="1"/>
  <c r="M419" i="4" s="1"/>
  <c r="N419" i="4" s="1"/>
  <c r="O419" i="4" s="1"/>
  <c r="H420" i="4"/>
  <c r="H416" i="1"/>
  <c r="L415" i="1"/>
  <c r="M415" i="1" s="1"/>
  <c r="N415" i="1" s="1"/>
  <c r="O415" i="1" s="1"/>
  <c r="I420" i="4" l="1"/>
  <c r="K420" i="4" s="1"/>
  <c r="I416" i="1"/>
  <c r="K416" i="1" s="1"/>
  <c r="L420" i="4" l="1"/>
  <c r="M420" i="4" s="1"/>
  <c r="N420" i="4" s="1"/>
  <c r="O420" i="4" s="1"/>
  <c r="H421" i="4"/>
  <c r="H417" i="1"/>
  <c r="L416" i="1"/>
  <c r="M416" i="1" s="1"/>
  <c r="N416" i="1" s="1"/>
  <c r="O416" i="1" s="1"/>
  <c r="I421" i="4" l="1"/>
  <c r="K421" i="4" s="1"/>
  <c r="I417" i="1"/>
  <c r="K417" i="1" s="1"/>
  <c r="L421" i="4" l="1"/>
  <c r="M421" i="4" s="1"/>
  <c r="N421" i="4" s="1"/>
  <c r="O421" i="4" s="1"/>
  <c r="H422" i="4"/>
  <c r="H418" i="1"/>
  <c r="L417" i="1"/>
  <c r="M417" i="1" s="1"/>
  <c r="N417" i="1" s="1"/>
  <c r="O417" i="1" s="1"/>
  <c r="I422" i="4" l="1"/>
  <c r="K422" i="4" s="1"/>
  <c r="I418" i="1"/>
  <c r="K418" i="1" s="1"/>
  <c r="L422" i="4" l="1"/>
  <c r="M422" i="4" s="1"/>
  <c r="N422" i="4" s="1"/>
  <c r="O422" i="4" s="1"/>
  <c r="H423" i="4"/>
  <c r="H419" i="1"/>
  <c r="L418" i="1"/>
  <c r="M418" i="1" s="1"/>
  <c r="N418" i="1" s="1"/>
  <c r="O418" i="1" s="1"/>
  <c r="J423" i="4" l="1"/>
  <c r="K423" i="4" s="1"/>
  <c r="I423" i="4"/>
  <c r="I419" i="1"/>
  <c r="K419" i="1" s="1"/>
  <c r="L423" i="4" l="1"/>
  <c r="M423" i="4" s="1"/>
  <c r="N423" i="4" s="1"/>
  <c r="O423" i="4" s="1"/>
  <c r="H424" i="4"/>
  <c r="H420" i="1"/>
  <c r="L419" i="1"/>
  <c r="M419" i="1" s="1"/>
  <c r="N419" i="1" s="1"/>
  <c r="O419" i="1" s="1"/>
  <c r="I424" i="4" l="1"/>
  <c r="K424" i="4" s="1"/>
  <c r="I420" i="1"/>
  <c r="K420" i="1" s="1"/>
  <c r="L424" i="4" l="1"/>
  <c r="M424" i="4" s="1"/>
  <c r="N424" i="4" s="1"/>
  <c r="O424" i="4" s="1"/>
  <c r="H425" i="4"/>
  <c r="H421" i="1"/>
  <c r="L420" i="1"/>
  <c r="M420" i="1" s="1"/>
  <c r="N420" i="1" s="1"/>
  <c r="O420" i="1" s="1"/>
  <c r="I425" i="4" l="1"/>
  <c r="K425" i="4" s="1"/>
  <c r="I421" i="1"/>
  <c r="K421" i="1" s="1"/>
  <c r="L425" i="4" l="1"/>
  <c r="M425" i="4" s="1"/>
  <c r="N425" i="4" s="1"/>
  <c r="O425" i="4" s="1"/>
  <c r="H426" i="4"/>
  <c r="H422" i="1"/>
  <c r="L421" i="1"/>
  <c r="M421" i="1" s="1"/>
  <c r="N421" i="1" s="1"/>
  <c r="O421" i="1" s="1"/>
  <c r="I426" i="4" l="1"/>
  <c r="K426" i="4" s="1"/>
  <c r="I422" i="1"/>
  <c r="K422" i="1" s="1"/>
  <c r="L426" i="4" l="1"/>
  <c r="M426" i="4" s="1"/>
  <c r="N426" i="4" s="1"/>
  <c r="O426" i="4" s="1"/>
  <c r="H427" i="4"/>
  <c r="H423" i="1"/>
  <c r="J423" i="1" s="1"/>
  <c r="L422" i="1"/>
  <c r="M422" i="1" s="1"/>
  <c r="N422" i="1" s="1"/>
  <c r="O422" i="1" s="1"/>
  <c r="I427" i="4" l="1"/>
  <c r="K427" i="4" s="1"/>
  <c r="I423" i="1"/>
  <c r="L427" i="4" l="1"/>
  <c r="M427" i="4" s="1"/>
  <c r="N427" i="4" s="1"/>
  <c r="O427" i="4" s="1"/>
  <c r="H428" i="4"/>
  <c r="K423" i="1"/>
  <c r="I428" i="4" l="1"/>
  <c r="K428" i="4" s="1"/>
  <c r="L423" i="1"/>
  <c r="M423" i="1" s="1"/>
  <c r="N423" i="1" s="1"/>
  <c r="O423" i="1" s="1"/>
  <c r="H424" i="1"/>
  <c r="L428" i="4" l="1"/>
  <c r="M428" i="4" s="1"/>
  <c r="N428" i="4" s="1"/>
  <c r="O428" i="4" s="1"/>
  <c r="H429" i="4"/>
  <c r="I424" i="1"/>
  <c r="K424" i="1" s="1"/>
  <c r="I429" i="4" l="1"/>
  <c r="K429" i="4" s="1"/>
  <c r="H425" i="1"/>
  <c r="L424" i="1"/>
  <c r="M424" i="1" s="1"/>
  <c r="N424" i="1" s="1"/>
  <c r="O424" i="1" s="1"/>
  <c r="L429" i="4" l="1"/>
  <c r="M429" i="4" s="1"/>
  <c r="N429" i="4" s="1"/>
  <c r="O429" i="4" s="1"/>
  <c r="H430" i="4"/>
  <c r="I425" i="1"/>
  <c r="K425" i="1" s="1"/>
  <c r="I430" i="4" l="1"/>
  <c r="K430" i="4" s="1"/>
  <c r="H426" i="1"/>
  <c r="L425" i="1"/>
  <c r="M425" i="1" s="1"/>
  <c r="N425" i="1" s="1"/>
  <c r="O425" i="1" s="1"/>
  <c r="L430" i="4" l="1"/>
  <c r="M430" i="4" s="1"/>
  <c r="N430" i="4" s="1"/>
  <c r="O430" i="4" s="1"/>
  <c r="H431" i="4"/>
  <c r="I426" i="1"/>
  <c r="K426" i="1" s="1"/>
  <c r="I431" i="4" l="1"/>
  <c r="K431" i="4" s="1"/>
  <c r="H427" i="1"/>
  <c r="L426" i="1"/>
  <c r="M426" i="1" s="1"/>
  <c r="N426" i="1" s="1"/>
  <c r="O426" i="1" s="1"/>
  <c r="L431" i="4" l="1"/>
  <c r="M431" i="4" s="1"/>
  <c r="N431" i="4" s="1"/>
  <c r="O431" i="4" s="1"/>
  <c r="H432" i="4"/>
  <c r="I427" i="1"/>
  <c r="K427" i="1" s="1"/>
  <c r="I432" i="4" l="1"/>
  <c r="K432" i="4" s="1"/>
  <c r="H428" i="1"/>
  <c r="L427" i="1"/>
  <c r="M427" i="1" s="1"/>
  <c r="N427" i="1" s="1"/>
  <c r="O427" i="1" s="1"/>
  <c r="L432" i="4" l="1"/>
  <c r="M432" i="4" s="1"/>
  <c r="N432" i="4" s="1"/>
  <c r="O432" i="4" s="1"/>
  <c r="H433" i="4"/>
  <c r="I428" i="1"/>
  <c r="K428" i="1" s="1"/>
  <c r="I433" i="4" l="1"/>
  <c r="K433" i="4" s="1"/>
  <c r="H429" i="1"/>
  <c r="L428" i="1"/>
  <c r="M428" i="1" s="1"/>
  <c r="N428" i="1" s="1"/>
  <c r="O428" i="1" s="1"/>
  <c r="L433" i="4" l="1"/>
  <c r="M433" i="4" s="1"/>
  <c r="N433" i="4" s="1"/>
  <c r="O433" i="4" s="1"/>
  <c r="H434" i="4"/>
  <c r="I429" i="1"/>
  <c r="K429" i="1" s="1"/>
  <c r="I434" i="4" l="1"/>
  <c r="K434" i="4" s="1"/>
  <c r="H430" i="1"/>
  <c r="L429" i="1"/>
  <c r="M429" i="1" s="1"/>
  <c r="N429" i="1" s="1"/>
  <c r="O429" i="1" s="1"/>
  <c r="L434" i="4" l="1"/>
  <c r="M434" i="4" s="1"/>
  <c r="N434" i="4" s="1"/>
  <c r="O434" i="4" s="1"/>
  <c r="H435" i="4"/>
  <c r="I430" i="1"/>
  <c r="K430" i="1" s="1"/>
  <c r="I435" i="4" l="1"/>
  <c r="J435" i="4"/>
  <c r="K435" i="4" s="1"/>
  <c r="H431" i="1"/>
  <c r="L430" i="1"/>
  <c r="M430" i="1" s="1"/>
  <c r="N430" i="1" s="1"/>
  <c r="O430" i="1" s="1"/>
  <c r="L435" i="4" l="1"/>
  <c r="M435" i="4" s="1"/>
  <c r="N435" i="4" s="1"/>
  <c r="O435" i="4" s="1"/>
  <c r="H436" i="4"/>
  <c r="I431" i="1"/>
  <c r="K431" i="1" s="1"/>
  <c r="I436" i="4" l="1"/>
  <c r="K436" i="4" s="1"/>
  <c r="H432" i="1"/>
  <c r="L431" i="1"/>
  <c r="M431" i="1" s="1"/>
  <c r="N431" i="1" s="1"/>
  <c r="O431" i="1" s="1"/>
  <c r="L436" i="4" l="1"/>
  <c r="M436" i="4" s="1"/>
  <c r="N436" i="4" s="1"/>
  <c r="O436" i="4" s="1"/>
  <c r="H437" i="4"/>
  <c r="I432" i="1"/>
  <c r="K432" i="1" s="1"/>
  <c r="I437" i="4" l="1"/>
  <c r="K437" i="4" s="1"/>
  <c r="H433" i="1"/>
  <c r="L432" i="1"/>
  <c r="M432" i="1" s="1"/>
  <c r="N432" i="1" s="1"/>
  <c r="O432" i="1" s="1"/>
  <c r="L437" i="4" l="1"/>
  <c r="M437" i="4" s="1"/>
  <c r="N437" i="4" s="1"/>
  <c r="O437" i="4" s="1"/>
  <c r="H438" i="4"/>
  <c r="I433" i="1"/>
  <c r="K433" i="1" s="1"/>
  <c r="I438" i="4" l="1"/>
  <c r="K438" i="4" s="1"/>
  <c r="H434" i="1"/>
  <c r="L433" i="1"/>
  <c r="M433" i="1" s="1"/>
  <c r="N433" i="1" s="1"/>
  <c r="O433" i="1" s="1"/>
  <c r="L438" i="4" l="1"/>
  <c r="M438" i="4" s="1"/>
  <c r="N438" i="4" s="1"/>
  <c r="O438" i="4" s="1"/>
  <c r="H439" i="4"/>
  <c r="I434" i="1"/>
  <c r="K434" i="1" s="1"/>
  <c r="I439" i="4" l="1"/>
  <c r="K439" i="4" s="1"/>
  <c r="H435" i="1"/>
  <c r="J435" i="1" s="1"/>
  <c r="L434" i="1"/>
  <c r="M434" i="1" s="1"/>
  <c r="N434" i="1" s="1"/>
  <c r="O434" i="1" s="1"/>
  <c r="L439" i="4" l="1"/>
  <c r="M439" i="4" s="1"/>
  <c r="N439" i="4"/>
  <c r="O439" i="4" s="1"/>
  <c r="H440" i="4"/>
  <c r="I435" i="1"/>
  <c r="I440" i="4" l="1"/>
  <c r="K440" i="4" s="1"/>
  <c r="K435" i="1"/>
  <c r="L440" i="4" l="1"/>
  <c r="M440" i="4" s="1"/>
  <c r="N440" i="4" s="1"/>
  <c r="O440" i="4" s="1"/>
  <c r="H441" i="4"/>
  <c r="L435" i="1"/>
  <c r="M435" i="1" s="1"/>
  <c r="N435" i="1" s="1"/>
  <c r="O435" i="1" s="1"/>
  <c r="H436" i="1"/>
  <c r="I441" i="4" l="1"/>
  <c r="K441" i="4" s="1"/>
  <c r="I436" i="1"/>
  <c r="K436" i="1" s="1"/>
  <c r="L441" i="4" l="1"/>
  <c r="M441" i="4" s="1"/>
  <c r="N441" i="4" s="1"/>
  <c r="O441" i="4" s="1"/>
  <c r="H442" i="4"/>
  <c r="H437" i="1"/>
  <c r="L436" i="1"/>
  <c r="M436" i="1" s="1"/>
  <c r="N436" i="1" s="1"/>
  <c r="O436" i="1" s="1"/>
  <c r="I442" i="4" l="1"/>
  <c r="K442" i="4" s="1"/>
  <c r="I437" i="1"/>
  <c r="K437" i="1" s="1"/>
  <c r="L442" i="4" l="1"/>
  <c r="M442" i="4" s="1"/>
  <c r="N442" i="4" s="1"/>
  <c r="O442" i="4" s="1"/>
  <c r="H443" i="4"/>
  <c r="H438" i="1"/>
  <c r="L437" i="1"/>
  <c r="M437" i="1" s="1"/>
  <c r="N437" i="1" s="1"/>
  <c r="O437" i="1" s="1"/>
  <c r="I443" i="4" l="1"/>
  <c r="K443" i="4" s="1"/>
  <c r="I438" i="1"/>
  <c r="K438" i="1" s="1"/>
  <c r="L443" i="4" l="1"/>
  <c r="M443" i="4" s="1"/>
  <c r="N443" i="4" s="1"/>
  <c r="O443" i="4" s="1"/>
  <c r="H444" i="4"/>
  <c r="H439" i="1"/>
  <c r="L438" i="1"/>
  <c r="M438" i="1" s="1"/>
  <c r="N438" i="1" s="1"/>
  <c r="O438" i="1" s="1"/>
  <c r="I444" i="4" l="1"/>
  <c r="K444" i="4" s="1"/>
  <c r="I439" i="1"/>
  <c r="K439" i="1" s="1"/>
  <c r="H440" i="1" s="1"/>
  <c r="L444" i="4" l="1"/>
  <c r="M444" i="4" s="1"/>
  <c r="N444" i="4" s="1"/>
  <c r="O444" i="4" s="1"/>
  <c r="H445" i="4"/>
  <c r="I440" i="1"/>
  <c r="K440" i="1" s="1"/>
  <c r="L439" i="1"/>
  <c r="M439" i="1" s="1"/>
  <c r="N439" i="1" s="1"/>
  <c r="O439" i="1" s="1"/>
  <c r="I445" i="4" l="1"/>
  <c r="K445" i="4" s="1"/>
  <c r="L440" i="1"/>
  <c r="M440" i="1" s="1"/>
  <c r="N440" i="1" s="1"/>
  <c r="O440" i="1" s="1"/>
  <c r="H441" i="1"/>
  <c r="L445" i="4" l="1"/>
  <c r="M445" i="4" s="1"/>
  <c r="N445" i="4"/>
  <c r="O445" i="4" s="1"/>
  <c r="H446" i="4"/>
  <c r="I441" i="1"/>
  <c r="K441" i="1" s="1"/>
  <c r="I446" i="4" l="1"/>
  <c r="K446" i="4" s="1"/>
  <c r="H442" i="1"/>
  <c r="L441" i="1"/>
  <c r="M441" i="1" s="1"/>
  <c r="N441" i="1" s="1"/>
  <c r="O441" i="1" s="1"/>
  <c r="L446" i="4" l="1"/>
  <c r="M446" i="4" s="1"/>
  <c r="N446" i="4" s="1"/>
  <c r="O446" i="4" s="1"/>
  <c r="H447" i="4"/>
  <c r="I442" i="1"/>
  <c r="K442" i="1" s="1"/>
  <c r="J447" i="4" l="1"/>
  <c r="I447" i="4"/>
  <c r="L442" i="1"/>
  <c r="M442" i="1" s="1"/>
  <c r="N442" i="1" s="1"/>
  <c r="O442" i="1" s="1"/>
  <c r="H443" i="1"/>
  <c r="K447" i="4" l="1"/>
  <c r="I443" i="1"/>
  <c r="K443" i="1" s="1"/>
  <c r="L447" i="4" l="1"/>
  <c r="M447" i="4" s="1"/>
  <c r="N447" i="4"/>
  <c r="O447" i="4" s="1"/>
  <c r="H448" i="4"/>
  <c r="H444" i="1"/>
  <c r="L443" i="1"/>
  <c r="M443" i="1" s="1"/>
  <c r="N443" i="1" s="1"/>
  <c r="O443" i="1" s="1"/>
  <c r="I448" i="4" l="1"/>
  <c r="K448" i="4"/>
  <c r="I444" i="1"/>
  <c r="K444" i="1" s="1"/>
  <c r="L448" i="4" l="1"/>
  <c r="M448" i="4" s="1"/>
  <c r="N448" i="4" s="1"/>
  <c r="O448" i="4" s="1"/>
  <c r="H449" i="4"/>
  <c r="L444" i="1"/>
  <c r="M444" i="1" s="1"/>
  <c r="N444" i="1" s="1"/>
  <c r="O444" i="1" s="1"/>
  <c r="H445" i="1"/>
  <c r="I445" i="1" s="1"/>
  <c r="K445" i="1" s="1"/>
  <c r="I449" i="4" l="1"/>
  <c r="K449" i="4" s="1"/>
  <c r="H446" i="1"/>
  <c r="L445" i="1"/>
  <c r="M445" i="1" s="1"/>
  <c r="N445" i="1" s="1"/>
  <c r="O445" i="1" s="1"/>
  <c r="L449" i="4" l="1"/>
  <c r="M449" i="4" s="1"/>
  <c r="N449" i="4" s="1"/>
  <c r="O449" i="4" s="1"/>
  <c r="H450" i="4"/>
  <c r="I446" i="1"/>
  <c r="K446" i="1" s="1"/>
  <c r="I450" i="4" l="1"/>
  <c r="K450" i="4" s="1"/>
  <c r="L446" i="1"/>
  <c r="M446" i="1" s="1"/>
  <c r="N446" i="1" s="1"/>
  <c r="O446" i="1" s="1"/>
  <c r="H447" i="1"/>
  <c r="L450" i="4" l="1"/>
  <c r="M450" i="4" s="1"/>
  <c r="N450" i="4" s="1"/>
  <c r="O450" i="4" s="1"/>
  <c r="H451" i="4"/>
  <c r="I447" i="1"/>
  <c r="J447" i="1"/>
  <c r="I451" i="4" l="1"/>
  <c r="K451" i="4"/>
  <c r="K447" i="1"/>
  <c r="L447" i="1" s="1"/>
  <c r="M447" i="1" s="1"/>
  <c r="N447" i="1" s="1"/>
  <c r="O447" i="1" s="1"/>
  <c r="L451" i="4" l="1"/>
  <c r="M451" i="4" s="1"/>
  <c r="N451" i="4" s="1"/>
  <c r="O451" i="4" s="1"/>
  <c r="H452" i="4"/>
  <c r="H448" i="1"/>
  <c r="I448" i="1" s="1"/>
  <c r="K448" i="1" s="1"/>
  <c r="I452" i="4" l="1"/>
  <c r="K452" i="4" s="1"/>
  <c r="H449" i="1"/>
  <c r="L448" i="1"/>
  <c r="M448" i="1" s="1"/>
  <c r="N448" i="1" s="1"/>
  <c r="O448" i="1" s="1"/>
  <c r="L452" i="4" l="1"/>
  <c r="M452" i="4" s="1"/>
  <c r="N452" i="4"/>
  <c r="O452" i="4" s="1"/>
  <c r="H453" i="4"/>
  <c r="I449" i="1"/>
  <c r="K449" i="1" s="1"/>
  <c r="I453" i="4" l="1"/>
  <c r="K453" i="4"/>
  <c r="L449" i="1"/>
  <c r="M449" i="1" s="1"/>
  <c r="N449" i="1" s="1"/>
  <c r="O449" i="1" s="1"/>
  <c r="H450" i="1"/>
  <c r="I450" i="1" s="1"/>
  <c r="K450" i="1" s="1"/>
  <c r="L453" i="4" l="1"/>
  <c r="M453" i="4" s="1"/>
  <c r="N453" i="4" s="1"/>
  <c r="O453" i="4" s="1"/>
  <c r="H454" i="4"/>
  <c r="L450" i="1"/>
  <c r="M450" i="1" s="1"/>
  <c r="N450" i="1" s="1"/>
  <c r="O450" i="1" s="1"/>
  <c r="H451" i="1"/>
  <c r="I454" i="4" l="1"/>
  <c r="K454" i="4" s="1"/>
  <c r="I451" i="1"/>
  <c r="K451" i="1" s="1"/>
  <c r="L454" i="4" l="1"/>
  <c r="M454" i="4" s="1"/>
  <c r="N454" i="4" s="1"/>
  <c r="O454" i="4" s="1"/>
  <c r="H455" i="4"/>
  <c r="H452" i="1"/>
  <c r="L451" i="1"/>
  <c r="M451" i="1" s="1"/>
  <c r="N451" i="1" s="1"/>
  <c r="O451" i="1" s="1"/>
  <c r="I455" i="4" l="1"/>
  <c r="K455" i="4" s="1"/>
  <c r="I452" i="1"/>
  <c r="K452" i="1" s="1"/>
  <c r="L455" i="4" l="1"/>
  <c r="M455" i="4" s="1"/>
  <c r="N455" i="4" s="1"/>
  <c r="O455" i="4" s="1"/>
  <c r="H456" i="4"/>
  <c r="L452" i="1"/>
  <c r="M452" i="1" s="1"/>
  <c r="N452" i="1" s="1"/>
  <c r="O452" i="1" s="1"/>
  <c r="H453" i="1"/>
  <c r="I453" i="1" s="1"/>
  <c r="K453" i="1" s="1"/>
  <c r="I456" i="4" l="1"/>
  <c r="K456" i="4" s="1"/>
  <c r="H454" i="1"/>
  <c r="I454" i="1" s="1"/>
  <c r="K454" i="1" s="1"/>
  <c r="L453" i="1"/>
  <c r="M453" i="1" s="1"/>
  <c r="N453" i="1" s="1"/>
  <c r="O453" i="1" s="1"/>
  <c r="L456" i="4" l="1"/>
  <c r="M456" i="4" s="1"/>
  <c r="N456" i="4" s="1"/>
  <c r="O456" i="4" s="1"/>
  <c r="H457" i="4"/>
  <c r="L454" i="1"/>
  <c r="M454" i="1" s="1"/>
  <c r="N454" i="1" s="1"/>
  <c r="O454" i="1" s="1"/>
  <c r="H455" i="1"/>
  <c r="I455" i="1" s="1"/>
  <c r="K455" i="1" s="1"/>
  <c r="I457" i="4" l="1"/>
  <c r="K457" i="4" s="1"/>
  <c r="L455" i="1"/>
  <c r="M455" i="1" s="1"/>
  <c r="N455" i="1" s="1"/>
  <c r="O455" i="1" s="1"/>
  <c r="H456" i="1"/>
  <c r="L457" i="4" l="1"/>
  <c r="M457" i="4" s="1"/>
  <c r="N457" i="4" s="1"/>
  <c r="O457" i="4" s="1"/>
  <c r="H458" i="4"/>
  <c r="I456" i="1"/>
  <c r="K456" i="1" s="1"/>
  <c r="I458" i="4" l="1"/>
  <c r="K458" i="4" s="1"/>
  <c r="H457" i="1"/>
  <c r="L456" i="1"/>
  <c r="M456" i="1" s="1"/>
  <c r="N456" i="1" s="1"/>
  <c r="O456" i="1" s="1"/>
  <c r="L458" i="4" l="1"/>
  <c r="M458" i="4" s="1"/>
  <c r="N458" i="4" s="1"/>
  <c r="O458" i="4" s="1"/>
  <c r="H459" i="4"/>
  <c r="I457" i="1"/>
  <c r="K457" i="1" s="1"/>
  <c r="J459" i="4" l="1"/>
  <c r="I459" i="4"/>
  <c r="L457" i="1"/>
  <c r="M457" i="1" s="1"/>
  <c r="N457" i="1" s="1"/>
  <c r="O457" i="1" s="1"/>
  <c r="H458" i="1"/>
  <c r="K459" i="4" l="1"/>
  <c r="I458" i="1"/>
  <c r="K458" i="1" s="1"/>
  <c r="L459" i="4" l="1"/>
  <c r="M459" i="4" s="1"/>
  <c r="N459" i="4" s="1"/>
  <c r="O459" i="4" s="1"/>
  <c r="H460" i="4"/>
  <c r="W25" i="1"/>
  <c r="L458" i="1"/>
  <c r="M458" i="1" s="1"/>
  <c r="N458" i="1" s="1"/>
  <c r="O458" i="1" s="1"/>
  <c r="H459" i="1"/>
  <c r="I460" i="4" l="1"/>
  <c r="K460" i="4" s="1"/>
  <c r="T26" i="1"/>
  <c r="Q26" i="1" s="1"/>
  <c r="P27" i="1" s="1"/>
  <c r="J459" i="1"/>
  <c r="I459" i="1"/>
  <c r="L460" i="4" l="1"/>
  <c r="M460" i="4" s="1"/>
  <c r="N460" i="4" s="1"/>
  <c r="O460" i="4" s="1"/>
  <c r="H461" i="4"/>
  <c r="R26" i="1"/>
  <c r="U26" i="1" s="1"/>
  <c r="V26" i="1" s="1"/>
  <c r="K459" i="1"/>
  <c r="I461" i="4" l="1"/>
  <c r="K461" i="4" s="1"/>
  <c r="T27" i="1"/>
  <c r="Q27" i="1" s="1"/>
  <c r="P28" i="1" s="1"/>
  <c r="H460" i="1"/>
  <c r="L459" i="1"/>
  <c r="M459" i="1" s="1"/>
  <c r="N459" i="1" s="1"/>
  <c r="O459" i="1" s="1"/>
  <c r="L461" i="4" l="1"/>
  <c r="M461" i="4" s="1"/>
  <c r="N461" i="4" s="1"/>
  <c r="O461" i="4" s="1"/>
  <c r="H462" i="4"/>
  <c r="S39" i="1"/>
  <c r="R27" i="1"/>
  <c r="W26" i="1"/>
  <c r="T28" i="1"/>
  <c r="I460" i="1"/>
  <c r="K460" i="1" s="1"/>
  <c r="I462" i="4" l="1"/>
  <c r="K462" i="4" s="1"/>
  <c r="U27" i="1"/>
  <c r="V27" i="1" s="1"/>
  <c r="W27" i="1" s="1"/>
  <c r="Q28" i="1"/>
  <c r="P29" i="1" s="1"/>
  <c r="L460" i="1"/>
  <c r="M460" i="1" s="1"/>
  <c r="N460" i="1" s="1"/>
  <c r="O460" i="1" s="1"/>
  <c r="H461" i="1"/>
  <c r="I461" i="1" s="1"/>
  <c r="K461" i="1" s="1"/>
  <c r="L462" i="4" l="1"/>
  <c r="M462" i="4" s="1"/>
  <c r="N462" i="4" s="1"/>
  <c r="O462" i="4" s="1"/>
  <c r="H463" i="4"/>
  <c r="R28" i="1"/>
  <c r="T29" i="1"/>
  <c r="U28" i="1"/>
  <c r="V28" i="1" s="1"/>
  <c r="H462" i="1"/>
  <c r="L461" i="1"/>
  <c r="M461" i="1" s="1"/>
  <c r="N461" i="1" s="1"/>
  <c r="O461" i="1" s="1"/>
  <c r="I463" i="4" l="1"/>
  <c r="K463" i="4" s="1"/>
  <c r="Q29" i="1"/>
  <c r="P30" i="1" s="1"/>
  <c r="I462" i="1"/>
  <c r="K462" i="1" s="1"/>
  <c r="L463" i="4" l="1"/>
  <c r="M463" i="4" s="1"/>
  <c r="N463" i="4" s="1"/>
  <c r="O463" i="4" s="1"/>
  <c r="H464" i="4"/>
  <c r="R29" i="1"/>
  <c r="U29" i="1" s="1"/>
  <c r="V29" i="1" s="1"/>
  <c r="W29" i="1" s="1"/>
  <c r="T30" i="1"/>
  <c r="Q30" i="1" s="1"/>
  <c r="P31" i="1" s="1"/>
  <c r="W28" i="1"/>
  <c r="L462" i="1"/>
  <c r="M462" i="1" s="1"/>
  <c r="N462" i="1" s="1"/>
  <c r="O462" i="1" s="1"/>
  <c r="H463" i="1"/>
  <c r="I463" i="1" s="1"/>
  <c r="K463" i="1" s="1"/>
  <c r="I464" i="4" l="1"/>
  <c r="K464" i="4"/>
  <c r="R30" i="1"/>
  <c r="U30" i="1" s="1"/>
  <c r="V30" i="1" s="1"/>
  <c r="L463" i="1"/>
  <c r="M463" i="1" s="1"/>
  <c r="N463" i="1" s="1"/>
  <c r="O463" i="1" s="1"/>
  <c r="H464" i="1"/>
  <c r="L464" i="4" l="1"/>
  <c r="M464" i="4" s="1"/>
  <c r="N464" i="4" s="1"/>
  <c r="O464" i="4" s="1"/>
  <c r="H465" i="4"/>
  <c r="T31" i="1"/>
  <c r="Q31" i="1" s="1"/>
  <c r="P32" i="1" s="1"/>
  <c r="W30" i="1"/>
  <c r="I464" i="1"/>
  <c r="K464" i="1" s="1"/>
  <c r="I465" i="4" l="1"/>
  <c r="K465" i="4" s="1"/>
  <c r="R31" i="1"/>
  <c r="U31" i="1" s="1"/>
  <c r="V31" i="1" s="1"/>
  <c r="W31" i="1" s="1"/>
  <c r="H465" i="1"/>
  <c r="L464" i="1"/>
  <c r="M464" i="1" s="1"/>
  <c r="N464" i="1" s="1"/>
  <c r="O464" i="1" s="1"/>
  <c r="L465" i="4" l="1"/>
  <c r="M465" i="4" s="1"/>
  <c r="N465" i="4" s="1"/>
  <c r="O465" i="4" s="1"/>
  <c r="H466" i="4"/>
  <c r="T32" i="1"/>
  <c r="Q32" i="1" s="1"/>
  <c r="P33" i="1" s="1"/>
  <c r="I465" i="1"/>
  <c r="K465" i="1" s="1"/>
  <c r="I466" i="4" l="1"/>
  <c r="K466" i="4"/>
  <c r="R32" i="1"/>
  <c r="U32" i="1" s="1"/>
  <c r="V32" i="1" s="1"/>
  <c r="W32" i="1" s="1"/>
  <c r="L465" i="1"/>
  <c r="M465" i="1" s="1"/>
  <c r="N465" i="1" s="1"/>
  <c r="O465" i="1" s="1"/>
  <c r="H466" i="1"/>
  <c r="L466" i="4" l="1"/>
  <c r="M466" i="4" s="1"/>
  <c r="N466" i="4" s="1"/>
  <c r="O466" i="4" s="1"/>
  <c r="H467" i="4"/>
  <c r="T33" i="1"/>
  <c r="Q33" i="1" s="1"/>
  <c r="P34" i="1" s="1"/>
  <c r="I466" i="1"/>
  <c r="K466" i="1" s="1"/>
  <c r="I467" i="4" l="1"/>
  <c r="K467" i="4" s="1"/>
  <c r="R33" i="1"/>
  <c r="U33" i="1" s="1"/>
  <c r="V33" i="1" s="1"/>
  <c r="W33" i="1" s="1"/>
  <c r="T38" i="1"/>
  <c r="L466" i="1"/>
  <c r="M466" i="1" s="1"/>
  <c r="N466" i="1" s="1"/>
  <c r="O466" i="1" s="1"/>
  <c r="H467" i="1"/>
  <c r="L467" i="4" l="1"/>
  <c r="M467" i="4" s="1"/>
  <c r="N467" i="4"/>
  <c r="O467" i="4" s="1"/>
  <c r="H468" i="4"/>
  <c r="T34" i="1"/>
  <c r="Q34" i="1" s="1"/>
  <c r="P35" i="1" s="1"/>
  <c r="T39" i="1"/>
  <c r="I467" i="1"/>
  <c r="K467" i="1" s="1"/>
  <c r="I468" i="4" l="1"/>
  <c r="K468" i="4"/>
  <c r="R34" i="1"/>
  <c r="U34" i="1" s="1"/>
  <c r="V34" i="1" s="1"/>
  <c r="W34" i="1" s="1"/>
  <c r="T40" i="1"/>
  <c r="H468" i="1"/>
  <c r="L467" i="1"/>
  <c r="M467" i="1" s="1"/>
  <c r="N467" i="1" s="1"/>
  <c r="O467" i="1" s="1"/>
  <c r="L468" i="4" l="1"/>
  <c r="M468" i="4" s="1"/>
  <c r="N468" i="4" s="1"/>
  <c r="O468" i="4" s="1"/>
  <c r="H469" i="4"/>
  <c r="T35" i="1"/>
  <c r="Q35" i="1" s="1"/>
  <c r="P36" i="1" s="1"/>
  <c r="I468" i="1"/>
  <c r="K468" i="1" s="1"/>
  <c r="I469" i="4" l="1"/>
  <c r="K469" i="4" s="1"/>
  <c r="R35" i="1"/>
  <c r="U35" i="1" s="1"/>
  <c r="V35" i="1" s="1"/>
  <c r="W35" i="1" s="1"/>
  <c r="L468" i="1"/>
  <c r="M468" i="1" s="1"/>
  <c r="N468" i="1" s="1"/>
  <c r="O468" i="1" s="1"/>
  <c r="H469" i="1"/>
  <c r="I469" i="1" s="1"/>
  <c r="K469" i="1" s="1"/>
  <c r="L469" i="4" l="1"/>
  <c r="M469" i="4" s="1"/>
  <c r="N469" i="4"/>
  <c r="O469" i="4" s="1"/>
  <c r="H470" i="4"/>
  <c r="T36" i="1"/>
  <c r="Q36" i="1" s="1"/>
  <c r="P37" i="1" s="1"/>
  <c r="H470" i="1"/>
  <c r="L469" i="1"/>
  <c r="M469" i="1" s="1"/>
  <c r="N469" i="1" s="1"/>
  <c r="O469" i="1" s="1"/>
  <c r="I470" i="4" l="1"/>
  <c r="K470" i="4"/>
  <c r="R36" i="1"/>
  <c r="U36" i="1" s="1"/>
  <c r="V36" i="1" s="1"/>
  <c r="W36" i="1" s="1"/>
  <c r="I470" i="1"/>
  <c r="K470" i="1" s="1"/>
  <c r="L470" i="4" l="1"/>
  <c r="M470" i="4" s="1"/>
  <c r="N470" i="4" s="1"/>
  <c r="O470" i="4" s="1"/>
  <c r="H471" i="4"/>
  <c r="T37" i="1"/>
  <c r="Q37" i="1" s="1"/>
  <c r="P38" i="1" s="1"/>
  <c r="L470" i="1"/>
  <c r="M470" i="1" s="1"/>
  <c r="N470" i="1" s="1"/>
  <c r="O470" i="1" s="1"/>
  <c r="H471" i="1"/>
  <c r="J471" i="4" l="1"/>
  <c r="I471" i="4"/>
  <c r="Q38" i="1"/>
  <c r="P39" i="1" s="1"/>
  <c r="R37" i="1"/>
  <c r="U37" i="1" s="1"/>
  <c r="V37" i="1" s="1"/>
  <c r="W37" i="1" s="1"/>
  <c r="J471" i="1"/>
  <c r="I471" i="1"/>
  <c r="K471" i="4" l="1"/>
  <c r="R38" i="1"/>
  <c r="U38" i="1" s="1"/>
  <c r="V38" i="1" s="1"/>
  <c r="W38" i="1" s="1"/>
  <c r="Q39" i="1"/>
  <c r="P40" i="1" s="1"/>
  <c r="K471" i="1"/>
  <c r="L471" i="4" l="1"/>
  <c r="M471" i="4" s="1"/>
  <c r="N471" i="4" s="1"/>
  <c r="O471" i="4" s="1"/>
  <c r="H472" i="4"/>
  <c r="S51" i="1"/>
  <c r="L471" i="1"/>
  <c r="M471" i="1" s="1"/>
  <c r="N471" i="1" s="1"/>
  <c r="O471" i="1" s="1"/>
  <c r="H472" i="1"/>
  <c r="I472" i="4" l="1"/>
  <c r="K472" i="4"/>
  <c r="Q40" i="1"/>
  <c r="P41" i="1" s="1"/>
  <c r="R39" i="1"/>
  <c r="U39" i="1" s="1"/>
  <c r="V39" i="1" s="1"/>
  <c r="W39" i="1" s="1"/>
  <c r="I472" i="1"/>
  <c r="K472" i="1" s="1"/>
  <c r="L472" i="4" l="1"/>
  <c r="M472" i="4" s="1"/>
  <c r="H473" i="4"/>
  <c r="N472" i="4"/>
  <c r="O472" i="4" s="1"/>
  <c r="R40" i="1"/>
  <c r="U40" i="1" s="1"/>
  <c r="V40" i="1" s="1"/>
  <c r="W40" i="1" s="1"/>
  <c r="H473" i="1"/>
  <c r="L472" i="1"/>
  <c r="M472" i="1" s="1"/>
  <c r="N472" i="1" s="1"/>
  <c r="O472" i="1" s="1"/>
  <c r="I473" i="4" l="1"/>
  <c r="K473" i="4"/>
  <c r="T41" i="1"/>
  <c r="Q41" i="1" s="1"/>
  <c r="P42" i="1" s="1"/>
  <c r="T50" i="1"/>
  <c r="I473" i="1"/>
  <c r="K473" i="1" s="1"/>
  <c r="L473" i="4" l="1"/>
  <c r="M473" i="4" s="1"/>
  <c r="N473" i="4" s="1"/>
  <c r="O473" i="4" s="1"/>
  <c r="H474" i="4"/>
  <c r="R41" i="1"/>
  <c r="U41" i="1" s="1"/>
  <c r="V41" i="1" s="1"/>
  <c r="W41" i="1" s="1"/>
  <c r="T51" i="1"/>
  <c r="L473" i="1"/>
  <c r="M473" i="1" s="1"/>
  <c r="N473" i="1" s="1"/>
  <c r="O473" i="1" s="1"/>
  <c r="H474" i="1"/>
  <c r="I474" i="4" l="1"/>
  <c r="K474" i="4"/>
  <c r="T42" i="1"/>
  <c r="Q42" i="1" s="1"/>
  <c r="P43" i="1" s="1"/>
  <c r="T52" i="1"/>
  <c r="I474" i="1"/>
  <c r="K474" i="1" s="1"/>
  <c r="L474" i="4" l="1"/>
  <c r="M474" i="4" s="1"/>
  <c r="N474" i="4" s="1"/>
  <c r="O474" i="4" s="1"/>
  <c r="H475" i="4"/>
  <c r="R42" i="1"/>
  <c r="U42" i="1" s="1"/>
  <c r="V42" i="1" s="1"/>
  <c r="W42" i="1" s="1"/>
  <c r="L474" i="1"/>
  <c r="M474" i="1" s="1"/>
  <c r="N474" i="1" s="1"/>
  <c r="O474" i="1" s="1"/>
  <c r="H475" i="1"/>
  <c r="I475" i="4" l="1"/>
  <c r="K475" i="4"/>
  <c r="T43" i="1"/>
  <c r="Q43" i="1" s="1"/>
  <c r="P44" i="1" s="1"/>
  <c r="I475" i="1"/>
  <c r="K475" i="1" s="1"/>
  <c r="L475" i="4" l="1"/>
  <c r="M475" i="4" s="1"/>
  <c r="N475" i="4" s="1"/>
  <c r="O475" i="4" s="1"/>
  <c r="H476" i="4"/>
  <c r="R43" i="1"/>
  <c r="U43" i="1" s="1"/>
  <c r="V43" i="1" s="1"/>
  <c r="W43" i="1" s="1"/>
  <c r="H476" i="1"/>
  <c r="L475" i="1"/>
  <c r="M475" i="1" s="1"/>
  <c r="N475" i="1" s="1"/>
  <c r="O475" i="1" s="1"/>
  <c r="I476" i="4" l="1"/>
  <c r="K476" i="4"/>
  <c r="T44" i="1"/>
  <c r="Q44" i="1" s="1"/>
  <c r="P45" i="1" s="1"/>
  <c r="I476" i="1"/>
  <c r="K476" i="1" s="1"/>
  <c r="L476" i="4" l="1"/>
  <c r="M476" i="4" s="1"/>
  <c r="H477" i="4"/>
  <c r="N476" i="4"/>
  <c r="O476" i="4" s="1"/>
  <c r="R44" i="1"/>
  <c r="U44" i="1" s="1"/>
  <c r="V44" i="1" s="1"/>
  <c r="W44" i="1" s="1"/>
  <c r="L476" i="1"/>
  <c r="M476" i="1" s="1"/>
  <c r="N476" i="1" s="1"/>
  <c r="O476" i="1" s="1"/>
  <c r="H477" i="1"/>
  <c r="I477" i="4" l="1"/>
  <c r="K477" i="4"/>
  <c r="T45" i="1"/>
  <c r="Q45" i="1" s="1"/>
  <c r="P46" i="1" s="1"/>
  <c r="I477" i="1"/>
  <c r="K477" i="1" s="1"/>
  <c r="L477" i="4" l="1"/>
  <c r="M477" i="4" s="1"/>
  <c r="N477" i="4" s="1"/>
  <c r="O477" i="4" s="1"/>
  <c r="H478" i="4"/>
  <c r="R45" i="1"/>
  <c r="U45" i="1" s="1"/>
  <c r="V45" i="1" s="1"/>
  <c r="W45" i="1" s="1"/>
  <c r="H478" i="1"/>
  <c r="L477" i="1"/>
  <c r="M477" i="1" s="1"/>
  <c r="N477" i="1" s="1"/>
  <c r="O477" i="1" s="1"/>
  <c r="I478" i="4" l="1"/>
  <c r="K478" i="4"/>
  <c r="T46" i="1"/>
  <c r="Q46" i="1" s="1"/>
  <c r="P47" i="1" s="1"/>
  <c r="I478" i="1"/>
  <c r="K478" i="1" s="1"/>
  <c r="L478" i="4" l="1"/>
  <c r="M478" i="4" s="1"/>
  <c r="N478" i="4"/>
  <c r="O478" i="4" s="1"/>
  <c r="H479" i="4"/>
  <c r="R46" i="1"/>
  <c r="U46" i="1" s="1"/>
  <c r="V46" i="1" s="1"/>
  <c r="W46" i="1" s="1"/>
  <c r="L478" i="1"/>
  <c r="M478" i="1" s="1"/>
  <c r="N478" i="1" s="1"/>
  <c r="O478" i="1" s="1"/>
  <c r="H479" i="1"/>
  <c r="I479" i="1" s="1"/>
  <c r="K479" i="1" s="1"/>
  <c r="I479" i="4" l="1"/>
  <c r="K479" i="4"/>
  <c r="T47" i="1"/>
  <c r="Q47" i="1" s="1"/>
  <c r="P48" i="1" s="1"/>
  <c r="H480" i="1"/>
  <c r="L479" i="1"/>
  <c r="M479" i="1" s="1"/>
  <c r="N479" i="1" s="1"/>
  <c r="O479" i="1" s="1"/>
  <c r="L479" i="4" l="1"/>
  <c r="M479" i="4" s="1"/>
  <c r="N479" i="4" s="1"/>
  <c r="O479" i="4" s="1"/>
  <c r="H480" i="4"/>
  <c r="R47" i="1"/>
  <c r="U47" i="1" s="1"/>
  <c r="V47" i="1" s="1"/>
  <c r="W47" i="1" s="1"/>
  <c r="T62" i="1"/>
  <c r="I480" i="1"/>
  <c r="K480" i="1" s="1"/>
  <c r="I480" i="4" l="1"/>
  <c r="K480" i="4"/>
  <c r="T48" i="1"/>
  <c r="Q48" i="1" s="1"/>
  <c r="P49" i="1" s="1"/>
  <c r="H481" i="1"/>
  <c r="L480" i="1"/>
  <c r="M480" i="1" s="1"/>
  <c r="N480" i="1" s="1"/>
  <c r="O480" i="1" s="1"/>
  <c r="L480" i="4" l="1"/>
  <c r="M480" i="4" s="1"/>
  <c r="H481" i="4"/>
  <c r="N480" i="4"/>
  <c r="O480" i="4" s="1"/>
  <c r="R48" i="1"/>
  <c r="U48" i="1" s="1"/>
  <c r="V48" i="1" s="1"/>
  <c r="W48" i="1" s="1"/>
  <c r="T64" i="1"/>
  <c r="I481" i="1"/>
  <c r="K481" i="1" s="1"/>
  <c r="I481" i="4" l="1"/>
  <c r="K481" i="4"/>
  <c r="T49" i="1"/>
  <c r="Q49" i="1" s="1"/>
  <c r="P50" i="1" s="1"/>
  <c r="L481" i="1"/>
  <c r="M481" i="1" s="1"/>
  <c r="N481" i="1" s="1"/>
  <c r="O481" i="1" s="1"/>
  <c r="H482" i="1"/>
  <c r="L481" i="4" l="1"/>
  <c r="M481" i="4" s="1"/>
  <c r="N481" i="4" s="1"/>
  <c r="O481" i="4" s="1"/>
  <c r="H482" i="4"/>
  <c r="R49" i="1"/>
  <c r="U49" i="1" s="1"/>
  <c r="V49" i="1" s="1"/>
  <c r="W49" i="1" s="1"/>
  <c r="Q50" i="1"/>
  <c r="P51" i="1" s="1"/>
  <c r="I482" i="1"/>
  <c r="K482" i="1" s="1"/>
  <c r="I482" i="4" l="1"/>
  <c r="K482" i="4"/>
  <c r="R50" i="1"/>
  <c r="U50" i="1" s="1"/>
  <c r="V50" i="1" s="1"/>
  <c r="W50" i="1" s="1"/>
  <c r="Q51" i="1"/>
  <c r="P52" i="1" s="1"/>
  <c r="L482" i="1"/>
  <c r="M482" i="1" s="1"/>
  <c r="N482" i="1" s="1"/>
  <c r="O482" i="1" s="1"/>
  <c r="H483" i="1"/>
  <c r="L482" i="4" l="1"/>
  <c r="M482" i="4" s="1"/>
  <c r="N482" i="4"/>
  <c r="O482" i="4" s="1"/>
  <c r="H483" i="4"/>
  <c r="S63" i="1"/>
  <c r="T63" i="1" s="1"/>
  <c r="I483" i="1"/>
  <c r="J483" i="1"/>
  <c r="J483" i="4" l="1"/>
  <c r="I483" i="4"/>
  <c r="Q52" i="1"/>
  <c r="P53" i="1" s="1"/>
  <c r="R51" i="1"/>
  <c r="U51" i="1" s="1"/>
  <c r="V51" i="1" s="1"/>
  <c r="W51" i="1" s="1"/>
  <c r="K483" i="1"/>
  <c r="H484" i="1" s="1"/>
  <c r="K483" i="4" l="1"/>
  <c r="L483" i="1"/>
  <c r="M483" i="1" s="1"/>
  <c r="N483" i="1" s="1"/>
  <c r="O483" i="1" s="1"/>
  <c r="R52" i="1"/>
  <c r="U52" i="1" s="1"/>
  <c r="V52" i="1" s="1"/>
  <c r="W52" i="1" s="1"/>
  <c r="I484" i="1"/>
  <c r="K484" i="1" s="1"/>
  <c r="L483" i="4" l="1"/>
  <c r="M483" i="4" s="1"/>
  <c r="H484" i="4"/>
  <c r="N483" i="4"/>
  <c r="O483" i="4" s="1"/>
  <c r="T53" i="1"/>
  <c r="Q53" i="1" s="1"/>
  <c r="P54" i="1" s="1"/>
  <c r="L484" i="1"/>
  <c r="M484" i="1" s="1"/>
  <c r="N484" i="1" s="1"/>
  <c r="O484" i="1" s="1"/>
  <c r="H485" i="1"/>
  <c r="I484" i="4" l="1"/>
  <c r="K484" i="4"/>
  <c r="R53" i="1"/>
  <c r="U53" i="1" s="1"/>
  <c r="V53" i="1" s="1"/>
  <c r="W53" i="1" s="1"/>
  <c r="I485" i="1"/>
  <c r="K485" i="1" s="1"/>
  <c r="L484" i="4" l="1"/>
  <c r="M484" i="4" s="1"/>
  <c r="N484" i="4" s="1"/>
  <c r="O484" i="4" s="1"/>
  <c r="H485" i="4"/>
  <c r="T54" i="1"/>
  <c r="Q54" i="1" s="1"/>
  <c r="P55" i="1" s="1"/>
  <c r="H486" i="1"/>
  <c r="L485" i="1"/>
  <c r="M485" i="1" s="1"/>
  <c r="N485" i="1" s="1"/>
  <c r="O485" i="1" s="1"/>
  <c r="I485" i="4" l="1"/>
  <c r="K485" i="4" s="1"/>
  <c r="R54" i="1"/>
  <c r="U54" i="1" s="1"/>
  <c r="V54" i="1" s="1"/>
  <c r="W54" i="1" s="1"/>
  <c r="T74" i="1"/>
  <c r="I486" i="1"/>
  <c r="K486" i="1" s="1"/>
  <c r="L485" i="4" l="1"/>
  <c r="M485" i="4" s="1"/>
  <c r="N485" i="4"/>
  <c r="O485" i="4" s="1"/>
  <c r="H486" i="4"/>
  <c r="T55" i="1"/>
  <c r="Q55" i="1" s="1"/>
  <c r="P56" i="1" s="1"/>
  <c r="L486" i="1"/>
  <c r="M486" i="1" s="1"/>
  <c r="N486" i="1" s="1"/>
  <c r="O486" i="1" s="1"/>
  <c r="H487" i="1"/>
  <c r="I487" i="1" s="1"/>
  <c r="K487" i="1" s="1"/>
  <c r="I486" i="4" l="1"/>
  <c r="K486" i="4" s="1"/>
  <c r="R55" i="1"/>
  <c r="U55" i="1" s="1"/>
  <c r="V55" i="1" s="1"/>
  <c r="W55" i="1" s="1"/>
  <c r="T76" i="1"/>
  <c r="H488" i="1"/>
  <c r="L487" i="1"/>
  <c r="M487" i="1" s="1"/>
  <c r="N487" i="1" s="1"/>
  <c r="O487" i="1" s="1"/>
  <c r="L486" i="4" l="1"/>
  <c r="M486" i="4" s="1"/>
  <c r="N486" i="4" s="1"/>
  <c r="O486" i="4" s="1"/>
  <c r="H487" i="4"/>
  <c r="T56" i="1"/>
  <c r="Q56" i="1" s="1"/>
  <c r="P57" i="1" s="1"/>
  <c r="I488" i="1"/>
  <c r="K488" i="1" s="1"/>
  <c r="I487" i="4" l="1"/>
  <c r="K487" i="4" s="1"/>
  <c r="R56" i="1"/>
  <c r="U56" i="1" s="1"/>
  <c r="V56" i="1" s="1"/>
  <c r="W56" i="1" s="1"/>
  <c r="H489" i="1"/>
  <c r="L488" i="1"/>
  <c r="M488" i="1" s="1"/>
  <c r="N488" i="1" s="1"/>
  <c r="O488" i="1" s="1"/>
  <c r="L487" i="4" l="1"/>
  <c r="M487" i="4" s="1"/>
  <c r="N487" i="4"/>
  <c r="O487" i="4" s="1"/>
  <c r="H488" i="4"/>
  <c r="T57" i="1"/>
  <c r="Q57" i="1" s="1"/>
  <c r="P58" i="1" s="1"/>
  <c r="I489" i="1"/>
  <c r="K489" i="1" s="1"/>
  <c r="I488" i="4" l="1"/>
  <c r="K488" i="4"/>
  <c r="R57" i="1"/>
  <c r="U57" i="1" s="1"/>
  <c r="V57" i="1" s="1"/>
  <c r="W57" i="1" s="1"/>
  <c r="L489" i="1"/>
  <c r="M489" i="1" s="1"/>
  <c r="N489" i="1" s="1"/>
  <c r="O489" i="1" s="1"/>
  <c r="H490" i="1"/>
  <c r="L488" i="4" l="1"/>
  <c r="M488" i="4" s="1"/>
  <c r="N488" i="4" s="1"/>
  <c r="O488" i="4" s="1"/>
  <c r="H489" i="4"/>
  <c r="T58" i="1"/>
  <c r="Q58" i="1" s="1"/>
  <c r="P59" i="1" s="1"/>
  <c r="I490" i="1"/>
  <c r="K490" i="1" s="1"/>
  <c r="I489" i="4" l="1"/>
  <c r="K489" i="4" s="1"/>
  <c r="R58" i="1"/>
  <c r="U58" i="1" s="1"/>
  <c r="V58" i="1" s="1"/>
  <c r="W58" i="1" s="1"/>
  <c r="L490" i="1"/>
  <c r="M490" i="1" s="1"/>
  <c r="N490" i="1" s="1"/>
  <c r="O490" i="1" s="1"/>
  <c r="H491" i="1"/>
  <c r="L489" i="4" l="1"/>
  <c r="M489" i="4" s="1"/>
  <c r="N489" i="4"/>
  <c r="O489" i="4" s="1"/>
  <c r="H490" i="4"/>
  <c r="T59" i="1"/>
  <c r="Q59" i="1" s="1"/>
  <c r="P60" i="1" s="1"/>
  <c r="I491" i="1"/>
  <c r="K491" i="1" s="1"/>
  <c r="I490" i="4" l="1"/>
  <c r="K490" i="4"/>
  <c r="R59" i="1"/>
  <c r="U59" i="1" s="1"/>
  <c r="V59" i="1" s="1"/>
  <c r="W59" i="1" s="1"/>
  <c r="H492" i="1"/>
  <c r="L491" i="1"/>
  <c r="M491" i="1" s="1"/>
  <c r="N491" i="1" s="1"/>
  <c r="O491" i="1" s="1"/>
  <c r="L490" i="4" l="1"/>
  <c r="M490" i="4" s="1"/>
  <c r="N490" i="4" s="1"/>
  <c r="O490" i="4" s="1"/>
  <c r="H491" i="4"/>
  <c r="H14" i="1"/>
  <c r="J492" i="1"/>
  <c r="J14" i="1" s="1"/>
  <c r="T60" i="1"/>
  <c r="Q60" i="1" s="1"/>
  <c r="P61" i="1" s="1"/>
  <c r="I492" i="1"/>
  <c r="I491" i="4" l="1"/>
  <c r="K491" i="4" s="1"/>
  <c r="R60" i="1"/>
  <c r="U60" i="1" s="1"/>
  <c r="V60" i="1" s="1"/>
  <c r="W60" i="1" s="1"/>
  <c r="T86" i="1"/>
  <c r="K492" i="1"/>
  <c r="L492" i="1" s="1"/>
  <c r="I14" i="1"/>
  <c r="L491" i="4" l="1"/>
  <c r="M491" i="4" s="1"/>
  <c r="N491" i="4"/>
  <c r="O491" i="4" s="1"/>
  <c r="H492" i="4"/>
  <c r="K14" i="1"/>
  <c r="T61" i="1"/>
  <c r="Q61" i="1" s="1"/>
  <c r="P62" i="1" s="1"/>
  <c r="M492" i="1"/>
  <c r="L14" i="1"/>
  <c r="J492" i="4" l="1"/>
  <c r="I492" i="4"/>
  <c r="I14" i="4" s="1"/>
  <c r="H14" i="4"/>
  <c r="R61" i="1"/>
  <c r="U61" i="1" s="1"/>
  <c r="V61" i="1" s="1"/>
  <c r="W61" i="1" s="1"/>
  <c r="Q62" i="1"/>
  <c r="P63" i="1" s="1"/>
  <c r="N492" i="1"/>
  <c r="M14" i="1"/>
  <c r="K492" i="4" l="1"/>
  <c r="J14" i="4"/>
  <c r="R62" i="1"/>
  <c r="U62" i="1" s="1"/>
  <c r="V62" i="1" s="1"/>
  <c r="W62" i="1" s="1"/>
  <c r="Q63" i="1"/>
  <c r="P64" i="1" s="1"/>
  <c r="O492" i="1"/>
  <c r="O14" i="1" s="1"/>
  <c r="N14" i="1"/>
  <c r="L492" i="4" l="1"/>
  <c r="K14" i="4"/>
  <c r="S75" i="1"/>
  <c r="T75" i="1" s="1"/>
  <c r="R63" i="1"/>
  <c r="U63" i="1" s="1"/>
  <c r="V63" i="1" s="1"/>
  <c r="W63" i="1" s="1"/>
  <c r="Q64" i="1"/>
  <c r="P65" i="1" s="1"/>
  <c r="M492" i="4" l="1"/>
  <c r="L14" i="4"/>
  <c r="R64" i="1"/>
  <c r="U64" i="1" s="1"/>
  <c r="V64" i="1" s="1"/>
  <c r="W64" i="1" s="1"/>
  <c r="M14" i="4" l="1"/>
  <c r="N492" i="4"/>
  <c r="T65" i="1"/>
  <c r="Q65" i="1" s="1"/>
  <c r="P66" i="1" s="1"/>
  <c r="O492" i="4" l="1"/>
  <c r="O14" i="4" s="1"/>
  <c r="N14" i="4"/>
  <c r="R65" i="1"/>
  <c r="U65" i="1" s="1"/>
  <c r="V65" i="1" s="1"/>
  <c r="W65" i="1" s="1"/>
  <c r="T66" i="1" l="1"/>
  <c r="Q66" i="1" s="1"/>
  <c r="P67" i="1" s="1"/>
  <c r="R66" i="1" l="1"/>
  <c r="U66" i="1" s="1"/>
  <c r="V66" i="1" s="1"/>
  <c r="W66" i="1" s="1"/>
  <c r="T67" i="1" l="1"/>
  <c r="Q67" i="1" s="1"/>
  <c r="P68" i="1" s="1"/>
  <c r="R67" i="1" l="1"/>
  <c r="U67" i="1" s="1"/>
  <c r="V67" i="1" s="1"/>
  <c r="W67" i="1" s="1"/>
  <c r="T68" i="1" l="1"/>
  <c r="Q68" i="1" s="1"/>
  <c r="P69" i="1" s="1"/>
  <c r="T98" i="1"/>
  <c r="R68" i="1" l="1"/>
  <c r="U68" i="1" s="1"/>
  <c r="V68" i="1" s="1"/>
  <c r="W68" i="1" s="1"/>
  <c r="T69" i="1" l="1"/>
  <c r="Q69" i="1" s="1"/>
  <c r="P70" i="1" s="1"/>
  <c r="T100" i="1"/>
  <c r="R69" i="1" l="1"/>
  <c r="U69" i="1" s="1"/>
  <c r="V69" i="1" s="1"/>
  <c r="W69" i="1" s="1"/>
  <c r="T70" i="1" l="1"/>
  <c r="Q70" i="1" s="1"/>
  <c r="P71" i="1" s="1"/>
  <c r="R70" i="1" l="1"/>
  <c r="U70" i="1" s="1"/>
  <c r="V70" i="1" s="1"/>
  <c r="W70" i="1" s="1"/>
  <c r="T71" i="1" l="1"/>
  <c r="Q71" i="1" s="1"/>
  <c r="P72" i="1" s="1"/>
  <c r="R71" i="1" l="1"/>
  <c r="U71" i="1" s="1"/>
  <c r="V71" i="1" s="1"/>
  <c r="W71" i="1" s="1"/>
  <c r="T72" i="1" l="1"/>
  <c r="Q72" i="1" s="1"/>
  <c r="P73" i="1" s="1"/>
  <c r="R72" i="1" l="1"/>
  <c r="U72" i="1" s="1"/>
  <c r="V72" i="1" s="1"/>
  <c r="W72" i="1" s="1"/>
  <c r="T73" i="1" l="1"/>
  <c r="Q73" i="1" s="1"/>
  <c r="P74" i="1" s="1"/>
  <c r="Q74" i="1" l="1"/>
  <c r="P75" i="1" s="1"/>
  <c r="R73" i="1"/>
  <c r="U73" i="1" s="1"/>
  <c r="V73" i="1" s="1"/>
  <c r="W73" i="1" s="1"/>
  <c r="Q75" i="1" l="1"/>
  <c r="P76" i="1" s="1"/>
  <c r="R74" i="1" l="1"/>
  <c r="U74" i="1" s="1"/>
  <c r="V74" i="1" s="1"/>
  <c r="W74" i="1" s="1"/>
  <c r="T110" i="1"/>
  <c r="R75" i="1" l="1"/>
  <c r="U75" i="1" s="1"/>
  <c r="V75" i="1" s="1"/>
  <c r="W75" i="1" s="1"/>
  <c r="S87" i="1"/>
  <c r="T87" i="1" s="1"/>
  <c r="Q76" i="1"/>
  <c r="P77" i="1" s="1"/>
  <c r="R76" i="1" l="1"/>
  <c r="U76" i="1" s="1"/>
  <c r="V76" i="1" s="1"/>
  <c r="W76" i="1" s="1"/>
  <c r="T77" i="1" l="1"/>
  <c r="Q77" i="1" s="1"/>
  <c r="P78" i="1" s="1"/>
  <c r="R77" i="1" l="1"/>
  <c r="U77" i="1" s="1"/>
  <c r="V77" i="1" s="1"/>
  <c r="W77" i="1" s="1"/>
  <c r="T78" i="1" l="1"/>
  <c r="Q78" i="1" s="1"/>
  <c r="P79" i="1" s="1"/>
  <c r="R78" i="1" l="1"/>
  <c r="U78" i="1" s="1"/>
  <c r="V78" i="1" s="1"/>
  <c r="W78" i="1" s="1"/>
  <c r="T79" i="1" l="1"/>
  <c r="Q79" i="1" s="1"/>
  <c r="P80" i="1" s="1"/>
  <c r="R79" i="1" l="1"/>
  <c r="U79" i="1" s="1"/>
  <c r="V79" i="1" s="1"/>
  <c r="W79" i="1" s="1"/>
  <c r="T80" i="1" l="1"/>
  <c r="Q80" i="1" s="1"/>
  <c r="P81" i="1" s="1"/>
  <c r="R80" i="1" l="1"/>
  <c r="U80" i="1" s="1"/>
  <c r="V80" i="1" s="1"/>
  <c r="W80" i="1" s="1"/>
  <c r="T81" i="1" l="1"/>
  <c r="Q81" i="1" s="1"/>
  <c r="P82" i="1" s="1"/>
  <c r="R81" i="1" l="1"/>
  <c r="U81" i="1" s="1"/>
  <c r="V81" i="1" s="1"/>
  <c r="W81" i="1" s="1"/>
  <c r="T122" i="1"/>
  <c r="T82" i="1" l="1"/>
  <c r="Q82" i="1" s="1"/>
  <c r="P83" i="1" s="1"/>
  <c r="R82" i="1" l="1"/>
  <c r="U82" i="1" s="1"/>
  <c r="V82" i="1" s="1"/>
  <c r="W82" i="1" s="1"/>
  <c r="T124" i="1"/>
  <c r="T83" i="1" l="1"/>
  <c r="Q83" i="1" s="1"/>
  <c r="P84" i="1" s="1"/>
  <c r="R83" i="1" l="1"/>
  <c r="U83" i="1" s="1"/>
  <c r="V83" i="1" s="1"/>
  <c r="W83" i="1" s="1"/>
  <c r="T84" i="1" l="1"/>
  <c r="Q84" i="1" s="1"/>
  <c r="P85" i="1" s="1"/>
  <c r="R84" i="1" l="1"/>
  <c r="U84" i="1" s="1"/>
  <c r="V84" i="1" s="1"/>
  <c r="W84" i="1" s="1"/>
  <c r="T85" i="1" l="1"/>
  <c r="Q85" i="1" s="1"/>
  <c r="P86" i="1" s="1"/>
  <c r="Q86" i="1" l="1"/>
  <c r="P87" i="1" s="1"/>
  <c r="R85" i="1"/>
  <c r="U85" i="1" s="1"/>
  <c r="V85" i="1" s="1"/>
  <c r="W85" i="1" s="1"/>
  <c r="R86" i="1" l="1"/>
  <c r="U86" i="1" s="1"/>
  <c r="V86" i="1" s="1"/>
  <c r="W86" i="1" s="1"/>
  <c r="Q87" i="1"/>
  <c r="P88" i="1" s="1"/>
  <c r="R87" i="1" l="1"/>
  <c r="U87" i="1" s="1"/>
  <c r="V87" i="1" s="1"/>
  <c r="W87" i="1" s="1"/>
  <c r="S99" i="1"/>
  <c r="T99" i="1" s="1"/>
  <c r="T88" i="1" l="1"/>
  <c r="Q88" i="1" s="1"/>
  <c r="P89" i="1" s="1"/>
  <c r="R88" i="1" l="1"/>
  <c r="U88" i="1" s="1"/>
  <c r="V88" i="1" s="1"/>
  <c r="W88" i="1" s="1"/>
  <c r="T134" i="1"/>
  <c r="T89" i="1" l="1"/>
  <c r="Q89" i="1" s="1"/>
  <c r="P90" i="1" s="1"/>
  <c r="R89" i="1" l="1"/>
  <c r="U89" i="1" s="1"/>
  <c r="V89" i="1" s="1"/>
  <c r="W89" i="1" s="1"/>
  <c r="T136" i="1"/>
  <c r="T90" i="1" l="1"/>
  <c r="Q90" i="1" s="1"/>
  <c r="P91" i="1" s="1"/>
  <c r="R90" i="1" l="1"/>
  <c r="U90" i="1" s="1"/>
  <c r="V90" i="1" s="1"/>
  <c r="W90" i="1" s="1"/>
  <c r="T91" i="1" l="1"/>
  <c r="Q91" i="1" s="1"/>
  <c r="P92" i="1" s="1"/>
  <c r="R91" i="1" l="1"/>
  <c r="U91" i="1" s="1"/>
  <c r="V91" i="1" s="1"/>
  <c r="W91" i="1" s="1"/>
  <c r="T92" i="1" l="1"/>
  <c r="Q92" i="1" s="1"/>
  <c r="P93" i="1" s="1"/>
  <c r="R92" i="1" l="1"/>
  <c r="U92" i="1" s="1"/>
  <c r="V92" i="1" s="1"/>
  <c r="W92" i="1" s="1"/>
  <c r="T93" i="1" l="1"/>
  <c r="Q93" i="1" s="1"/>
  <c r="P94" i="1" s="1"/>
  <c r="R93" i="1" l="1"/>
  <c r="U93" i="1" s="1"/>
  <c r="V93" i="1" s="1"/>
  <c r="W93" i="1" s="1"/>
  <c r="T94" i="1" l="1"/>
  <c r="Q94" i="1" s="1"/>
  <c r="P95" i="1" s="1"/>
  <c r="R94" i="1" l="1"/>
  <c r="U94" i="1" s="1"/>
  <c r="V94" i="1" s="1"/>
  <c r="W94" i="1" s="1"/>
  <c r="T95" i="1" l="1"/>
  <c r="Q95" i="1" s="1"/>
  <c r="P96" i="1" s="1"/>
  <c r="T146" i="1"/>
  <c r="R95" i="1" l="1"/>
  <c r="U95" i="1" s="1"/>
  <c r="V95" i="1" s="1"/>
  <c r="W95" i="1" s="1"/>
  <c r="T96" i="1" l="1"/>
  <c r="Q96" i="1" s="1"/>
  <c r="P97" i="1" s="1"/>
  <c r="T148" i="1"/>
  <c r="R96" i="1" l="1"/>
  <c r="U96" i="1" s="1"/>
  <c r="V96" i="1" s="1"/>
  <c r="W96" i="1" s="1"/>
  <c r="T97" i="1" l="1"/>
  <c r="Q97" i="1" s="1"/>
  <c r="P98" i="1" s="1"/>
  <c r="R97" i="1" l="1"/>
  <c r="U97" i="1" s="1"/>
  <c r="V97" i="1" s="1"/>
  <c r="W97" i="1" s="1"/>
  <c r="Q98" i="1"/>
  <c r="P99" i="1" s="1"/>
  <c r="Q99" i="1" l="1"/>
  <c r="P100" i="1" s="1"/>
  <c r="R98" i="1"/>
  <c r="U98" i="1" s="1"/>
  <c r="V98" i="1" s="1"/>
  <c r="W98" i="1" s="1"/>
  <c r="R99" i="1" l="1"/>
  <c r="U99" i="1" s="1"/>
  <c r="V99" i="1" s="1"/>
  <c r="W99" i="1" s="1"/>
  <c r="S111" i="1"/>
  <c r="T111" i="1" s="1"/>
  <c r="Q100" i="1"/>
  <c r="P101" i="1" s="1"/>
  <c r="R100" i="1" l="1"/>
  <c r="U100" i="1" s="1"/>
  <c r="V100" i="1" s="1"/>
  <c r="W100" i="1" s="1"/>
  <c r="T101" i="1" l="1"/>
  <c r="Q101" i="1" s="1"/>
  <c r="P102" i="1" s="1"/>
  <c r="R101" i="1" l="1"/>
  <c r="U101" i="1" s="1"/>
  <c r="V101" i="1" s="1"/>
  <c r="W101" i="1" s="1"/>
  <c r="T102" i="1" l="1"/>
  <c r="Q102" i="1" s="1"/>
  <c r="P103" i="1" s="1"/>
  <c r="R102" i="1" l="1"/>
  <c r="U102" i="1" s="1"/>
  <c r="V102" i="1" s="1"/>
  <c r="W102" i="1" s="1"/>
  <c r="T103" i="1" l="1"/>
  <c r="Q103" i="1" s="1"/>
  <c r="P104" i="1" s="1"/>
  <c r="T158" i="1"/>
  <c r="R103" i="1" l="1"/>
  <c r="U103" i="1" s="1"/>
  <c r="V103" i="1" s="1"/>
  <c r="W103" i="1" s="1"/>
  <c r="T104" i="1" l="1"/>
  <c r="Q104" i="1" s="1"/>
  <c r="P105" i="1" s="1"/>
  <c r="R104" i="1" l="1"/>
  <c r="U104" i="1" s="1"/>
  <c r="V104" i="1" s="1"/>
  <c r="W104" i="1" s="1"/>
  <c r="T105" i="1" l="1"/>
  <c r="Q105" i="1" s="1"/>
  <c r="P106" i="1" s="1"/>
  <c r="R105" i="1" l="1"/>
  <c r="U105" i="1" s="1"/>
  <c r="V105" i="1" s="1"/>
  <c r="W105" i="1" s="1"/>
  <c r="T106" i="1" l="1"/>
  <c r="Q106" i="1" s="1"/>
  <c r="P107" i="1" s="1"/>
  <c r="R106" i="1" l="1"/>
  <c r="U106" i="1" s="1"/>
  <c r="V106" i="1" s="1"/>
  <c r="W106" i="1" s="1"/>
  <c r="T107" i="1" l="1"/>
  <c r="Q107" i="1" s="1"/>
  <c r="P108" i="1" s="1"/>
  <c r="R107" i="1" l="1"/>
  <c r="U107" i="1" s="1"/>
  <c r="V107" i="1" s="1"/>
  <c r="W107" i="1" s="1"/>
  <c r="T108" i="1" l="1"/>
  <c r="Q108" i="1" s="1"/>
  <c r="P109" i="1" s="1"/>
  <c r="R108" i="1" l="1"/>
  <c r="U108" i="1" s="1"/>
  <c r="V108" i="1" s="1"/>
  <c r="W108" i="1" s="1"/>
  <c r="T109" i="1" l="1"/>
  <c r="Q109" i="1" s="1"/>
  <c r="P110" i="1" s="1"/>
  <c r="R109" i="1" l="1"/>
  <c r="U109" i="1" s="1"/>
  <c r="V109" i="1" s="1"/>
  <c r="W109" i="1" s="1"/>
  <c r="Q110" i="1"/>
  <c r="P111" i="1" s="1"/>
  <c r="T170" i="1"/>
  <c r="R110" i="1" l="1"/>
  <c r="U110" i="1" s="1"/>
  <c r="V110" i="1" s="1"/>
  <c r="W110" i="1" s="1"/>
  <c r="Q111" i="1"/>
  <c r="P112" i="1" s="1"/>
  <c r="R111" i="1" l="1"/>
  <c r="U111" i="1" s="1"/>
  <c r="V111" i="1" s="1"/>
  <c r="W111" i="1" s="1"/>
  <c r="S123" i="1"/>
  <c r="T123" i="1" s="1"/>
  <c r="T172" i="1"/>
  <c r="T112" i="1" l="1"/>
  <c r="Q112" i="1" s="1"/>
  <c r="P113" i="1" s="1"/>
  <c r="R112" i="1" l="1"/>
  <c r="U112" i="1" s="1"/>
  <c r="V112" i="1" s="1"/>
  <c r="W112" i="1" s="1"/>
  <c r="T113" i="1" l="1"/>
  <c r="Q113" i="1" s="1"/>
  <c r="P114" i="1" s="1"/>
  <c r="R113" i="1" l="1"/>
  <c r="U113" i="1" s="1"/>
  <c r="V113" i="1" s="1"/>
  <c r="W113" i="1" s="1"/>
  <c r="T114" i="1" l="1"/>
  <c r="Q114" i="1" s="1"/>
  <c r="P115" i="1" s="1"/>
  <c r="R114" i="1" l="1"/>
  <c r="U114" i="1" s="1"/>
  <c r="V114" i="1" s="1"/>
  <c r="W114" i="1" s="1"/>
  <c r="T115" i="1" l="1"/>
  <c r="Q115" i="1" s="1"/>
  <c r="P116" i="1" s="1"/>
  <c r="R115" i="1" l="1"/>
  <c r="U115" i="1" s="1"/>
  <c r="V115" i="1" s="1"/>
  <c r="W115" i="1" s="1"/>
  <c r="T116" i="1" l="1"/>
  <c r="Q116" i="1" s="1"/>
  <c r="P117" i="1" s="1"/>
  <c r="R116" i="1" l="1"/>
  <c r="U116" i="1" s="1"/>
  <c r="V116" i="1" s="1"/>
  <c r="W116" i="1" s="1"/>
  <c r="T117" i="1" l="1"/>
  <c r="Q117" i="1" s="1"/>
  <c r="P118" i="1" s="1"/>
  <c r="T182" i="1"/>
  <c r="R117" i="1" l="1"/>
  <c r="U117" i="1" s="1"/>
  <c r="V117" i="1" s="1"/>
  <c r="W117" i="1" s="1"/>
  <c r="T118" i="1" l="1"/>
  <c r="Q118" i="1" s="1"/>
  <c r="P119" i="1" s="1"/>
  <c r="R118" i="1" l="1"/>
  <c r="U118" i="1" s="1"/>
  <c r="V118" i="1" s="1"/>
  <c r="W118" i="1" s="1"/>
  <c r="T119" i="1" l="1"/>
  <c r="Q119" i="1" s="1"/>
  <c r="P120" i="1" s="1"/>
  <c r="R119" i="1" l="1"/>
  <c r="U119" i="1" s="1"/>
  <c r="V119" i="1" s="1"/>
  <c r="W119" i="1" s="1"/>
  <c r="T120" i="1" l="1"/>
  <c r="Q120" i="1" s="1"/>
  <c r="P121" i="1" s="1"/>
  <c r="R120" i="1" l="1"/>
  <c r="U120" i="1" s="1"/>
  <c r="V120" i="1" s="1"/>
  <c r="W120" i="1" s="1"/>
  <c r="T121" i="1" l="1"/>
  <c r="Q121" i="1" s="1"/>
  <c r="P122" i="1" s="1"/>
  <c r="R121" i="1" l="1"/>
  <c r="U121" i="1" s="1"/>
  <c r="V121" i="1" s="1"/>
  <c r="W121" i="1" s="1"/>
  <c r="Q122" i="1"/>
  <c r="P123" i="1" s="1"/>
  <c r="R122" i="1" l="1"/>
  <c r="U122" i="1" s="1"/>
  <c r="V122" i="1" s="1"/>
  <c r="W122" i="1" s="1"/>
  <c r="Q123" i="1"/>
  <c r="P124" i="1" s="1"/>
  <c r="R123" i="1" l="1"/>
  <c r="U123" i="1" s="1"/>
  <c r="V123" i="1" s="1"/>
  <c r="W123" i="1" s="1"/>
  <c r="Q124" i="1"/>
  <c r="P125" i="1" s="1"/>
  <c r="S135" i="1"/>
  <c r="T135" i="1" s="1"/>
  <c r="T194" i="1"/>
  <c r="R124" i="1" l="1"/>
  <c r="U124" i="1" s="1"/>
  <c r="V124" i="1" s="1"/>
  <c r="W124" i="1" s="1"/>
  <c r="T125" i="1" l="1"/>
  <c r="Q125" i="1" s="1"/>
  <c r="P126" i="1" s="1"/>
  <c r="T196" i="1"/>
  <c r="R125" i="1" l="1"/>
  <c r="U125" i="1" s="1"/>
  <c r="V125" i="1" s="1"/>
  <c r="W125" i="1" s="1"/>
  <c r="T126" i="1" l="1"/>
  <c r="Q126" i="1" s="1"/>
  <c r="P127" i="1" s="1"/>
  <c r="R126" i="1" l="1"/>
  <c r="U126" i="1" s="1"/>
  <c r="V126" i="1" s="1"/>
  <c r="W126" i="1" s="1"/>
  <c r="T127" i="1" l="1"/>
  <c r="Q127" i="1" s="1"/>
  <c r="P128" i="1" s="1"/>
  <c r="R127" i="1" l="1"/>
  <c r="U127" i="1" s="1"/>
  <c r="V127" i="1" s="1"/>
  <c r="W127" i="1" s="1"/>
  <c r="T128" i="1" l="1"/>
  <c r="Q128" i="1" s="1"/>
  <c r="P129" i="1" s="1"/>
  <c r="R128" i="1" l="1"/>
  <c r="U128" i="1" s="1"/>
  <c r="V128" i="1" s="1"/>
  <c r="W128" i="1" s="1"/>
  <c r="T129" i="1" l="1"/>
  <c r="Q129" i="1" s="1"/>
  <c r="P130" i="1" s="1"/>
  <c r="R129" i="1" l="1"/>
  <c r="U129" i="1" s="1"/>
  <c r="V129" i="1" s="1"/>
  <c r="W129" i="1" s="1"/>
  <c r="T130" i="1" l="1"/>
  <c r="Q130" i="1" s="1"/>
  <c r="P131" i="1" s="1"/>
  <c r="T206" i="1"/>
  <c r="R130" i="1" l="1"/>
  <c r="U130" i="1" s="1"/>
  <c r="V130" i="1" s="1"/>
  <c r="W130" i="1" s="1"/>
  <c r="T131" i="1" l="1"/>
  <c r="Q131" i="1" s="1"/>
  <c r="P132" i="1" s="1"/>
  <c r="R131" i="1" l="1"/>
  <c r="U131" i="1" s="1"/>
  <c r="V131" i="1" s="1"/>
  <c r="W131" i="1" s="1"/>
  <c r="T132" i="1" l="1"/>
  <c r="Q132" i="1" s="1"/>
  <c r="P133" i="1" s="1"/>
  <c r="R132" i="1" l="1"/>
  <c r="U132" i="1" s="1"/>
  <c r="V132" i="1" s="1"/>
  <c r="W132" i="1" s="1"/>
  <c r="T133" i="1" l="1"/>
  <c r="Q133" i="1" s="1"/>
  <c r="P134" i="1" s="1"/>
  <c r="R133" i="1" l="1"/>
  <c r="U133" i="1" s="1"/>
  <c r="V133" i="1" s="1"/>
  <c r="W133" i="1" s="1"/>
  <c r="Q134" i="1"/>
  <c r="P135" i="1" s="1"/>
  <c r="R134" i="1" l="1"/>
  <c r="U134" i="1" s="1"/>
  <c r="V134" i="1" s="1"/>
  <c r="W134" i="1" s="1"/>
  <c r="Q135" i="1"/>
  <c r="P136" i="1" s="1"/>
  <c r="Q136" i="1" l="1"/>
  <c r="P137" i="1" s="1"/>
  <c r="R135" i="1"/>
  <c r="U135" i="1" s="1"/>
  <c r="V135" i="1" s="1"/>
  <c r="W135" i="1" s="1"/>
  <c r="S147" i="1"/>
  <c r="T147" i="1" s="1"/>
  <c r="R136" i="1" l="1"/>
  <c r="U136" i="1" s="1"/>
  <c r="V136" i="1" s="1"/>
  <c r="W136" i="1" s="1"/>
  <c r="T137" i="1" l="1"/>
  <c r="Q137" i="1" s="1"/>
  <c r="P138" i="1" s="1"/>
  <c r="R137" i="1" l="1"/>
  <c r="U137" i="1" s="1"/>
  <c r="V137" i="1" s="1"/>
  <c r="W137" i="1" s="1"/>
  <c r="T138" i="1" l="1"/>
  <c r="Q138" i="1" s="1"/>
  <c r="P139" i="1" s="1"/>
  <c r="T218" i="1"/>
  <c r="R138" i="1" l="1"/>
  <c r="U138" i="1" s="1"/>
  <c r="V138" i="1" s="1"/>
  <c r="W138" i="1" s="1"/>
  <c r="T139" i="1" l="1"/>
  <c r="Q139" i="1" s="1"/>
  <c r="P140" i="1" s="1"/>
  <c r="T220" i="1"/>
  <c r="R139" i="1" l="1"/>
  <c r="U139" i="1" s="1"/>
  <c r="V139" i="1" s="1"/>
  <c r="W139" i="1" s="1"/>
  <c r="T140" i="1" l="1"/>
  <c r="Q140" i="1" s="1"/>
  <c r="P141" i="1" s="1"/>
  <c r="R140" i="1" l="1"/>
  <c r="U140" i="1" s="1"/>
  <c r="V140" i="1" s="1"/>
  <c r="W140" i="1" s="1"/>
  <c r="T141" i="1" l="1"/>
  <c r="Q141" i="1" s="1"/>
  <c r="P142" i="1" s="1"/>
  <c r="R141" i="1" l="1"/>
  <c r="U141" i="1" s="1"/>
  <c r="V141" i="1" s="1"/>
  <c r="W141" i="1" s="1"/>
  <c r="T142" i="1" l="1"/>
  <c r="Q142" i="1" s="1"/>
  <c r="P143" i="1" s="1"/>
  <c r="R142" i="1" l="1"/>
  <c r="U142" i="1" s="1"/>
  <c r="V142" i="1" s="1"/>
  <c r="W142" i="1" s="1"/>
  <c r="T143" i="1" l="1"/>
  <c r="Q143" i="1" s="1"/>
  <c r="P144" i="1" s="1"/>
  <c r="R143" i="1" l="1"/>
  <c r="U143" i="1" s="1"/>
  <c r="V143" i="1" s="1"/>
  <c r="W143" i="1" s="1"/>
  <c r="T144" i="1" l="1"/>
  <c r="Q144" i="1" s="1"/>
  <c r="P145" i="1" s="1"/>
  <c r="R144" i="1" l="1"/>
  <c r="U144" i="1" s="1"/>
  <c r="V144" i="1" s="1"/>
  <c r="W144" i="1" s="1"/>
  <c r="T230" i="1"/>
  <c r="T145" i="1" l="1"/>
  <c r="Q145" i="1" s="1"/>
  <c r="P146" i="1" s="1"/>
  <c r="Q146" i="1" l="1"/>
  <c r="P147" i="1" s="1"/>
  <c r="R145" i="1"/>
  <c r="U145" i="1" s="1"/>
  <c r="V145" i="1" s="1"/>
  <c r="W145" i="1" s="1"/>
  <c r="T232" i="1"/>
  <c r="R146" i="1" l="1"/>
  <c r="U146" i="1" s="1"/>
  <c r="V146" i="1" s="1"/>
  <c r="W146" i="1" s="1"/>
  <c r="Q147" i="1"/>
  <c r="P148" i="1" s="1"/>
  <c r="R147" i="1" l="1"/>
  <c r="U147" i="1" s="1"/>
  <c r="V147" i="1" s="1"/>
  <c r="W147" i="1" s="1"/>
  <c r="S159" i="1"/>
  <c r="T159" i="1" s="1"/>
  <c r="Q148" i="1"/>
  <c r="P149" i="1" s="1"/>
  <c r="R148" i="1" l="1"/>
  <c r="U148" i="1" s="1"/>
  <c r="V148" i="1" s="1"/>
  <c r="W148" i="1" s="1"/>
  <c r="T149" i="1" l="1"/>
  <c r="Q149" i="1" s="1"/>
  <c r="P150" i="1" s="1"/>
  <c r="R149" i="1" l="1"/>
  <c r="U149" i="1" s="1"/>
  <c r="V149" i="1" s="1"/>
  <c r="W149" i="1" s="1"/>
  <c r="T150" i="1" l="1"/>
  <c r="Q150" i="1" s="1"/>
  <c r="P151" i="1" s="1"/>
  <c r="R150" i="1" l="1"/>
  <c r="U150" i="1" s="1"/>
  <c r="V150" i="1" s="1"/>
  <c r="W150" i="1" s="1"/>
  <c r="T151" i="1" l="1"/>
  <c r="Q151" i="1" s="1"/>
  <c r="P152" i="1" s="1"/>
  <c r="R151" i="1" l="1"/>
  <c r="U151" i="1" s="1"/>
  <c r="V151" i="1" s="1"/>
  <c r="W151" i="1" s="1"/>
  <c r="T152" i="1" l="1"/>
  <c r="Q152" i="1" s="1"/>
  <c r="P153" i="1" s="1"/>
  <c r="R152" i="1" l="1"/>
  <c r="U152" i="1" s="1"/>
  <c r="V152" i="1" s="1"/>
  <c r="W152" i="1" s="1"/>
  <c r="T242" i="1"/>
  <c r="T153" i="1" l="1"/>
  <c r="Q153" i="1" s="1"/>
  <c r="P154" i="1" s="1"/>
  <c r="R153" i="1" l="1"/>
  <c r="U153" i="1" s="1"/>
  <c r="V153" i="1" s="1"/>
  <c r="W153" i="1" s="1"/>
  <c r="T244" i="1"/>
  <c r="T154" i="1" l="1"/>
  <c r="Q154" i="1" s="1"/>
  <c r="P155" i="1" s="1"/>
  <c r="R154" i="1" l="1"/>
  <c r="U154" i="1" s="1"/>
  <c r="V154" i="1" s="1"/>
  <c r="W154" i="1" s="1"/>
  <c r="T155" i="1" l="1"/>
  <c r="Q155" i="1" s="1"/>
  <c r="P156" i="1" s="1"/>
  <c r="R155" i="1" l="1"/>
  <c r="U155" i="1" s="1"/>
  <c r="V155" i="1" s="1"/>
  <c r="W155" i="1" s="1"/>
  <c r="T156" i="1" l="1"/>
  <c r="Q156" i="1" s="1"/>
  <c r="P157" i="1" s="1"/>
  <c r="R156" i="1" l="1"/>
  <c r="U156" i="1" s="1"/>
  <c r="V156" i="1" s="1"/>
  <c r="W156" i="1" s="1"/>
  <c r="T157" i="1" l="1"/>
  <c r="Q157" i="1" s="1"/>
  <c r="P158" i="1" s="1"/>
  <c r="Q158" i="1" l="1"/>
  <c r="P159" i="1" s="1"/>
  <c r="R157" i="1"/>
  <c r="U157" i="1" s="1"/>
  <c r="V157" i="1" s="1"/>
  <c r="W157" i="1" s="1"/>
  <c r="Q159" i="1" l="1"/>
  <c r="P160" i="1" s="1"/>
  <c r="R158" i="1"/>
  <c r="U158" i="1" s="1"/>
  <c r="V158" i="1" s="1"/>
  <c r="W158" i="1" s="1"/>
  <c r="R159" i="1" l="1"/>
  <c r="U159" i="1" s="1"/>
  <c r="V159" i="1" s="1"/>
  <c r="W159" i="1" s="1"/>
  <c r="S171" i="1"/>
  <c r="T171" i="1" s="1"/>
  <c r="T160" i="1" l="1"/>
  <c r="Q160" i="1" s="1"/>
  <c r="P161" i="1" s="1"/>
  <c r="T254" i="1"/>
  <c r="R160" i="1" l="1"/>
  <c r="U160" i="1" s="1"/>
  <c r="V160" i="1" s="1"/>
  <c r="W160" i="1" s="1"/>
  <c r="T161" i="1" l="1"/>
  <c r="Q161" i="1" s="1"/>
  <c r="P162" i="1" s="1"/>
  <c r="T256" i="1"/>
  <c r="R161" i="1" l="1"/>
  <c r="U161" i="1" s="1"/>
  <c r="V161" i="1" s="1"/>
  <c r="W161" i="1" s="1"/>
  <c r="T162" i="1" l="1"/>
  <c r="Q162" i="1" s="1"/>
  <c r="P163" i="1" s="1"/>
  <c r="R162" i="1" l="1"/>
  <c r="U162" i="1" s="1"/>
  <c r="V162" i="1" s="1"/>
  <c r="W162" i="1" s="1"/>
  <c r="T163" i="1" l="1"/>
  <c r="Q163" i="1" s="1"/>
  <c r="P164" i="1" s="1"/>
  <c r="R163" i="1" l="1"/>
  <c r="U163" i="1" s="1"/>
  <c r="V163" i="1" s="1"/>
  <c r="W163" i="1" s="1"/>
  <c r="T164" i="1" l="1"/>
  <c r="Q164" i="1" s="1"/>
  <c r="P165" i="1" s="1"/>
  <c r="R164" i="1" l="1"/>
  <c r="U164" i="1" s="1"/>
  <c r="V164" i="1" s="1"/>
  <c r="W164" i="1" s="1"/>
  <c r="T165" i="1" l="1"/>
  <c r="Q165" i="1" s="1"/>
  <c r="P166" i="1" s="1"/>
  <c r="R165" i="1" l="1"/>
  <c r="U165" i="1" s="1"/>
  <c r="V165" i="1" s="1"/>
  <c r="W165" i="1" s="1"/>
  <c r="T166" i="1" l="1"/>
  <c r="Q166" i="1" s="1"/>
  <c r="P167" i="1" s="1"/>
  <c r="T266" i="1"/>
  <c r="R166" i="1" l="1"/>
  <c r="U166" i="1" s="1"/>
  <c r="V166" i="1" s="1"/>
  <c r="W166" i="1" s="1"/>
  <c r="T167" i="1" l="1"/>
  <c r="Q167" i="1" s="1"/>
  <c r="P168" i="1" s="1"/>
  <c r="R167" i="1" l="1"/>
  <c r="U167" i="1" s="1"/>
  <c r="V167" i="1" s="1"/>
  <c r="W167" i="1" s="1"/>
  <c r="T168" i="1" l="1"/>
  <c r="Q168" i="1" s="1"/>
  <c r="P169" i="1" s="1"/>
  <c r="R168" i="1" l="1"/>
  <c r="U168" i="1" s="1"/>
  <c r="V168" i="1" s="1"/>
  <c r="W168" i="1" s="1"/>
  <c r="T169" i="1" l="1"/>
  <c r="Q169" i="1" s="1"/>
  <c r="P170" i="1" s="1"/>
  <c r="Q170" i="1" l="1"/>
  <c r="P171" i="1" s="1"/>
  <c r="R169" i="1"/>
  <c r="U169" i="1" s="1"/>
  <c r="V169" i="1" s="1"/>
  <c r="W169" i="1" s="1"/>
  <c r="R170" i="1" l="1"/>
  <c r="U170" i="1" s="1"/>
  <c r="V170" i="1" s="1"/>
  <c r="W170" i="1" s="1"/>
  <c r="Q171" i="1"/>
  <c r="P172" i="1" s="1"/>
  <c r="Q172" i="1" l="1"/>
  <c r="P173" i="1" s="1"/>
  <c r="R171" i="1"/>
  <c r="U171" i="1" s="1"/>
  <c r="V171" i="1" s="1"/>
  <c r="W171" i="1" s="1"/>
  <c r="S183" i="1"/>
  <c r="T183" i="1" s="1"/>
  <c r="R172" i="1" l="1"/>
  <c r="U172" i="1" s="1"/>
  <c r="V172" i="1" s="1"/>
  <c r="W172" i="1" s="1"/>
  <c r="T173" i="1" l="1"/>
  <c r="Q173" i="1" s="1"/>
  <c r="P174" i="1" s="1"/>
  <c r="T278" i="1"/>
  <c r="R173" i="1" l="1"/>
  <c r="U173" i="1" s="1"/>
  <c r="V173" i="1" s="1"/>
  <c r="W173" i="1" s="1"/>
  <c r="T174" i="1" l="1"/>
  <c r="Q174" i="1" s="1"/>
  <c r="P175" i="1" s="1"/>
  <c r="T280" i="1"/>
  <c r="R174" i="1" l="1"/>
  <c r="U174" i="1" s="1"/>
  <c r="V174" i="1" s="1"/>
  <c r="W174" i="1" s="1"/>
  <c r="T175" i="1" l="1"/>
  <c r="Q175" i="1" s="1"/>
  <c r="P176" i="1" s="1"/>
  <c r="R175" i="1" l="1"/>
  <c r="U175" i="1" s="1"/>
  <c r="V175" i="1" s="1"/>
  <c r="W175" i="1" s="1"/>
  <c r="T176" i="1" l="1"/>
  <c r="Q176" i="1" s="1"/>
  <c r="P177" i="1" s="1"/>
  <c r="R176" i="1" l="1"/>
  <c r="U176" i="1" s="1"/>
  <c r="V176" i="1" s="1"/>
  <c r="W176" i="1" s="1"/>
  <c r="T177" i="1" l="1"/>
  <c r="Q177" i="1" s="1"/>
  <c r="P178" i="1" s="1"/>
  <c r="R177" i="1" l="1"/>
  <c r="U177" i="1" s="1"/>
  <c r="V177" i="1" s="1"/>
  <c r="W177" i="1" s="1"/>
  <c r="T178" i="1" l="1"/>
  <c r="Q178" i="1" s="1"/>
  <c r="P179" i="1" s="1"/>
  <c r="R178" i="1" l="1"/>
  <c r="U178" i="1" s="1"/>
  <c r="V178" i="1" s="1"/>
  <c r="W178" i="1" s="1"/>
  <c r="T179" i="1" l="1"/>
  <c r="Q179" i="1" s="1"/>
  <c r="P180" i="1" s="1"/>
  <c r="T290" i="1"/>
  <c r="R179" i="1" l="1"/>
  <c r="U179" i="1" s="1"/>
  <c r="V179" i="1" s="1"/>
  <c r="W179" i="1" s="1"/>
  <c r="T180" i="1" l="1"/>
  <c r="Q180" i="1" s="1"/>
  <c r="P181" i="1" s="1"/>
  <c r="R180" i="1" l="1"/>
  <c r="U180" i="1" s="1"/>
  <c r="V180" i="1" s="1"/>
  <c r="W180" i="1" s="1"/>
  <c r="T181" i="1" l="1"/>
  <c r="Q181" i="1" s="1"/>
  <c r="P182" i="1" s="1"/>
  <c r="R181" i="1" l="1"/>
  <c r="U181" i="1" s="1"/>
  <c r="V181" i="1" s="1"/>
  <c r="W181" i="1" s="1"/>
  <c r="Q182" i="1"/>
  <c r="P183" i="1" s="1"/>
  <c r="Q183" i="1" l="1"/>
  <c r="P184" i="1" s="1"/>
  <c r="R182" i="1"/>
  <c r="U182" i="1" s="1"/>
  <c r="V182" i="1" s="1"/>
  <c r="W182" i="1" s="1"/>
  <c r="S195" i="1" l="1"/>
  <c r="T195" i="1" s="1"/>
  <c r="R183" i="1"/>
  <c r="U183" i="1" s="1"/>
  <c r="V183" i="1" s="1"/>
  <c r="W183" i="1" s="1"/>
  <c r="T184" i="1" l="1"/>
  <c r="Q184" i="1" s="1"/>
  <c r="P185" i="1" s="1"/>
  <c r="R184" i="1" l="1"/>
  <c r="U184" i="1" s="1"/>
  <c r="V184" i="1" s="1"/>
  <c r="W184" i="1" s="1"/>
  <c r="T185" i="1" l="1"/>
  <c r="Q185" i="1" s="1"/>
  <c r="P186" i="1" s="1"/>
  <c r="R185" i="1" l="1"/>
  <c r="U185" i="1" s="1"/>
  <c r="V185" i="1" s="1"/>
  <c r="W185" i="1" s="1"/>
  <c r="T186" i="1" l="1"/>
  <c r="Q186" i="1" s="1"/>
  <c r="P187" i="1" s="1"/>
  <c r="R186" i="1" l="1"/>
  <c r="U186" i="1" s="1"/>
  <c r="V186" i="1" s="1"/>
  <c r="W186" i="1" s="1"/>
  <c r="T302" i="1"/>
  <c r="T187" i="1" l="1"/>
  <c r="Q187" i="1" s="1"/>
  <c r="P188" i="1" s="1"/>
  <c r="R187" i="1" l="1"/>
  <c r="U187" i="1" s="1"/>
  <c r="V187" i="1" s="1"/>
  <c r="W187" i="1" s="1"/>
  <c r="T304" i="1"/>
  <c r="T188" i="1" l="1"/>
  <c r="Q188" i="1" s="1"/>
  <c r="P189" i="1" s="1"/>
  <c r="R188" i="1" l="1"/>
  <c r="U188" i="1" s="1"/>
  <c r="V188" i="1" s="1"/>
  <c r="W188" i="1" s="1"/>
  <c r="T189" i="1" l="1"/>
  <c r="Q189" i="1" s="1"/>
  <c r="P190" i="1" s="1"/>
  <c r="R189" i="1" l="1"/>
  <c r="U189" i="1" s="1"/>
  <c r="V189" i="1" s="1"/>
  <c r="W189" i="1" s="1"/>
  <c r="T190" i="1" l="1"/>
  <c r="Q190" i="1" s="1"/>
  <c r="P191" i="1" s="1"/>
  <c r="R190" i="1" l="1"/>
  <c r="U190" i="1" s="1"/>
  <c r="V190" i="1" s="1"/>
  <c r="W190" i="1" s="1"/>
  <c r="T191" i="1" l="1"/>
  <c r="Q191" i="1" s="1"/>
  <c r="P192" i="1" s="1"/>
  <c r="R191" i="1" l="1"/>
  <c r="U191" i="1" s="1"/>
  <c r="V191" i="1" s="1"/>
  <c r="W191" i="1" s="1"/>
  <c r="T192" i="1" l="1"/>
  <c r="Q192" i="1" s="1"/>
  <c r="P193" i="1" s="1"/>
  <c r="R192" i="1" l="1"/>
  <c r="U192" i="1" s="1"/>
  <c r="V192" i="1" s="1"/>
  <c r="W192" i="1" s="1"/>
  <c r="T193" i="1" l="1"/>
  <c r="Q193" i="1" s="1"/>
  <c r="P194" i="1" s="1"/>
  <c r="T314" i="1"/>
  <c r="R193" i="1" l="1"/>
  <c r="U193" i="1" s="1"/>
  <c r="V193" i="1" s="1"/>
  <c r="W193" i="1" s="1"/>
  <c r="Q194" i="1"/>
  <c r="P195" i="1" s="1"/>
  <c r="R194" i="1" l="1"/>
  <c r="U194" i="1" s="1"/>
  <c r="V194" i="1" s="1"/>
  <c r="W194" i="1" s="1"/>
  <c r="Q195" i="1"/>
  <c r="P196" i="1" s="1"/>
  <c r="T316" i="1"/>
  <c r="Q196" i="1" l="1"/>
  <c r="P197" i="1" s="1"/>
  <c r="R195" i="1"/>
  <c r="U195" i="1" s="1"/>
  <c r="V195" i="1" s="1"/>
  <c r="W195" i="1" s="1"/>
  <c r="S207" i="1"/>
  <c r="T207" i="1" s="1"/>
  <c r="R196" i="1" l="1"/>
  <c r="U196" i="1" s="1"/>
  <c r="V196" i="1" s="1"/>
  <c r="W196" i="1" s="1"/>
  <c r="T197" i="1" l="1"/>
  <c r="Q197" i="1" s="1"/>
  <c r="P198" i="1" s="1"/>
  <c r="R197" i="1" l="1"/>
  <c r="U197" i="1" s="1"/>
  <c r="V197" i="1" s="1"/>
  <c r="W197" i="1" s="1"/>
  <c r="T198" i="1" l="1"/>
  <c r="Q198" i="1" s="1"/>
  <c r="P199" i="1" s="1"/>
  <c r="R198" i="1" l="1"/>
  <c r="U198" i="1" s="1"/>
  <c r="V198" i="1" s="1"/>
  <c r="W198" i="1" s="1"/>
  <c r="T199" i="1" l="1"/>
  <c r="Q199" i="1" s="1"/>
  <c r="P200" i="1" s="1"/>
  <c r="R199" i="1" l="1"/>
  <c r="U199" i="1" s="1"/>
  <c r="V199" i="1" s="1"/>
  <c r="W199" i="1" s="1"/>
  <c r="T200" i="1" l="1"/>
  <c r="Q200" i="1" s="1"/>
  <c r="P201" i="1" s="1"/>
  <c r="R200" i="1" l="1"/>
  <c r="U200" i="1" s="1"/>
  <c r="V200" i="1" s="1"/>
  <c r="W200" i="1" s="1"/>
  <c r="T201" i="1" l="1"/>
  <c r="Q201" i="1" s="1"/>
  <c r="P202" i="1" s="1"/>
  <c r="T326" i="1"/>
  <c r="R201" i="1" l="1"/>
  <c r="U201" i="1" s="1"/>
  <c r="V201" i="1" s="1"/>
  <c r="W201" i="1" s="1"/>
  <c r="T202" i="1" l="1"/>
  <c r="Q202" i="1" s="1"/>
  <c r="P203" i="1" s="1"/>
  <c r="T328" i="1"/>
  <c r="R202" i="1" l="1"/>
  <c r="U202" i="1" s="1"/>
  <c r="V202" i="1" s="1"/>
  <c r="W202" i="1" s="1"/>
  <c r="T203" i="1" l="1"/>
  <c r="Q203" i="1" s="1"/>
  <c r="P204" i="1" s="1"/>
  <c r="R203" i="1" l="1"/>
  <c r="U203" i="1" s="1"/>
  <c r="V203" i="1" s="1"/>
  <c r="W203" i="1" s="1"/>
  <c r="T204" i="1" l="1"/>
  <c r="Q204" i="1" s="1"/>
  <c r="P205" i="1" s="1"/>
  <c r="R204" i="1" l="1"/>
  <c r="U204" i="1" s="1"/>
  <c r="V204" i="1" s="1"/>
  <c r="W204" i="1" s="1"/>
  <c r="T205" i="1" l="1"/>
  <c r="Q205" i="1" s="1"/>
  <c r="P206" i="1" s="1"/>
  <c r="R205" i="1" l="1"/>
  <c r="U205" i="1" s="1"/>
  <c r="V205" i="1" s="1"/>
  <c r="W205" i="1" s="1"/>
  <c r="Q206" i="1"/>
  <c r="P207" i="1" s="1"/>
  <c r="R206" i="1" l="1"/>
  <c r="U206" i="1" s="1"/>
  <c r="V206" i="1" s="1"/>
  <c r="W206" i="1" s="1"/>
  <c r="Q207" i="1"/>
  <c r="P208" i="1" s="1"/>
  <c r="S219" i="1" l="1"/>
  <c r="T219" i="1" s="1"/>
  <c r="R207" i="1" l="1"/>
  <c r="U207" i="1" s="1"/>
  <c r="V207" i="1" s="1"/>
  <c r="W207" i="1" s="1"/>
  <c r="T208" i="1" l="1"/>
  <c r="Q208" i="1" s="1"/>
  <c r="P209" i="1" s="1"/>
  <c r="T338" i="1"/>
  <c r="R208" i="1" l="1"/>
  <c r="U208" i="1" s="1"/>
  <c r="V208" i="1" s="1"/>
  <c r="W208" i="1" s="1"/>
  <c r="T209" i="1" l="1"/>
  <c r="Q209" i="1" s="1"/>
  <c r="P210" i="1" s="1"/>
  <c r="T340" i="1"/>
  <c r="R209" i="1" l="1"/>
  <c r="U209" i="1" s="1"/>
  <c r="V209" i="1" s="1"/>
  <c r="W209" i="1" s="1"/>
  <c r="T210" i="1" l="1"/>
  <c r="Q210" i="1" s="1"/>
  <c r="P211" i="1" s="1"/>
  <c r="R210" i="1" l="1"/>
  <c r="U210" i="1" s="1"/>
  <c r="V210" i="1" s="1"/>
  <c r="W210" i="1" s="1"/>
  <c r="T211" i="1" l="1"/>
  <c r="Q211" i="1" s="1"/>
  <c r="P212" i="1" s="1"/>
  <c r="R211" i="1" l="1"/>
  <c r="U211" i="1" s="1"/>
  <c r="V211" i="1" s="1"/>
  <c r="W211" i="1" s="1"/>
  <c r="T212" i="1" l="1"/>
  <c r="Q212" i="1" s="1"/>
  <c r="P213" i="1" s="1"/>
  <c r="R212" i="1" l="1"/>
  <c r="U212" i="1" s="1"/>
  <c r="V212" i="1" s="1"/>
  <c r="W212" i="1" s="1"/>
  <c r="T213" i="1" l="1"/>
  <c r="Q213" i="1" s="1"/>
  <c r="P214" i="1" s="1"/>
  <c r="R213" i="1" l="1"/>
  <c r="U213" i="1" s="1"/>
  <c r="V213" i="1" s="1"/>
  <c r="W213" i="1" s="1"/>
  <c r="T214" i="1" l="1"/>
  <c r="Q214" i="1" s="1"/>
  <c r="P215" i="1" s="1"/>
  <c r="R214" i="1" l="1"/>
  <c r="U214" i="1" s="1"/>
  <c r="V214" i="1" s="1"/>
  <c r="W214" i="1" s="1"/>
  <c r="T350" i="1"/>
  <c r="T215" i="1" l="1"/>
  <c r="Q215" i="1" s="1"/>
  <c r="P216" i="1" s="1"/>
  <c r="R215" i="1" l="1"/>
  <c r="U215" i="1" s="1"/>
  <c r="V215" i="1" s="1"/>
  <c r="W215" i="1" s="1"/>
  <c r="T352" i="1"/>
  <c r="T216" i="1" l="1"/>
  <c r="Q216" i="1" s="1"/>
  <c r="P217" i="1" s="1"/>
  <c r="R216" i="1" l="1"/>
  <c r="U216" i="1" s="1"/>
  <c r="V216" i="1" s="1"/>
  <c r="W216" i="1" s="1"/>
  <c r="T217" i="1" l="1"/>
  <c r="Q217" i="1" s="1"/>
  <c r="P218" i="1" s="1"/>
  <c r="R217" i="1" l="1"/>
  <c r="U217" i="1" s="1"/>
  <c r="V217" i="1" s="1"/>
  <c r="W217" i="1" s="1"/>
  <c r="Q218" i="1"/>
  <c r="P219" i="1" s="1"/>
  <c r="Q219" i="1" l="1"/>
  <c r="P220" i="1" s="1"/>
  <c r="R218" i="1"/>
  <c r="U218" i="1" s="1"/>
  <c r="V218" i="1" s="1"/>
  <c r="W218" i="1" s="1"/>
  <c r="S231" i="1" l="1"/>
  <c r="T231" i="1" s="1"/>
  <c r="Q220" i="1" l="1"/>
  <c r="P221" i="1" s="1"/>
  <c r="R219" i="1"/>
  <c r="U219" i="1" s="1"/>
  <c r="V219" i="1" s="1"/>
  <c r="W219" i="1" s="1"/>
  <c r="R220" i="1" l="1"/>
  <c r="U220" i="1" s="1"/>
  <c r="V220" i="1" s="1"/>
  <c r="W220" i="1" s="1"/>
  <c r="T221" i="1" l="1"/>
  <c r="Q221" i="1" s="1"/>
  <c r="P222" i="1" s="1"/>
  <c r="R221" i="1" l="1"/>
  <c r="U221" i="1" s="1"/>
  <c r="V221" i="1" s="1"/>
  <c r="W221" i="1" s="1"/>
  <c r="T362" i="1"/>
  <c r="T222" i="1" l="1"/>
  <c r="Q222" i="1" s="1"/>
  <c r="P223" i="1" s="1"/>
  <c r="R222" i="1" l="1"/>
  <c r="U222" i="1" s="1"/>
  <c r="V222" i="1" s="1"/>
  <c r="W222" i="1" s="1"/>
  <c r="T223" i="1" l="1"/>
  <c r="Q223" i="1" s="1"/>
  <c r="P224" i="1" s="1"/>
  <c r="R223" i="1" l="1"/>
  <c r="U223" i="1" s="1"/>
  <c r="V223" i="1" s="1"/>
  <c r="W223" i="1" s="1"/>
  <c r="T224" i="1" l="1"/>
  <c r="Q224" i="1" s="1"/>
  <c r="P225" i="1" s="1"/>
  <c r="R224" i="1" l="1"/>
  <c r="U224" i="1" s="1"/>
  <c r="V224" i="1" s="1"/>
  <c r="W224" i="1" s="1"/>
  <c r="T225" i="1" l="1"/>
  <c r="Q225" i="1" s="1"/>
  <c r="P226" i="1" s="1"/>
  <c r="R225" i="1" l="1"/>
  <c r="U225" i="1" s="1"/>
  <c r="V225" i="1" s="1"/>
  <c r="W225" i="1" s="1"/>
  <c r="T226" i="1" l="1"/>
  <c r="Q226" i="1" s="1"/>
  <c r="P227" i="1" s="1"/>
  <c r="R226" i="1" l="1"/>
  <c r="U226" i="1" s="1"/>
  <c r="V226" i="1" s="1"/>
  <c r="W226" i="1" s="1"/>
  <c r="T227" i="1" l="1"/>
  <c r="Q227" i="1" s="1"/>
  <c r="P228" i="1" s="1"/>
  <c r="R227" i="1" l="1"/>
  <c r="U227" i="1" s="1"/>
  <c r="V227" i="1" s="1"/>
  <c r="W227" i="1" s="1"/>
  <c r="T374" i="1"/>
  <c r="T228" i="1" l="1"/>
  <c r="Q228" i="1" s="1"/>
  <c r="P229" i="1" s="1"/>
  <c r="R228" i="1" l="1"/>
  <c r="U228" i="1" s="1"/>
  <c r="V228" i="1" s="1"/>
  <c r="W228" i="1" s="1"/>
  <c r="T376" i="1"/>
  <c r="T229" i="1" l="1"/>
  <c r="Q229" i="1" s="1"/>
  <c r="P230" i="1" s="1"/>
  <c r="Q230" i="1" l="1"/>
  <c r="P231" i="1" s="1"/>
  <c r="R229" i="1"/>
  <c r="U229" i="1" s="1"/>
  <c r="V229" i="1" s="1"/>
  <c r="W229" i="1" s="1"/>
  <c r="Q231" i="1" l="1"/>
  <c r="P232" i="1" s="1"/>
  <c r="R230" i="1"/>
  <c r="U230" i="1" s="1"/>
  <c r="V230" i="1" s="1"/>
  <c r="W230" i="1" s="1"/>
  <c r="S243" i="1" l="1"/>
  <c r="T243" i="1" s="1"/>
  <c r="R231" i="1" l="1"/>
  <c r="U231" i="1" s="1"/>
  <c r="V231" i="1" s="1"/>
  <c r="W231" i="1" s="1"/>
  <c r="Q232" i="1"/>
  <c r="P233" i="1" s="1"/>
  <c r="R232" i="1" l="1"/>
  <c r="U232" i="1" s="1"/>
  <c r="V232" i="1" s="1"/>
  <c r="W232" i="1" s="1"/>
  <c r="T233" i="1" l="1"/>
  <c r="Q233" i="1" s="1"/>
  <c r="P234" i="1" s="1"/>
  <c r="R233" i="1" l="1"/>
  <c r="U233" i="1" s="1"/>
  <c r="V233" i="1" s="1"/>
  <c r="W233" i="1" s="1"/>
  <c r="T234" i="1" l="1"/>
  <c r="Q234" i="1" s="1"/>
  <c r="P235" i="1" s="1"/>
  <c r="R234" i="1" l="1"/>
  <c r="U234" i="1" s="1"/>
  <c r="V234" i="1" s="1"/>
  <c r="W234" i="1" s="1"/>
  <c r="T235" i="1" l="1"/>
  <c r="Q235" i="1" s="1"/>
  <c r="P236" i="1" s="1"/>
  <c r="T386" i="1"/>
  <c r="R235" i="1" l="1"/>
  <c r="U235" i="1" s="1"/>
  <c r="V235" i="1" s="1"/>
  <c r="W235" i="1" s="1"/>
  <c r="T236" i="1" l="1"/>
  <c r="Q236" i="1" s="1"/>
  <c r="P237" i="1" s="1"/>
  <c r="T388" i="1"/>
  <c r="R236" i="1" l="1"/>
  <c r="U236" i="1" s="1"/>
  <c r="V236" i="1" s="1"/>
  <c r="W236" i="1" s="1"/>
  <c r="T237" i="1" l="1"/>
  <c r="Q237" i="1" s="1"/>
  <c r="P238" i="1" s="1"/>
  <c r="R237" i="1" l="1"/>
  <c r="U237" i="1" s="1"/>
  <c r="V237" i="1" s="1"/>
  <c r="W237" i="1" s="1"/>
  <c r="T238" i="1" l="1"/>
  <c r="Q238" i="1" s="1"/>
  <c r="P239" i="1" s="1"/>
  <c r="R238" i="1" l="1"/>
  <c r="U238" i="1" s="1"/>
  <c r="V238" i="1" s="1"/>
  <c r="W238" i="1" s="1"/>
  <c r="T239" i="1" l="1"/>
  <c r="Q239" i="1" s="1"/>
  <c r="P240" i="1" s="1"/>
  <c r="R239" i="1" l="1"/>
  <c r="U239" i="1" s="1"/>
  <c r="V239" i="1" s="1"/>
  <c r="W239" i="1" s="1"/>
  <c r="T240" i="1" l="1"/>
  <c r="Q240" i="1" s="1"/>
  <c r="P241" i="1" s="1"/>
  <c r="R240" i="1" l="1"/>
  <c r="U240" i="1" s="1"/>
  <c r="V240" i="1" s="1"/>
  <c r="W240" i="1" s="1"/>
  <c r="T241" i="1" l="1"/>
  <c r="Q241" i="1" s="1"/>
  <c r="P242" i="1" s="1"/>
  <c r="Q242" i="1" l="1"/>
  <c r="P243" i="1" s="1"/>
  <c r="R241" i="1"/>
  <c r="U241" i="1" s="1"/>
  <c r="V241" i="1" s="1"/>
  <c r="W241" i="1" s="1"/>
  <c r="T398" i="1"/>
  <c r="Q243" i="1" l="1"/>
  <c r="P244" i="1" s="1"/>
  <c r="R242" i="1"/>
  <c r="U242" i="1" s="1"/>
  <c r="V242" i="1" s="1"/>
  <c r="W242" i="1" s="1"/>
  <c r="Q244" i="1" l="1"/>
  <c r="P245" i="1" s="1"/>
  <c r="S255" i="1"/>
  <c r="T255" i="1" s="1"/>
  <c r="R243" i="1"/>
  <c r="U243" i="1" s="1"/>
  <c r="V243" i="1" s="1"/>
  <c r="W243" i="1" s="1"/>
  <c r="T400" i="1"/>
  <c r="R244" i="1" l="1"/>
  <c r="U244" i="1" s="1"/>
  <c r="V244" i="1" s="1"/>
  <c r="W244" i="1" s="1"/>
  <c r="T245" i="1" l="1"/>
  <c r="Q245" i="1" s="1"/>
  <c r="P246" i="1" s="1"/>
  <c r="R245" i="1" l="1"/>
  <c r="U245" i="1" s="1"/>
  <c r="V245" i="1" s="1"/>
  <c r="W245" i="1" s="1"/>
  <c r="T246" i="1" l="1"/>
  <c r="Q246" i="1" s="1"/>
  <c r="P247" i="1" s="1"/>
  <c r="R246" i="1" l="1"/>
  <c r="U246" i="1" s="1"/>
  <c r="V246" i="1" s="1"/>
  <c r="W246" i="1" s="1"/>
  <c r="T247" i="1" l="1"/>
  <c r="Q247" i="1" s="1"/>
  <c r="P248" i="1" s="1"/>
  <c r="R247" i="1" l="1"/>
  <c r="U247" i="1" s="1"/>
  <c r="V247" i="1" s="1"/>
  <c r="W247" i="1" s="1"/>
  <c r="T248" i="1" l="1"/>
  <c r="Q248" i="1" s="1"/>
  <c r="P249" i="1" s="1"/>
  <c r="R248" i="1" l="1"/>
  <c r="U248" i="1" s="1"/>
  <c r="V248" i="1" s="1"/>
  <c r="W248" i="1" s="1"/>
  <c r="T249" i="1" l="1"/>
  <c r="Q249" i="1" s="1"/>
  <c r="P250" i="1" s="1"/>
  <c r="T410" i="1"/>
  <c r="R249" i="1" l="1"/>
  <c r="U249" i="1" s="1"/>
  <c r="V249" i="1" s="1"/>
  <c r="W249" i="1" s="1"/>
  <c r="T250" i="1" l="1"/>
  <c r="Q250" i="1" s="1"/>
  <c r="P251" i="1" s="1"/>
  <c r="R250" i="1" l="1"/>
  <c r="U250" i="1" s="1"/>
  <c r="V250" i="1" s="1"/>
  <c r="W250" i="1" s="1"/>
  <c r="T251" i="1" l="1"/>
  <c r="Q251" i="1" s="1"/>
  <c r="P252" i="1" s="1"/>
  <c r="R251" i="1" l="1"/>
  <c r="U251" i="1" s="1"/>
  <c r="V251" i="1" s="1"/>
  <c r="W251" i="1" s="1"/>
  <c r="T252" i="1" l="1"/>
  <c r="Q252" i="1" s="1"/>
  <c r="P253" i="1" s="1"/>
  <c r="R252" i="1" l="1"/>
  <c r="U252" i="1" s="1"/>
  <c r="V252" i="1" s="1"/>
  <c r="W252" i="1" s="1"/>
  <c r="T253" i="1" l="1"/>
  <c r="Q253" i="1" s="1"/>
  <c r="P254" i="1" s="1"/>
  <c r="R253" i="1" l="1"/>
  <c r="U253" i="1" s="1"/>
  <c r="V253" i="1" s="1"/>
  <c r="W253" i="1" s="1"/>
  <c r="Q254" i="1"/>
  <c r="P255" i="1" s="1"/>
  <c r="R254" i="1" l="1"/>
  <c r="U254" i="1" s="1"/>
  <c r="V254" i="1" s="1"/>
  <c r="W254" i="1" s="1"/>
  <c r="Q255" i="1"/>
  <c r="P256" i="1" s="1"/>
  <c r="Q256" i="1" l="1"/>
  <c r="P257" i="1" s="1"/>
  <c r="S267" i="1"/>
  <c r="T267" i="1" s="1"/>
  <c r="R255" i="1"/>
  <c r="U255" i="1" s="1"/>
  <c r="V255" i="1" s="1"/>
  <c r="W255" i="1" s="1"/>
  <c r="R256" i="1" l="1"/>
  <c r="U256" i="1" s="1"/>
  <c r="V256" i="1" s="1"/>
  <c r="W256" i="1" s="1"/>
  <c r="T422" i="1"/>
  <c r="T257" i="1" l="1"/>
  <c r="Q257" i="1" s="1"/>
  <c r="P258" i="1" s="1"/>
  <c r="R257" i="1" l="1"/>
  <c r="U257" i="1" s="1"/>
  <c r="V257" i="1" s="1"/>
  <c r="W257" i="1" s="1"/>
  <c r="T424" i="1"/>
  <c r="T258" i="1" l="1"/>
  <c r="Q258" i="1" s="1"/>
  <c r="P259" i="1" s="1"/>
  <c r="R258" i="1" l="1"/>
  <c r="U258" i="1" s="1"/>
  <c r="V258" i="1" s="1"/>
  <c r="W258" i="1" s="1"/>
  <c r="T259" i="1" l="1"/>
  <c r="Q259" i="1" s="1"/>
  <c r="P260" i="1" s="1"/>
  <c r="R259" i="1" l="1"/>
  <c r="U259" i="1" s="1"/>
  <c r="V259" i="1" s="1"/>
  <c r="W259" i="1" s="1"/>
  <c r="T260" i="1" l="1"/>
  <c r="Q260" i="1" s="1"/>
  <c r="P261" i="1" s="1"/>
  <c r="R260" i="1" l="1"/>
  <c r="U260" i="1" s="1"/>
  <c r="V260" i="1" s="1"/>
  <c r="W260" i="1" s="1"/>
  <c r="T261" i="1" l="1"/>
  <c r="Q261" i="1" s="1"/>
  <c r="P262" i="1" s="1"/>
  <c r="R261" i="1" l="1"/>
  <c r="U261" i="1" s="1"/>
  <c r="V261" i="1" s="1"/>
  <c r="W261" i="1" s="1"/>
  <c r="T262" i="1" l="1"/>
  <c r="Q262" i="1" s="1"/>
  <c r="P263" i="1" s="1"/>
  <c r="R262" i="1" l="1"/>
  <c r="U262" i="1" s="1"/>
  <c r="V262" i="1" s="1"/>
  <c r="W262" i="1" s="1"/>
  <c r="T263" i="1" l="1"/>
  <c r="Q263" i="1" s="1"/>
  <c r="P264" i="1" s="1"/>
  <c r="T434" i="1"/>
  <c r="R263" i="1" l="1"/>
  <c r="U263" i="1" s="1"/>
  <c r="V263" i="1" s="1"/>
  <c r="W263" i="1" s="1"/>
  <c r="T264" i="1" l="1"/>
  <c r="Q264" i="1" s="1"/>
  <c r="P265" i="1" s="1"/>
  <c r="R264" i="1" l="1"/>
  <c r="U264" i="1" s="1"/>
  <c r="V264" i="1" s="1"/>
  <c r="W264" i="1" s="1"/>
  <c r="T265" i="1" l="1"/>
  <c r="Q265" i="1" s="1"/>
  <c r="P266" i="1" s="1"/>
  <c r="Q266" i="1" l="1"/>
  <c r="P267" i="1" s="1"/>
  <c r="R265" i="1"/>
  <c r="U265" i="1" s="1"/>
  <c r="V265" i="1" s="1"/>
  <c r="W265" i="1" s="1"/>
  <c r="R266" i="1" l="1"/>
  <c r="U266" i="1" s="1"/>
  <c r="V266" i="1" s="1"/>
  <c r="W266" i="1" s="1"/>
  <c r="Q267" i="1"/>
  <c r="P268" i="1" s="1"/>
  <c r="S279" i="1" l="1"/>
  <c r="T279" i="1" s="1"/>
  <c r="R267" i="1"/>
  <c r="U267" i="1" s="1"/>
  <c r="V267" i="1" s="1"/>
  <c r="W267" i="1" s="1"/>
  <c r="T268" i="1" l="1"/>
  <c r="Q268" i="1" s="1"/>
  <c r="P269" i="1" s="1"/>
  <c r="R268" i="1" l="1"/>
  <c r="U268" i="1" s="1"/>
  <c r="V268" i="1" s="1"/>
  <c r="W268" i="1" s="1"/>
  <c r="T442" i="1"/>
  <c r="T269" i="1" l="1"/>
  <c r="Q269" i="1" s="1"/>
  <c r="P270" i="1" s="1"/>
  <c r="T443" i="1"/>
  <c r="R269" i="1" l="1"/>
  <c r="U269" i="1" s="1"/>
  <c r="V269" i="1" s="1"/>
  <c r="W269" i="1" s="1"/>
  <c r="T444" i="1"/>
  <c r="T446" i="1"/>
  <c r="T270" i="1" l="1"/>
  <c r="Q270" i="1" s="1"/>
  <c r="P271" i="1" s="1"/>
  <c r="T445" i="1"/>
  <c r="R270" i="1" l="1"/>
  <c r="U270" i="1" s="1"/>
  <c r="V270" i="1" s="1"/>
  <c r="W270" i="1" s="1"/>
  <c r="T271" i="1" l="1"/>
  <c r="Q271" i="1" s="1"/>
  <c r="P272" i="1" s="1"/>
  <c r="R271" i="1" l="1"/>
  <c r="U271" i="1" s="1"/>
  <c r="V271" i="1" s="1"/>
  <c r="W271" i="1" s="1"/>
  <c r="T272" i="1" l="1"/>
  <c r="Q272" i="1" s="1"/>
  <c r="P273" i="1" s="1"/>
  <c r="R272" i="1" l="1"/>
  <c r="U272" i="1" s="1"/>
  <c r="V272" i="1" s="1"/>
  <c r="W272" i="1" s="1"/>
  <c r="T273" i="1" l="1"/>
  <c r="Q273" i="1" s="1"/>
  <c r="P274" i="1" s="1"/>
  <c r="R273" i="1" l="1"/>
  <c r="U273" i="1" s="1"/>
  <c r="V273" i="1" s="1"/>
  <c r="W273" i="1" s="1"/>
  <c r="T274" i="1" l="1"/>
  <c r="Q274" i="1" s="1"/>
  <c r="P275" i="1" s="1"/>
  <c r="R274" i="1" l="1"/>
  <c r="U274" i="1" s="1"/>
  <c r="V274" i="1" s="1"/>
  <c r="W274" i="1" s="1"/>
  <c r="T275" i="1" l="1"/>
  <c r="Q275" i="1" s="1"/>
  <c r="P276" i="1" s="1"/>
  <c r="R275" i="1" l="1"/>
  <c r="U275" i="1" s="1"/>
  <c r="V275" i="1" s="1"/>
  <c r="W275" i="1" s="1"/>
  <c r="T276" i="1" l="1"/>
  <c r="Q276" i="1" s="1"/>
  <c r="P277" i="1" s="1"/>
  <c r="T458" i="1"/>
  <c r="R276" i="1" l="1"/>
  <c r="U276" i="1" s="1"/>
  <c r="V276" i="1" s="1"/>
  <c r="W276" i="1" s="1"/>
  <c r="T277" i="1" l="1"/>
  <c r="Q277" i="1" s="1"/>
  <c r="P278" i="1" s="1"/>
  <c r="T460" i="1"/>
  <c r="Q278" i="1" l="1"/>
  <c r="P279" i="1" s="1"/>
  <c r="R277" i="1"/>
  <c r="U277" i="1" s="1"/>
  <c r="V277" i="1" s="1"/>
  <c r="W277" i="1" s="1"/>
  <c r="R278" i="1" l="1"/>
  <c r="U278" i="1" s="1"/>
  <c r="V278" i="1" s="1"/>
  <c r="W278" i="1" s="1"/>
  <c r="Q279" i="1"/>
  <c r="P280" i="1" s="1"/>
  <c r="S291" i="1" l="1"/>
  <c r="T291" i="1" s="1"/>
  <c r="R279" i="1" l="1"/>
  <c r="U279" i="1" s="1"/>
  <c r="V279" i="1" s="1"/>
  <c r="W279" i="1" s="1"/>
  <c r="Q280" i="1"/>
  <c r="P281" i="1" s="1"/>
  <c r="R280" i="1" l="1"/>
  <c r="U280" i="1" s="1"/>
  <c r="V280" i="1" s="1"/>
  <c r="W280" i="1" s="1"/>
  <c r="T281" i="1" l="1"/>
  <c r="Q281" i="1" s="1"/>
  <c r="P282" i="1" s="1"/>
  <c r="R281" i="1" l="1"/>
  <c r="U281" i="1" s="1"/>
  <c r="V281" i="1" s="1"/>
  <c r="W281" i="1" s="1"/>
  <c r="T282" i="1" l="1"/>
  <c r="Q282" i="1" s="1"/>
  <c r="P283" i="1" s="1"/>
  <c r="R282" i="1" l="1"/>
  <c r="U282" i="1" s="1"/>
  <c r="V282" i="1" s="1"/>
  <c r="W282" i="1" s="1"/>
  <c r="T283" i="1" l="1"/>
  <c r="Q283" i="1" s="1"/>
  <c r="P284" i="1" s="1"/>
  <c r="R283" i="1" l="1"/>
  <c r="U283" i="1" s="1"/>
  <c r="V283" i="1" s="1"/>
  <c r="W283" i="1" s="1"/>
  <c r="T470" i="1"/>
  <c r="T284" i="1" l="1"/>
  <c r="Q284" i="1" s="1"/>
  <c r="P285" i="1" s="1"/>
  <c r="R284" i="1" l="1"/>
  <c r="U284" i="1" s="1"/>
  <c r="V284" i="1" s="1"/>
  <c r="W284" i="1" s="1"/>
  <c r="T472" i="1"/>
  <c r="T285" i="1" l="1"/>
  <c r="Q285" i="1" s="1"/>
  <c r="P286" i="1" s="1"/>
  <c r="R285" i="1" l="1"/>
  <c r="U285" i="1" s="1"/>
  <c r="V285" i="1" s="1"/>
  <c r="W285" i="1" s="1"/>
  <c r="T286" i="1" l="1"/>
  <c r="Q286" i="1" s="1"/>
  <c r="P287" i="1" s="1"/>
  <c r="R286" i="1" l="1"/>
  <c r="U286" i="1" s="1"/>
  <c r="V286" i="1" s="1"/>
  <c r="W286" i="1" s="1"/>
  <c r="T287" i="1" l="1"/>
  <c r="Q287" i="1" s="1"/>
  <c r="P288" i="1" s="1"/>
  <c r="R287" i="1" l="1"/>
  <c r="U287" i="1" s="1"/>
  <c r="V287" i="1" s="1"/>
  <c r="W287" i="1" s="1"/>
  <c r="T288" i="1" l="1"/>
  <c r="Q288" i="1" s="1"/>
  <c r="P289" i="1" s="1"/>
  <c r="R288" i="1" l="1"/>
  <c r="U288" i="1" s="1"/>
  <c r="V288" i="1" s="1"/>
  <c r="W288" i="1" s="1"/>
  <c r="T289" i="1" l="1"/>
  <c r="Q289" i="1" s="1"/>
  <c r="P290" i="1" s="1"/>
  <c r="Q290" i="1" l="1"/>
  <c r="P291" i="1" s="1"/>
  <c r="R289" i="1"/>
  <c r="U289" i="1" s="1"/>
  <c r="V289" i="1" s="1"/>
  <c r="W289" i="1" s="1"/>
  <c r="Q291" i="1" l="1"/>
  <c r="P292" i="1" s="1"/>
  <c r="R290" i="1"/>
  <c r="U290" i="1" s="1"/>
  <c r="V290" i="1" s="1"/>
  <c r="W290" i="1" s="1"/>
  <c r="T482" i="1"/>
  <c r="S303" i="1" l="1"/>
  <c r="T303" i="1" s="1"/>
  <c r="R291" i="1"/>
  <c r="U291" i="1" s="1"/>
  <c r="V291" i="1" s="1"/>
  <c r="W291" i="1" s="1"/>
  <c r="T292" i="1" l="1"/>
  <c r="Q292" i="1" s="1"/>
  <c r="P293" i="1" s="1"/>
  <c r="T484" i="1"/>
  <c r="R292" i="1" l="1"/>
  <c r="U292" i="1" s="1"/>
  <c r="V292" i="1" s="1"/>
  <c r="W292" i="1" s="1"/>
  <c r="T293" i="1" l="1"/>
  <c r="Q293" i="1" s="1"/>
  <c r="P294" i="1" s="1"/>
  <c r="R293" i="1" l="1"/>
  <c r="U293" i="1" s="1"/>
  <c r="V293" i="1" s="1"/>
  <c r="W293" i="1" s="1"/>
  <c r="T294" i="1" l="1"/>
  <c r="Q294" i="1" s="1"/>
  <c r="P295" i="1" s="1"/>
  <c r="R294" i="1" l="1"/>
  <c r="U294" i="1" s="1"/>
  <c r="V294" i="1" s="1"/>
  <c r="W294" i="1" s="1"/>
  <c r="T295" i="1" l="1"/>
  <c r="Q295" i="1" s="1"/>
  <c r="P296" i="1" s="1"/>
  <c r="R295" i="1" l="1"/>
  <c r="U295" i="1" s="1"/>
  <c r="V295" i="1" s="1"/>
  <c r="W295" i="1" s="1"/>
  <c r="T296" i="1" l="1"/>
  <c r="Q296" i="1" s="1"/>
  <c r="P297" i="1" s="1"/>
  <c r="R296" i="1" l="1"/>
  <c r="U296" i="1" s="1"/>
  <c r="V296" i="1" s="1"/>
  <c r="W296" i="1" s="1"/>
  <c r="T297" i="1" l="1"/>
  <c r="Q297" i="1" s="1"/>
  <c r="P298" i="1" s="1"/>
  <c r="T492" i="1"/>
  <c r="R297" i="1" l="1"/>
  <c r="U297" i="1" s="1"/>
  <c r="V297" i="1" s="1"/>
  <c r="W297" i="1" s="1"/>
  <c r="T298" i="1" l="1"/>
  <c r="Q298" i="1" s="1"/>
  <c r="P299" i="1" s="1"/>
  <c r="R298" i="1" l="1"/>
  <c r="T299" i="1" l="1"/>
  <c r="Q299" i="1" s="1"/>
  <c r="P300" i="1" s="1"/>
  <c r="U298" i="1"/>
  <c r="V298" i="1" l="1"/>
  <c r="R299" i="1" l="1"/>
  <c r="W298" i="1"/>
  <c r="U299" i="1" l="1"/>
  <c r="T300" i="1"/>
  <c r="Q300" i="1" s="1"/>
  <c r="P301" i="1" s="1"/>
  <c r="R300" i="1" l="1"/>
  <c r="V299" i="1"/>
  <c r="W299" i="1" l="1"/>
  <c r="T301" i="1"/>
  <c r="Q301" i="1" s="1"/>
  <c r="P302" i="1" s="1"/>
  <c r="U300" i="1"/>
  <c r="R301" i="1" l="1"/>
  <c r="Q302" i="1"/>
  <c r="P303" i="1" s="1"/>
  <c r="V300" i="1"/>
  <c r="W300" i="1" l="1"/>
  <c r="U301" i="1"/>
  <c r="V301" i="1" l="1"/>
  <c r="R302" i="1"/>
  <c r="Q303" i="1"/>
  <c r="P304" i="1" s="1"/>
  <c r="S315" i="1" l="1"/>
  <c r="T315" i="1" s="1"/>
  <c r="U302" i="1"/>
  <c r="W301" i="1"/>
  <c r="V302" i="1" l="1"/>
  <c r="R303" i="1"/>
  <c r="U303" i="1" s="1"/>
  <c r="V303" i="1" s="1"/>
  <c r="W303" i="1" s="1"/>
  <c r="Q304" i="1"/>
  <c r="P305" i="1" s="1"/>
  <c r="W302" i="1" l="1"/>
  <c r="R304" i="1"/>
  <c r="U304" i="1" s="1"/>
  <c r="V304" i="1" s="1"/>
  <c r="W304" i="1" s="1"/>
  <c r="T305" i="1" l="1"/>
  <c r="Q305" i="1" s="1"/>
  <c r="P306" i="1" s="1"/>
  <c r="R305" i="1" l="1"/>
  <c r="U305" i="1" s="1"/>
  <c r="V305" i="1" s="1"/>
  <c r="W305" i="1" s="1"/>
  <c r="T306" i="1" l="1"/>
  <c r="Q306" i="1" s="1"/>
  <c r="P307" i="1" s="1"/>
  <c r="R306" i="1" l="1"/>
  <c r="U306" i="1" s="1"/>
  <c r="V306" i="1" s="1"/>
  <c r="W306" i="1" s="1"/>
  <c r="T307" i="1" l="1"/>
  <c r="Q307" i="1" s="1"/>
  <c r="P308" i="1" s="1"/>
  <c r="R307" i="1" l="1"/>
  <c r="U307" i="1" s="1"/>
  <c r="V307" i="1" s="1"/>
  <c r="W307" i="1" s="1"/>
  <c r="T308" i="1" l="1"/>
  <c r="Q308" i="1" s="1"/>
  <c r="P309" i="1" s="1"/>
  <c r="R308" i="1" l="1"/>
  <c r="U308" i="1" s="1"/>
  <c r="V308" i="1" s="1"/>
  <c r="W308" i="1" s="1"/>
  <c r="T309" i="1" l="1"/>
  <c r="Q309" i="1" s="1"/>
  <c r="P310" i="1" s="1"/>
  <c r="R309" i="1" l="1"/>
  <c r="U309" i="1" s="1"/>
  <c r="V309" i="1" s="1"/>
  <c r="W309" i="1" s="1"/>
  <c r="T310" i="1" l="1"/>
  <c r="Q310" i="1" s="1"/>
  <c r="P311" i="1" s="1"/>
  <c r="R310" i="1" l="1"/>
  <c r="U310" i="1" s="1"/>
  <c r="V310" i="1" s="1"/>
  <c r="W310" i="1" s="1"/>
  <c r="T311" i="1" l="1"/>
  <c r="Q311" i="1" s="1"/>
  <c r="P312" i="1" s="1"/>
  <c r="R311" i="1" l="1"/>
  <c r="U311" i="1" s="1"/>
  <c r="V311" i="1" s="1"/>
  <c r="W311" i="1" s="1"/>
  <c r="T312" i="1" l="1"/>
  <c r="Q312" i="1" s="1"/>
  <c r="P313" i="1" s="1"/>
  <c r="R312" i="1" l="1"/>
  <c r="U312" i="1" s="1"/>
  <c r="V312" i="1" s="1"/>
  <c r="W312" i="1" s="1"/>
  <c r="T313" i="1" l="1"/>
  <c r="Q313" i="1" s="1"/>
  <c r="P314" i="1" s="1"/>
  <c r="Q314" i="1" l="1"/>
  <c r="P315" i="1" s="1"/>
  <c r="R313" i="1"/>
  <c r="U313" i="1" s="1"/>
  <c r="V313" i="1" s="1"/>
  <c r="W313" i="1" s="1"/>
  <c r="Q315" i="1" l="1"/>
  <c r="P316" i="1" s="1"/>
  <c r="R314" i="1"/>
  <c r="U314" i="1" s="1"/>
  <c r="V314" i="1" s="1"/>
  <c r="W314" i="1" s="1"/>
  <c r="S327" i="1" l="1"/>
  <c r="T327" i="1" s="1"/>
  <c r="R315" i="1"/>
  <c r="U315" i="1" s="1"/>
  <c r="V315" i="1" s="1"/>
  <c r="W315" i="1" s="1"/>
  <c r="Q316" i="1"/>
  <c r="P317" i="1" s="1"/>
  <c r="R316" i="1" l="1"/>
  <c r="U316" i="1" s="1"/>
  <c r="V316" i="1" s="1"/>
  <c r="W316" i="1" s="1"/>
  <c r="T317" i="1" l="1"/>
  <c r="Q317" i="1" s="1"/>
  <c r="P318" i="1" s="1"/>
  <c r="R317" i="1" l="1"/>
  <c r="U317" i="1" s="1"/>
  <c r="V317" i="1" s="1"/>
  <c r="W317" i="1" s="1"/>
  <c r="T318" i="1" l="1"/>
  <c r="Q318" i="1" s="1"/>
  <c r="P319" i="1" s="1"/>
  <c r="R318" i="1" l="1"/>
  <c r="U318" i="1" s="1"/>
  <c r="V318" i="1" s="1"/>
  <c r="W318" i="1" s="1"/>
  <c r="T319" i="1" l="1"/>
  <c r="Q319" i="1" s="1"/>
  <c r="P320" i="1" s="1"/>
  <c r="R319" i="1" l="1"/>
  <c r="U319" i="1" s="1"/>
  <c r="V319" i="1" s="1"/>
  <c r="W319" i="1" s="1"/>
  <c r="T320" i="1" l="1"/>
  <c r="Q320" i="1" s="1"/>
  <c r="P321" i="1" s="1"/>
  <c r="R320" i="1" l="1"/>
  <c r="U320" i="1" s="1"/>
  <c r="V320" i="1" s="1"/>
  <c r="W320" i="1" s="1"/>
  <c r="T321" i="1" l="1"/>
  <c r="Q321" i="1" s="1"/>
  <c r="P322" i="1" s="1"/>
  <c r="R321" i="1" l="1"/>
  <c r="U321" i="1" s="1"/>
  <c r="V321" i="1" s="1"/>
  <c r="W321" i="1" s="1"/>
  <c r="T322" i="1" l="1"/>
  <c r="Q322" i="1" s="1"/>
  <c r="P323" i="1" s="1"/>
  <c r="R322" i="1" l="1"/>
  <c r="U322" i="1" s="1"/>
  <c r="V322" i="1" s="1"/>
  <c r="W322" i="1" s="1"/>
  <c r="T323" i="1" l="1"/>
  <c r="Q323" i="1" s="1"/>
  <c r="P324" i="1" s="1"/>
  <c r="R323" i="1" l="1"/>
  <c r="U323" i="1" s="1"/>
  <c r="V323" i="1" s="1"/>
  <c r="W323" i="1" s="1"/>
  <c r="T324" i="1" l="1"/>
  <c r="Q324" i="1" s="1"/>
  <c r="P325" i="1" s="1"/>
  <c r="R324" i="1" l="1"/>
  <c r="U324" i="1" s="1"/>
  <c r="V324" i="1" s="1"/>
  <c r="W324" i="1" s="1"/>
  <c r="T325" i="1" l="1"/>
  <c r="Q325" i="1" s="1"/>
  <c r="P326" i="1" s="1"/>
  <c r="Q326" i="1" l="1"/>
  <c r="P327" i="1" s="1"/>
  <c r="R325" i="1"/>
  <c r="U325" i="1" s="1"/>
  <c r="V325" i="1" s="1"/>
  <c r="W325" i="1" s="1"/>
  <c r="R326" i="1" l="1"/>
  <c r="U326" i="1" s="1"/>
  <c r="V326" i="1" s="1"/>
  <c r="W326" i="1" s="1"/>
  <c r="Q327" i="1"/>
  <c r="P328" i="1" s="1"/>
  <c r="R327" i="1" l="1"/>
  <c r="U327" i="1" s="1"/>
  <c r="V327" i="1" s="1"/>
  <c r="W327" i="1" s="1"/>
  <c r="Q328" i="1"/>
  <c r="P329" i="1" s="1"/>
  <c r="S339" i="1"/>
  <c r="T339" i="1" s="1"/>
  <c r="R328" i="1" l="1"/>
  <c r="U328" i="1" s="1"/>
  <c r="V328" i="1" s="1"/>
  <c r="W328" i="1" s="1"/>
  <c r="T329" i="1" l="1"/>
  <c r="Q329" i="1" s="1"/>
  <c r="P330" i="1" s="1"/>
  <c r="R329" i="1" l="1"/>
  <c r="U329" i="1" s="1"/>
  <c r="V329" i="1" s="1"/>
  <c r="W329" i="1" s="1"/>
  <c r="T330" i="1" l="1"/>
  <c r="Q330" i="1" s="1"/>
  <c r="P331" i="1" s="1"/>
  <c r="R330" i="1" l="1"/>
  <c r="U330" i="1" s="1"/>
  <c r="V330" i="1" s="1"/>
  <c r="W330" i="1" s="1"/>
  <c r="T331" i="1" l="1"/>
  <c r="Q331" i="1" s="1"/>
  <c r="P332" i="1" s="1"/>
  <c r="R331" i="1" l="1"/>
  <c r="U331" i="1" s="1"/>
  <c r="V331" i="1" s="1"/>
  <c r="W331" i="1" s="1"/>
  <c r="T332" i="1" l="1"/>
  <c r="Q332" i="1" s="1"/>
  <c r="P333" i="1" s="1"/>
  <c r="R332" i="1" l="1"/>
  <c r="U332" i="1" s="1"/>
  <c r="V332" i="1" s="1"/>
  <c r="W332" i="1" s="1"/>
  <c r="T333" i="1" l="1"/>
  <c r="Q333" i="1" s="1"/>
  <c r="P334" i="1" s="1"/>
  <c r="R333" i="1" l="1"/>
  <c r="U333" i="1" s="1"/>
  <c r="V333" i="1" s="1"/>
  <c r="W333" i="1" s="1"/>
  <c r="T334" i="1" l="1"/>
  <c r="Q334" i="1" s="1"/>
  <c r="P335" i="1" s="1"/>
  <c r="R334" i="1" l="1"/>
  <c r="U334" i="1" s="1"/>
  <c r="V334" i="1" s="1"/>
  <c r="W334" i="1" s="1"/>
  <c r="T335" i="1" l="1"/>
  <c r="Q335" i="1" s="1"/>
  <c r="P336" i="1" s="1"/>
  <c r="R335" i="1" l="1"/>
  <c r="U335" i="1" s="1"/>
  <c r="V335" i="1" s="1"/>
  <c r="W335" i="1" s="1"/>
  <c r="T336" i="1" l="1"/>
  <c r="Q336" i="1" s="1"/>
  <c r="P337" i="1" s="1"/>
  <c r="R336" i="1" l="1"/>
  <c r="U336" i="1" s="1"/>
  <c r="V336" i="1" s="1"/>
  <c r="W336" i="1" s="1"/>
  <c r="T337" i="1" l="1"/>
  <c r="Q337" i="1" s="1"/>
  <c r="P338" i="1" s="1"/>
  <c r="Q338" i="1" l="1"/>
  <c r="P339" i="1" s="1"/>
  <c r="R337" i="1"/>
  <c r="U337" i="1" s="1"/>
  <c r="V337" i="1" s="1"/>
  <c r="W337" i="1" s="1"/>
  <c r="Q339" i="1" l="1"/>
  <c r="P340" i="1" s="1"/>
  <c r="R338" i="1"/>
  <c r="U338" i="1" s="1"/>
  <c r="V338" i="1" s="1"/>
  <c r="W338" i="1" s="1"/>
  <c r="S351" i="1" l="1"/>
  <c r="T351" i="1" s="1"/>
  <c r="R339" i="1" l="1"/>
  <c r="U339" i="1" s="1"/>
  <c r="V339" i="1" s="1"/>
  <c r="W339" i="1" s="1"/>
  <c r="Q340" i="1"/>
  <c r="P341" i="1" s="1"/>
  <c r="R340" i="1" l="1"/>
  <c r="U340" i="1" s="1"/>
  <c r="V340" i="1" s="1"/>
  <c r="W340" i="1" s="1"/>
  <c r="T341" i="1" l="1"/>
  <c r="Q341" i="1" s="1"/>
  <c r="P342" i="1" s="1"/>
  <c r="R341" i="1" l="1"/>
  <c r="U341" i="1" s="1"/>
  <c r="V341" i="1" s="1"/>
  <c r="W341" i="1" s="1"/>
  <c r="T342" i="1" l="1"/>
  <c r="Q342" i="1" s="1"/>
  <c r="P343" i="1" s="1"/>
  <c r="R342" i="1" l="1"/>
  <c r="U342" i="1" s="1"/>
  <c r="V342" i="1" s="1"/>
  <c r="W342" i="1" s="1"/>
  <c r="T343" i="1" l="1"/>
  <c r="Q343" i="1" s="1"/>
  <c r="P344" i="1" s="1"/>
  <c r="R343" i="1" l="1"/>
  <c r="U343" i="1" s="1"/>
  <c r="V343" i="1" s="1"/>
  <c r="W343" i="1" s="1"/>
  <c r="T344" i="1" l="1"/>
  <c r="Q344" i="1" s="1"/>
  <c r="P345" i="1" s="1"/>
  <c r="R344" i="1" l="1"/>
  <c r="U344" i="1" s="1"/>
  <c r="V344" i="1" s="1"/>
  <c r="W344" i="1" s="1"/>
  <c r="T345" i="1" l="1"/>
  <c r="Q345" i="1" s="1"/>
  <c r="P346" i="1" s="1"/>
  <c r="R345" i="1" l="1"/>
  <c r="U345" i="1" s="1"/>
  <c r="V345" i="1" s="1"/>
  <c r="W345" i="1" s="1"/>
  <c r="T346" i="1" l="1"/>
  <c r="Q346" i="1" s="1"/>
  <c r="P347" i="1" s="1"/>
  <c r="R346" i="1" l="1"/>
  <c r="U346" i="1" s="1"/>
  <c r="V346" i="1" s="1"/>
  <c r="W346" i="1" s="1"/>
  <c r="T347" i="1" l="1"/>
  <c r="Q347" i="1" s="1"/>
  <c r="P348" i="1" s="1"/>
  <c r="R347" i="1" l="1"/>
  <c r="U347" i="1" s="1"/>
  <c r="V347" i="1" s="1"/>
  <c r="W347" i="1" s="1"/>
  <c r="T348" i="1" l="1"/>
  <c r="Q348" i="1" s="1"/>
  <c r="P349" i="1" s="1"/>
  <c r="R348" i="1" l="1"/>
  <c r="U348" i="1" s="1"/>
  <c r="V348" i="1" s="1"/>
  <c r="W348" i="1" s="1"/>
  <c r="T349" i="1" l="1"/>
  <c r="Q349" i="1" s="1"/>
  <c r="P350" i="1" s="1"/>
  <c r="R349" i="1" l="1"/>
  <c r="U349" i="1" s="1"/>
  <c r="V349" i="1" s="1"/>
  <c r="W349" i="1" s="1"/>
  <c r="Q350" i="1"/>
  <c r="P351" i="1" s="1"/>
  <c r="R350" i="1" l="1"/>
  <c r="U350" i="1" s="1"/>
  <c r="V350" i="1" s="1"/>
  <c r="W350" i="1" s="1"/>
  <c r="Q351" i="1"/>
  <c r="P352" i="1" s="1"/>
  <c r="S363" i="1" l="1"/>
  <c r="T363" i="1" s="1"/>
  <c r="R351" i="1" l="1"/>
  <c r="U351" i="1" s="1"/>
  <c r="V351" i="1" s="1"/>
  <c r="W351" i="1" s="1"/>
  <c r="Q352" i="1"/>
  <c r="P353" i="1" s="1"/>
  <c r="R352" i="1" l="1"/>
  <c r="U352" i="1" s="1"/>
  <c r="V352" i="1" s="1"/>
  <c r="W352" i="1" s="1"/>
  <c r="T353" i="1" l="1"/>
  <c r="Q353" i="1" s="1"/>
  <c r="P354" i="1" s="1"/>
  <c r="R353" i="1" l="1"/>
  <c r="U353" i="1" s="1"/>
  <c r="V353" i="1" s="1"/>
  <c r="W353" i="1" s="1"/>
  <c r="T354" i="1" l="1"/>
  <c r="Q354" i="1" s="1"/>
  <c r="P355" i="1" s="1"/>
  <c r="R354" i="1" l="1"/>
  <c r="U354" i="1" s="1"/>
  <c r="V354" i="1" s="1"/>
  <c r="W354" i="1" s="1"/>
  <c r="T355" i="1" l="1"/>
  <c r="Q355" i="1" s="1"/>
  <c r="P356" i="1" s="1"/>
  <c r="R355" i="1" l="1"/>
  <c r="U355" i="1" s="1"/>
  <c r="V355" i="1" s="1"/>
  <c r="W355" i="1" s="1"/>
  <c r="T356" i="1" l="1"/>
  <c r="Q356" i="1" s="1"/>
  <c r="P357" i="1" s="1"/>
  <c r="R356" i="1" l="1"/>
  <c r="U356" i="1" s="1"/>
  <c r="V356" i="1" s="1"/>
  <c r="W356" i="1" s="1"/>
  <c r="T357" i="1" l="1"/>
  <c r="Q357" i="1" s="1"/>
  <c r="P358" i="1" s="1"/>
  <c r="R357" i="1" l="1"/>
  <c r="U357" i="1" s="1"/>
  <c r="V357" i="1" s="1"/>
  <c r="W357" i="1" s="1"/>
  <c r="T358" i="1" l="1"/>
  <c r="Q358" i="1" s="1"/>
  <c r="P359" i="1" s="1"/>
  <c r="R358" i="1" l="1"/>
  <c r="U358" i="1" s="1"/>
  <c r="V358" i="1" s="1"/>
  <c r="W358" i="1" s="1"/>
  <c r="T359" i="1" l="1"/>
  <c r="Q359" i="1" s="1"/>
  <c r="P360" i="1" s="1"/>
  <c r="R359" i="1" l="1"/>
  <c r="U359" i="1" s="1"/>
  <c r="V359" i="1" s="1"/>
  <c r="W359" i="1" s="1"/>
  <c r="T360" i="1" l="1"/>
  <c r="Q360" i="1" s="1"/>
  <c r="P361" i="1" s="1"/>
  <c r="R360" i="1" l="1"/>
  <c r="U360" i="1" s="1"/>
  <c r="V360" i="1" s="1"/>
  <c r="W360" i="1" s="1"/>
  <c r="T361" i="1" l="1"/>
  <c r="Q361" i="1" s="1"/>
  <c r="P362" i="1" s="1"/>
  <c r="R361" i="1" l="1"/>
  <c r="U361" i="1" s="1"/>
  <c r="V361" i="1" s="1"/>
  <c r="W361" i="1" s="1"/>
  <c r="Q362" i="1"/>
  <c r="P363" i="1" s="1"/>
  <c r="Q363" i="1" l="1"/>
  <c r="P364" i="1" s="1"/>
  <c r="S375" i="1" l="1"/>
  <c r="T375" i="1" s="1"/>
  <c r="R363" i="1"/>
  <c r="U363" i="1" s="1"/>
  <c r="V363" i="1" s="1"/>
  <c r="W363" i="1" s="1"/>
  <c r="R362" i="1"/>
  <c r="U362" i="1" s="1"/>
  <c r="V362" i="1" s="1"/>
  <c r="W362" i="1" s="1"/>
  <c r="T364" i="1" l="1"/>
  <c r="Q364" i="1" s="1"/>
  <c r="P365" i="1" s="1"/>
  <c r="R364" i="1" l="1"/>
  <c r="U364" i="1" s="1"/>
  <c r="V364" i="1" s="1"/>
  <c r="W364" i="1" s="1"/>
  <c r="T365" i="1" l="1"/>
  <c r="Q365" i="1" s="1"/>
  <c r="P366" i="1" s="1"/>
  <c r="R365" i="1" l="1"/>
  <c r="U365" i="1" s="1"/>
  <c r="V365" i="1" s="1"/>
  <c r="W365" i="1" s="1"/>
  <c r="T366" i="1" l="1"/>
  <c r="Q366" i="1" s="1"/>
  <c r="P367" i="1" s="1"/>
  <c r="R366" i="1" l="1"/>
  <c r="U366" i="1" s="1"/>
  <c r="V366" i="1" s="1"/>
  <c r="W366" i="1" s="1"/>
  <c r="T367" i="1" l="1"/>
  <c r="Q367" i="1" s="1"/>
  <c r="P368" i="1" s="1"/>
  <c r="R367" i="1" l="1"/>
  <c r="U367" i="1" s="1"/>
  <c r="V367" i="1" s="1"/>
  <c r="W367" i="1" s="1"/>
  <c r="T368" i="1" l="1"/>
  <c r="Q368" i="1" s="1"/>
  <c r="P369" i="1" s="1"/>
  <c r="R368" i="1" l="1"/>
  <c r="U368" i="1" s="1"/>
  <c r="V368" i="1" s="1"/>
  <c r="W368" i="1" s="1"/>
  <c r="T369" i="1" l="1"/>
  <c r="Q369" i="1" s="1"/>
  <c r="P370" i="1" s="1"/>
  <c r="R369" i="1" l="1"/>
  <c r="U369" i="1" s="1"/>
  <c r="V369" i="1" s="1"/>
  <c r="W369" i="1" s="1"/>
  <c r="T370" i="1" l="1"/>
  <c r="Q370" i="1" s="1"/>
  <c r="P371" i="1" s="1"/>
  <c r="R370" i="1" l="1"/>
  <c r="U370" i="1" s="1"/>
  <c r="V370" i="1" s="1"/>
  <c r="W370" i="1" s="1"/>
  <c r="T371" i="1" l="1"/>
  <c r="Q371" i="1" s="1"/>
  <c r="P372" i="1" s="1"/>
  <c r="R371" i="1" l="1"/>
  <c r="U371" i="1" s="1"/>
  <c r="V371" i="1" s="1"/>
  <c r="W371" i="1" s="1"/>
  <c r="T372" i="1" l="1"/>
  <c r="Q372" i="1" s="1"/>
  <c r="P373" i="1" s="1"/>
  <c r="R372" i="1" l="1"/>
  <c r="U372" i="1" s="1"/>
  <c r="V372" i="1" s="1"/>
  <c r="W372" i="1" s="1"/>
  <c r="T373" i="1" l="1"/>
  <c r="Q373" i="1" s="1"/>
  <c r="P374" i="1" s="1"/>
  <c r="Q374" i="1" l="1"/>
  <c r="P375" i="1" s="1"/>
  <c r="R373" i="1"/>
  <c r="U373" i="1" s="1"/>
  <c r="V373" i="1" s="1"/>
  <c r="W373" i="1" s="1"/>
  <c r="R374" i="1" l="1"/>
  <c r="U374" i="1" s="1"/>
  <c r="V374" i="1" s="1"/>
  <c r="W374" i="1" s="1"/>
  <c r="Q375" i="1"/>
  <c r="P376" i="1" s="1"/>
  <c r="S387" i="1" l="1"/>
  <c r="T387" i="1" s="1"/>
  <c r="Q376" i="1" l="1"/>
  <c r="P377" i="1" s="1"/>
  <c r="R375" i="1"/>
  <c r="U375" i="1" s="1"/>
  <c r="V375" i="1" s="1"/>
  <c r="W375" i="1" s="1"/>
  <c r="R376" i="1" l="1"/>
  <c r="U376" i="1" s="1"/>
  <c r="V376" i="1" s="1"/>
  <c r="W376" i="1" s="1"/>
  <c r="T377" i="1" l="1"/>
  <c r="Q377" i="1" s="1"/>
  <c r="P378" i="1" s="1"/>
  <c r="R377" i="1" l="1"/>
  <c r="U377" i="1" s="1"/>
  <c r="V377" i="1" s="1"/>
  <c r="W377" i="1" s="1"/>
  <c r="T378" i="1" l="1"/>
  <c r="Q378" i="1" s="1"/>
  <c r="P379" i="1" s="1"/>
  <c r="R378" i="1" l="1"/>
  <c r="U378" i="1" s="1"/>
  <c r="V378" i="1" s="1"/>
  <c r="W378" i="1" s="1"/>
  <c r="T379" i="1" l="1"/>
  <c r="Q379" i="1" s="1"/>
  <c r="P380" i="1" s="1"/>
  <c r="R379" i="1" l="1"/>
  <c r="U379" i="1" s="1"/>
  <c r="V379" i="1" s="1"/>
  <c r="W379" i="1" s="1"/>
  <c r="T380" i="1" l="1"/>
  <c r="Q380" i="1" s="1"/>
  <c r="P381" i="1" s="1"/>
  <c r="R380" i="1" l="1"/>
  <c r="U380" i="1" s="1"/>
  <c r="V380" i="1" s="1"/>
  <c r="W380" i="1" s="1"/>
  <c r="T381" i="1" l="1"/>
  <c r="Q381" i="1" s="1"/>
  <c r="P382" i="1" s="1"/>
  <c r="R381" i="1" l="1"/>
  <c r="U381" i="1" s="1"/>
  <c r="V381" i="1" s="1"/>
  <c r="W381" i="1" s="1"/>
  <c r="T382" i="1" l="1"/>
  <c r="Q382" i="1" s="1"/>
  <c r="P383" i="1" s="1"/>
  <c r="R382" i="1" l="1"/>
  <c r="U382" i="1" s="1"/>
  <c r="V382" i="1" s="1"/>
  <c r="W382" i="1" s="1"/>
  <c r="T383" i="1" l="1"/>
  <c r="Q383" i="1" s="1"/>
  <c r="P384" i="1" s="1"/>
  <c r="R383" i="1" l="1"/>
  <c r="U383" i="1" s="1"/>
  <c r="V383" i="1" s="1"/>
  <c r="W383" i="1" s="1"/>
  <c r="T384" i="1" l="1"/>
  <c r="Q384" i="1" s="1"/>
  <c r="P385" i="1" s="1"/>
  <c r="R384" i="1" l="1"/>
  <c r="U384" i="1" s="1"/>
  <c r="V384" i="1" s="1"/>
  <c r="W384" i="1" s="1"/>
  <c r="T385" i="1" l="1"/>
  <c r="Q385" i="1" s="1"/>
  <c r="P386" i="1" s="1"/>
  <c r="R385" i="1" l="1"/>
  <c r="U385" i="1" s="1"/>
  <c r="V385" i="1" s="1"/>
  <c r="W385" i="1" s="1"/>
  <c r="Q386" i="1"/>
  <c r="P387" i="1" s="1"/>
  <c r="R386" i="1" l="1"/>
  <c r="U386" i="1" s="1"/>
  <c r="V386" i="1" s="1"/>
  <c r="W386" i="1" s="1"/>
  <c r="Q387" i="1"/>
  <c r="P388" i="1" s="1"/>
  <c r="S399" i="1" l="1"/>
  <c r="T399" i="1" s="1"/>
  <c r="Q388" i="1"/>
  <c r="P389" i="1" s="1"/>
  <c r="R387" i="1"/>
  <c r="U387" i="1" s="1"/>
  <c r="V387" i="1" s="1"/>
  <c r="W387" i="1" s="1"/>
  <c r="R388" i="1" l="1"/>
  <c r="U388" i="1" s="1"/>
  <c r="V388" i="1" s="1"/>
  <c r="W388" i="1" s="1"/>
  <c r="T389" i="1" l="1"/>
  <c r="Q389" i="1" s="1"/>
  <c r="P390" i="1" s="1"/>
  <c r="R389" i="1" l="1"/>
  <c r="U389" i="1" s="1"/>
  <c r="V389" i="1" s="1"/>
  <c r="W389" i="1" s="1"/>
  <c r="T390" i="1" l="1"/>
  <c r="Q390" i="1" s="1"/>
  <c r="P391" i="1" s="1"/>
  <c r="R390" i="1" l="1"/>
  <c r="U390" i="1" s="1"/>
  <c r="V390" i="1" s="1"/>
  <c r="W390" i="1" s="1"/>
  <c r="T391" i="1" l="1"/>
  <c r="Q391" i="1" s="1"/>
  <c r="P392" i="1" s="1"/>
  <c r="R391" i="1" l="1"/>
  <c r="U391" i="1" s="1"/>
  <c r="V391" i="1" s="1"/>
  <c r="W391" i="1" s="1"/>
  <c r="T392" i="1" l="1"/>
  <c r="Q392" i="1" s="1"/>
  <c r="P393" i="1" s="1"/>
  <c r="R392" i="1" l="1"/>
  <c r="U392" i="1" s="1"/>
  <c r="V392" i="1" s="1"/>
  <c r="W392" i="1" s="1"/>
  <c r="T393" i="1" l="1"/>
  <c r="Q393" i="1" s="1"/>
  <c r="P394" i="1" s="1"/>
  <c r="R393" i="1" l="1"/>
  <c r="U393" i="1" s="1"/>
  <c r="V393" i="1" s="1"/>
  <c r="W393" i="1" s="1"/>
  <c r="T394" i="1" l="1"/>
  <c r="Q394" i="1" s="1"/>
  <c r="P395" i="1" s="1"/>
  <c r="R394" i="1" l="1"/>
  <c r="U394" i="1" s="1"/>
  <c r="V394" i="1" s="1"/>
  <c r="W394" i="1" s="1"/>
  <c r="T395" i="1" l="1"/>
  <c r="Q395" i="1" s="1"/>
  <c r="P396" i="1" s="1"/>
  <c r="R395" i="1" l="1"/>
  <c r="U395" i="1" s="1"/>
  <c r="V395" i="1" s="1"/>
  <c r="W395" i="1" s="1"/>
  <c r="T396" i="1" l="1"/>
  <c r="Q396" i="1" s="1"/>
  <c r="P397" i="1" s="1"/>
  <c r="R396" i="1" l="1"/>
  <c r="U396" i="1" s="1"/>
  <c r="V396" i="1" s="1"/>
  <c r="W396" i="1" s="1"/>
  <c r="T397" i="1" l="1"/>
  <c r="Q397" i="1" s="1"/>
  <c r="P398" i="1" s="1"/>
  <c r="Q398" i="1" l="1"/>
  <c r="P399" i="1" s="1"/>
  <c r="R397" i="1"/>
  <c r="U397" i="1" s="1"/>
  <c r="V397" i="1" s="1"/>
  <c r="W397" i="1" s="1"/>
  <c r="Q399" i="1" l="1"/>
  <c r="P400" i="1" s="1"/>
  <c r="R398" i="1"/>
  <c r="U398" i="1" s="1"/>
  <c r="V398" i="1" s="1"/>
  <c r="W398" i="1" s="1"/>
  <c r="S411" i="1" l="1"/>
  <c r="T411" i="1" s="1"/>
  <c r="R399" i="1" l="1"/>
  <c r="U399" i="1" s="1"/>
  <c r="V399" i="1" s="1"/>
  <c r="W399" i="1" s="1"/>
  <c r="Q400" i="1"/>
  <c r="P401" i="1" s="1"/>
  <c r="R400" i="1" l="1"/>
  <c r="U400" i="1" s="1"/>
  <c r="V400" i="1" s="1"/>
  <c r="W400" i="1" s="1"/>
  <c r="T401" i="1" l="1"/>
  <c r="Q401" i="1" s="1"/>
  <c r="P402" i="1" s="1"/>
  <c r="R401" i="1" l="1"/>
  <c r="U401" i="1" s="1"/>
  <c r="V401" i="1" s="1"/>
  <c r="W401" i="1" s="1"/>
  <c r="T402" i="1" l="1"/>
  <c r="Q402" i="1" s="1"/>
  <c r="P403" i="1" s="1"/>
  <c r="R402" i="1" l="1"/>
  <c r="U402" i="1" s="1"/>
  <c r="V402" i="1" s="1"/>
  <c r="W402" i="1" s="1"/>
  <c r="T403" i="1" l="1"/>
  <c r="Q403" i="1" s="1"/>
  <c r="P404" i="1" s="1"/>
  <c r="R403" i="1" l="1"/>
  <c r="U403" i="1" s="1"/>
  <c r="V403" i="1" s="1"/>
  <c r="W403" i="1" s="1"/>
  <c r="T404" i="1" l="1"/>
  <c r="Q404" i="1" s="1"/>
  <c r="P405" i="1" s="1"/>
  <c r="R404" i="1" l="1"/>
  <c r="U404" i="1" s="1"/>
  <c r="V404" i="1" s="1"/>
  <c r="W404" i="1" s="1"/>
  <c r="T405" i="1" l="1"/>
  <c r="Q405" i="1" s="1"/>
  <c r="P406" i="1" s="1"/>
  <c r="R405" i="1" l="1"/>
  <c r="U405" i="1" s="1"/>
  <c r="V405" i="1" s="1"/>
  <c r="W405" i="1" s="1"/>
  <c r="T406" i="1" l="1"/>
  <c r="Q406" i="1" s="1"/>
  <c r="P407" i="1" s="1"/>
  <c r="R406" i="1" l="1"/>
  <c r="U406" i="1" s="1"/>
  <c r="V406" i="1" s="1"/>
  <c r="W406" i="1" s="1"/>
  <c r="T407" i="1" l="1"/>
  <c r="Q407" i="1" s="1"/>
  <c r="P408" i="1" s="1"/>
  <c r="R407" i="1" l="1"/>
  <c r="U407" i="1" s="1"/>
  <c r="V407" i="1" s="1"/>
  <c r="W407" i="1" s="1"/>
  <c r="T408" i="1" l="1"/>
  <c r="Q408" i="1" s="1"/>
  <c r="P409" i="1" s="1"/>
  <c r="R408" i="1" l="1"/>
  <c r="U408" i="1" s="1"/>
  <c r="V408" i="1" s="1"/>
  <c r="W408" i="1" s="1"/>
  <c r="T409" i="1" l="1"/>
  <c r="Q409" i="1" s="1"/>
  <c r="P410" i="1" s="1"/>
  <c r="Q410" i="1" l="1"/>
  <c r="P411" i="1" s="1"/>
  <c r="R409" i="1"/>
  <c r="U409" i="1" s="1"/>
  <c r="V409" i="1" s="1"/>
  <c r="W409" i="1" s="1"/>
  <c r="R410" i="1" l="1"/>
  <c r="U410" i="1" s="1"/>
  <c r="V410" i="1" s="1"/>
  <c r="W410" i="1" s="1"/>
  <c r="Q411" i="1"/>
  <c r="P412" i="1" s="1"/>
  <c r="S423" i="1" l="1"/>
  <c r="T423" i="1" s="1"/>
  <c r="R411" i="1"/>
  <c r="U411" i="1" s="1"/>
  <c r="V411" i="1" s="1"/>
  <c r="W411" i="1" s="1"/>
  <c r="T412" i="1" l="1"/>
  <c r="Q412" i="1" s="1"/>
  <c r="P413" i="1" s="1"/>
  <c r="R412" i="1" l="1"/>
  <c r="U412" i="1" s="1"/>
  <c r="V412" i="1" s="1"/>
  <c r="W412" i="1" s="1"/>
  <c r="T413" i="1" l="1"/>
  <c r="Q413" i="1" s="1"/>
  <c r="P414" i="1" s="1"/>
  <c r="R413" i="1" l="1"/>
  <c r="U413" i="1" s="1"/>
  <c r="V413" i="1" s="1"/>
  <c r="W413" i="1" s="1"/>
  <c r="T414" i="1" l="1"/>
  <c r="Q414" i="1" s="1"/>
  <c r="P415" i="1" s="1"/>
  <c r="R414" i="1" l="1"/>
  <c r="U414" i="1" s="1"/>
  <c r="V414" i="1" s="1"/>
  <c r="W414" i="1" s="1"/>
  <c r="T415" i="1" l="1"/>
  <c r="Q415" i="1" s="1"/>
  <c r="P416" i="1" s="1"/>
  <c r="R415" i="1" l="1"/>
  <c r="U415" i="1" s="1"/>
  <c r="V415" i="1" s="1"/>
  <c r="W415" i="1" s="1"/>
  <c r="T416" i="1" l="1"/>
  <c r="Q416" i="1" s="1"/>
  <c r="P417" i="1" s="1"/>
  <c r="R416" i="1" l="1"/>
  <c r="U416" i="1" s="1"/>
  <c r="V416" i="1" s="1"/>
  <c r="W416" i="1" s="1"/>
  <c r="T417" i="1" l="1"/>
  <c r="Q417" i="1" s="1"/>
  <c r="P418" i="1" s="1"/>
  <c r="R417" i="1" l="1"/>
  <c r="U417" i="1" s="1"/>
  <c r="V417" i="1" s="1"/>
  <c r="W417" i="1" s="1"/>
  <c r="T418" i="1" l="1"/>
  <c r="Q418" i="1" s="1"/>
  <c r="P419" i="1" s="1"/>
  <c r="R418" i="1" l="1"/>
  <c r="U418" i="1" s="1"/>
  <c r="V418" i="1" s="1"/>
  <c r="W418" i="1" s="1"/>
  <c r="T419" i="1" l="1"/>
  <c r="Q419" i="1" s="1"/>
  <c r="P420" i="1" s="1"/>
  <c r="R419" i="1" l="1"/>
  <c r="U419" i="1" s="1"/>
  <c r="V419" i="1" s="1"/>
  <c r="W419" i="1" s="1"/>
  <c r="T420" i="1" l="1"/>
  <c r="Q420" i="1" s="1"/>
  <c r="P421" i="1" s="1"/>
  <c r="R420" i="1" l="1"/>
  <c r="U420" i="1" s="1"/>
  <c r="V420" i="1" s="1"/>
  <c r="W420" i="1" s="1"/>
  <c r="T421" i="1" l="1"/>
  <c r="Q421" i="1" s="1"/>
  <c r="P422" i="1" s="1"/>
  <c r="R421" i="1" l="1"/>
  <c r="U421" i="1" s="1"/>
  <c r="V421" i="1" s="1"/>
  <c r="W421" i="1" s="1"/>
  <c r="Q422" i="1"/>
  <c r="P423" i="1" s="1"/>
  <c r="Q423" i="1" l="1"/>
  <c r="P424" i="1" s="1"/>
  <c r="R422" i="1"/>
  <c r="U422" i="1" s="1"/>
  <c r="V422" i="1" s="1"/>
  <c r="W422" i="1" s="1"/>
  <c r="R423" i="1" l="1"/>
  <c r="U423" i="1" s="1"/>
  <c r="V423" i="1" s="1"/>
  <c r="W423" i="1" s="1"/>
  <c r="Q424" i="1"/>
  <c r="P425" i="1" s="1"/>
  <c r="S435" i="1"/>
  <c r="T435" i="1" s="1"/>
  <c r="R424" i="1" l="1"/>
  <c r="U424" i="1" s="1"/>
  <c r="V424" i="1" s="1"/>
  <c r="W424" i="1" s="1"/>
  <c r="T425" i="1" l="1"/>
  <c r="Q425" i="1" s="1"/>
  <c r="P426" i="1" s="1"/>
  <c r="R425" i="1" l="1"/>
  <c r="U425" i="1" s="1"/>
  <c r="V425" i="1" s="1"/>
  <c r="W425" i="1" s="1"/>
  <c r="T426" i="1" l="1"/>
  <c r="Q426" i="1" s="1"/>
  <c r="P427" i="1" s="1"/>
  <c r="R426" i="1" l="1"/>
  <c r="U426" i="1" s="1"/>
  <c r="V426" i="1" s="1"/>
  <c r="W426" i="1" s="1"/>
  <c r="T427" i="1" l="1"/>
  <c r="Q427" i="1" s="1"/>
  <c r="P428" i="1" s="1"/>
  <c r="R427" i="1" l="1"/>
  <c r="U427" i="1" s="1"/>
  <c r="V427" i="1" s="1"/>
  <c r="W427" i="1" s="1"/>
  <c r="T428" i="1" l="1"/>
  <c r="Q428" i="1" s="1"/>
  <c r="P429" i="1" s="1"/>
  <c r="R428" i="1" l="1"/>
  <c r="U428" i="1" s="1"/>
  <c r="V428" i="1" s="1"/>
  <c r="W428" i="1" s="1"/>
  <c r="T429" i="1" l="1"/>
  <c r="Q429" i="1" s="1"/>
  <c r="P430" i="1" s="1"/>
  <c r="R429" i="1" l="1"/>
  <c r="U429" i="1" s="1"/>
  <c r="V429" i="1" s="1"/>
  <c r="W429" i="1" s="1"/>
  <c r="T430" i="1" l="1"/>
  <c r="Q430" i="1" s="1"/>
  <c r="P431" i="1" s="1"/>
  <c r="R430" i="1" l="1"/>
  <c r="U430" i="1" s="1"/>
  <c r="V430" i="1" s="1"/>
  <c r="W430" i="1" s="1"/>
  <c r="T431" i="1" l="1"/>
  <c r="Q431" i="1" s="1"/>
  <c r="P432" i="1" s="1"/>
  <c r="R431" i="1" l="1"/>
  <c r="U431" i="1" s="1"/>
  <c r="V431" i="1" s="1"/>
  <c r="W431" i="1" s="1"/>
  <c r="T432" i="1" l="1"/>
  <c r="Q432" i="1" s="1"/>
  <c r="P433" i="1" s="1"/>
  <c r="R432" i="1" l="1"/>
  <c r="U432" i="1" s="1"/>
  <c r="V432" i="1" s="1"/>
  <c r="W432" i="1" s="1"/>
  <c r="T433" i="1" l="1"/>
  <c r="Q433" i="1" s="1"/>
  <c r="P434" i="1" s="1"/>
  <c r="Q434" i="1" l="1"/>
  <c r="P435" i="1" s="1"/>
  <c r="R433" i="1"/>
  <c r="U433" i="1" s="1"/>
  <c r="V433" i="1" s="1"/>
  <c r="W433" i="1" s="1"/>
  <c r="Q435" i="1" l="1"/>
  <c r="P436" i="1" s="1"/>
  <c r="R434" i="1"/>
  <c r="U434" i="1" s="1"/>
  <c r="V434" i="1" s="1"/>
  <c r="W434" i="1" s="1"/>
  <c r="S447" i="1" l="1"/>
  <c r="T447" i="1" s="1"/>
  <c r="R435" i="1"/>
  <c r="U435" i="1" s="1"/>
  <c r="V435" i="1" s="1"/>
  <c r="W435" i="1" s="1"/>
  <c r="T436" i="1" l="1"/>
  <c r="Q436" i="1" s="1"/>
  <c r="P437" i="1" s="1"/>
  <c r="R436" i="1" l="1"/>
  <c r="U436" i="1" s="1"/>
  <c r="V436" i="1" s="1"/>
  <c r="W436" i="1" s="1"/>
  <c r="T437" i="1" l="1"/>
  <c r="Q437" i="1" s="1"/>
  <c r="P438" i="1" s="1"/>
  <c r="R437" i="1" l="1"/>
  <c r="U437" i="1" s="1"/>
  <c r="V437" i="1" s="1"/>
  <c r="W437" i="1" s="1"/>
  <c r="T438" i="1" l="1"/>
  <c r="Q438" i="1" s="1"/>
  <c r="P439" i="1" s="1"/>
  <c r="R438" i="1" l="1"/>
  <c r="U438" i="1" s="1"/>
  <c r="V438" i="1" s="1"/>
  <c r="W438" i="1" s="1"/>
  <c r="T439" i="1" l="1"/>
  <c r="Q439" i="1" s="1"/>
  <c r="P440" i="1" s="1"/>
  <c r="R439" i="1" l="1"/>
  <c r="U439" i="1" s="1"/>
  <c r="V439" i="1" s="1"/>
  <c r="W439" i="1" s="1"/>
  <c r="T440" i="1" l="1"/>
  <c r="Q440" i="1" s="1"/>
  <c r="P441" i="1" s="1"/>
  <c r="R440" i="1" l="1"/>
  <c r="U440" i="1" s="1"/>
  <c r="V440" i="1" s="1"/>
  <c r="W440" i="1" s="1"/>
  <c r="T441" i="1" l="1"/>
  <c r="Q441" i="1" s="1"/>
  <c r="P442" i="1" s="1"/>
  <c r="R441" i="1" l="1"/>
  <c r="U441" i="1" s="1"/>
  <c r="V441" i="1" s="1"/>
  <c r="W441" i="1" s="1"/>
  <c r="Q442" i="1"/>
  <c r="P443" i="1" s="1"/>
  <c r="Q443" i="1" l="1"/>
  <c r="P444" i="1" s="1"/>
  <c r="R442" i="1"/>
  <c r="U442" i="1" s="1"/>
  <c r="V442" i="1" s="1"/>
  <c r="W442" i="1" s="1"/>
  <c r="R443" i="1" l="1"/>
  <c r="U443" i="1" s="1"/>
  <c r="V443" i="1" s="1"/>
  <c r="W443" i="1" s="1"/>
  <c r="Q444" i="1"/>
  <c r="P445" i="1" s="1"/>
  <c r="R444" i="1" l="1"/>
  <c r="U444" i="1" s="1"/>
  <c r="V444" i="1" s="1"/>
  <c r="W444" i="1" s="1"/>
  <c r="Q445" i="1"/>
  <c r="P446" i="1" s="1"/>
  <c r="Q446" i="1" l="1"/>
  <c r="P447" i="1" s="1"/>
  <c r="R445" i="1"/>
  <c r="U445" i="1" s="1"/>
  <c r="V445" i="1" s="1"/>
  <c r="W445" i="1" s="1"/>
  <c r="R446" i="1" l="1"/>
  <c r="U446" i="1" s="1"/>
  <c r="V446" i="1" s="1"/>
  <c r="W446" i="1" s="1"/>
  <c r="Q447" i="1"/>
  <c r="P448" i="1" s="1"/>
  <c r="R447" i="1" l="1"/>
  <c r="U447" i="1" s="1"/>
  <c r="V447" i="1" s="1"/>
  <c r="W447" i="1" s="1"/>
  <c r="S459" i="1"/>
  <c r="T459" i="1" s="1"/>
  <c r="T448" i="1" l="1"/>
  <c r="Q448" i="1" s="1"/>
  <c r="P449" i="1" s="1"/>
  <c r="R448" i="1" l="1"/>
  <c r="U448" i="1" s="1"/>
  <c r="V448" i="1" s="1"/>
  <c r="W448" i="1" s="1"/>
  <c r="T449" i="1" l="1"/>
  <c r="Q449" i="1" s="1"/>
  <c r="P450" i="1" s="1"/>
  <c r="R449" i="1" l="1"/>
  <c r="U449" i="1" s="1"/>
  <c r="V449" i="1" s="1"/>
  <c r="W449" i="1" s="1"/>
  <c r="T450" i="1" l="1"/>
  <c r="Q450" i="1" s="1"/>
  <c r="P451" i="1" s="1"/>
  <c r="R450" i="1" l="1"/>
  <c r="U450" i="1" s="1"/>
  <c r="V450" i="1" s="1"/>
  <c r="W450" i="1" s="1"/>
  <c r="T451" i="1" l="1"/>
  <c r="Q451" i="1" s="1"/>
  <c r="P452" i="1" s="1"/>
  <c r="R451" i="1" l="1"/>
  <c r="U451" i="1" s="1"/>
  <c r="V451" i="1" s="1"/>
  <c r="W451" i="1" s="1"/>
  <c r="T452" i="1" l="1"/>
  <c r="Q452" i="1" s="1"/>
  <c r="P453" i="1" s="1"/>
  <c r="R452" i="1" l="1"/>
  <c r="U452" i="1" s="1"/>
  <c r="V452" i="1" s="1"/>
  <c r="W452" i="1" s="1"/>
  <c r="T453" i="1" l="1"/>
  <c r="Q453" i="1" s="1"/>
  <c r="P454" i="1" s="1"/>
  <c r="R453" i="1" l="1"/>
  <c r="U453" i="1" s="1"/>
  <c r="V453" i="1" s="1"/>
  <c r="W453" i="1" s="1"/>
  <c r="T454" i="1" l="1"/>
  <c r="Q454" i="1" s="1"/>
  <c r="P455" i="1" s="1"/>
  <c r="R454" i="1" l="1"/>
  <c r="U454" i="1" s="1"/>
  <c r="V454" i="1" s="1"/>
  <c r="W454" i="1" s="1"/>
  <c r="T455" i="1" l="1"/>
  <c r="Q455" i="1" s="1"/>
  <c r="P456" i="1" s="1"/>
  <c r="R455" i="1" l="1"/>
  <c r="U455" i="1" s="1"/>
  <c r="V455" i="1" s="1"/>
  <c r="W455" i="1" s="1"/>
  <c r="T456" i="1" l="1"/>
  <c r="Q456" i="1" s="1"/>
  <c r="P457" i="1" s="1"/>
  <c r="R456" i="1" l="1"/>
  <c r="U456" i="1" s="1"/>
  <c r="V456" i="1" s="1"/>
  <c r="W456" i="1" s="1"/>
  <c r="T457" i="1" l="1"/>
  <c r="Q457" i="1" s="1"/>
  <c r="P458" i="1" s="1"/>
  <c r="R457" i="1" l="1"/>
  <c r="U457" i="1" s="1"/>
  <c r="V457" i="1" s="1"/>
  <c r="W457" i="1" s="1"/>
  <c r="Q458" i="1"/>
  <c r="P459" i="1" s="1"/>
  <c r="Q459" i="1" l="1"/>
  <c r="P460" i="1" s="1"/>
  <c r="R458" i="1"/>
  <c r="U458" i="1" s="1"/>
  <c r="V458" i="1" s="1"/>
  <c r="W458" i="1" s="1"/>
  <c r="S471" i="1" l="1"/>
  <c r="T471" i="1" s="1"/>
  <c r="R459" i="1" l="1"/>
  <c r="U459" i="1" s="1"/>
  <c r="V459" i="1" s="1"/>
  <c r="W459" i="1" s="1"/>
  <c r="Q460" i="1"/>
  <c r="P461" i="1" s="1"/>
  <c r="R460" i="1" l="1"/>
  <c r="U460" i="1" s="1"/>
  <c r="V460" i="1" s="1"/>
  <c r="W460" i="1" s="1"/>
  <c r="T461" i="1" l="1"/>
  <c r="Q461" i="1" s="1"/>
  <c r="P462" i="1" s="1"/>
  <c r="R461" i="1" l="1"/>
  <c r="U461" i="1" s="1"/>
  <c r="V461" i="1" s="1"/>
  <c r="W461" i="1" s="1"/>
  <c r="T462" i="1" l="1"/>
  <c r="Q462" i="1" s="1"/>
  <c r="P463" i="1" s="1"/>
  <c r="R462" i="1" l="1"/>
  <c r="U462" i="1" s="1"/>
  <c r="V462" i="1" s="1"/>
  <c r="W462" i="1" s="1"/>
  <c r="T463" i="1" l="1"/>
  <c r="Q463" i="1" s="1"/>
  <c r="P464" i="1" s="1"/>
  <c r="R463" i="1" l="1"/>
  <c r="U463" i="1" s="1"/>
  <c r="V463" i="1" s="1"/>
  <c r="W463" i="1" s="1"/>
  <c r="T464" i="1" l="1"/>
  <c r="Q464" i="1" s="1"/>
  <c r="P465" i="1" s="1"/>
  <c r="R464" i="1" l="1"/>
  <c r="U464" i="1" s="1"/>
  <c r="V464" i="1" s="1"/>
  <c r="W464" i="1" s="1"/>
  <c r="T465" i="1" l="1"/>
  <c r="Q465" i="1" s="1"/>
  <c r="P466" i="1" s="1"/>
  <c r="R465" i="1" l="1"/>
  <c r="U465" i="1" s="1"/>
  <c r="V465" i="1" s="1"/>
  <c r="W465" i="1" s="1"/>
  <c r="T466" i="1" l="1"/>
  <c r="Q466" i="1" s="1"/>
  <c r="P467" i="1" s="1"/>
  <c r="R466" i="1" l="1"/>
  <c r="U466" i="1" s="1"/>
  <c r="V466" i="1" s="1"/>
  <c r="W466" i="1" s="1"/>
  <c r="T467" i="1" l="1"/>
  <c r="Q467" i="1" s="1"/>
  <c r="P468" i="1" s="1"/>
  <c r="R467" i="1" l="1"/>
  <c r="U467" i="1" s="1"/>
  <c r="V467" i="1" s="1"/>
  <c r="W467" i="1" s="1"/>
  <c r="T468" i="1" l="1"/>
  <c r="Q468" i="1" s="1"/>
  <c r="P469" i="1" s="1"/>
  <c r="R468" i="1" l="1"/>
  <c r="U468" i="1" s="1"/>
  <c r="V468" i="1" s="1"/>
  <c r="W468" i="1" s="1"/>
  <c r="T469" i="1" l="1"/>
  <c r="Q469" i="1" s="1"/>
  <c r="P470" i="1" s="1"/>
  <c r="Q470" i="1" l="1"/>
  <c r="P471" i="1" s="1"/>
  <c r="R469" i="1"/>
  <c r="U469" i="1" s="1"/>
  <c r="V469" i="1" s="1"/>
  <c r="W469" i="1" s="1"/>
  <c r="R470" i="1" l="1"/>
  <c r="U470" i="1" s="1"/>
  <c r="V470" i="1" s="1"/>
  <c r="W470" i="1" s="1"/>
  <c r="Q471" i="1"/>
  <c r="P472" i="1" s="1"/>
  <c r="S483" i="1" l="1"/>
  <c r="T483" i="1" s="1"/>
  <c r="R471" i="1" l="1"/>
  <c r="U471" i="1" s="1"/>
  <c r="V471" i="1" s="1"/>
  <c r="W471" i="1" s="1"/>
  <c r="Q472" i="1"/>
  <c r="P473" i="1" s="1"/>
  <c r="R472" i="1" l="1"/>
  <c r="U472" i="1" s="1"/>
  <c r="V472" i="1" s="1"/>
  <c r="W472" i="1" s="1"/>
  <c r="T473" i="1" l="1"/>
  <c r="Q473" i="1" s="1"/>
  <c r="P474" i="1" s="1"/>
  <c r="R473" i="1" l="1"/>
  <c r="U473" i="1" s="1"/>
  <c r="V473" i="1" s="1"/>
  <c r="W473" i="1" s="1"/>
  <c r="T474" i="1" l="1"/>
  <c r="Q474" i="1" s="1"/>
  <c r="P475" i="1" s="1"/>
  <c r="R474" i="1" l="1"/>
  <c r="U474" i="1" s="1"/>
  <c r="V474" i="1" s="1"/>
  <c r="W474" i="1" s="1"/>
  <c r="T475" i="1" l="1"/>
  <c r="Q475" i="1" s="1"/>
  <c r="P476" i="1" s="1"/>
  <c r="R475" i="1" l="1"/>
  <c r="U475" i="1" s="1"/>
  <c r="V475" i="1" s="1"/>
  <c r="W475" i="1" s="1"/>
  <c r="T476" i="1" l="1"/>
  <c r="Q476" i="1" s="1"/>
  <c r="P477" i="1" s="1"/>
  <c r="R476" i="1" l="1"/>
  <c r="U476" i="1" s="1"/>
  <c r="V476" i="1" s="1"/>
  <c r="W476" i="1" s="1"/>
  <c r="T477" i="1" l="1"/>
  <c r="Q477" i="1" s="1"/>
  <c r="P478" i="1" s="1"/>
  <c r="R477" i="1" l="1"/>
  <c r="U477" i="1" s="1"/>
  <c r="V477" i="1" s="1"/>
  <c r="W477" i="1" s="1"/>
  <c r="T478" i="1" l="1"/>
  <c r="Q478" i="1" s="1"/>
  <c r="P479" i="1" s="1"/>
  <c r="R478" i="1" l="1"/>
  <c r="U478" i="1" s="1"/>
  <c r="V478" i="1" s="1"/>
  <c r="W478" i="1" s="1"/>
  <c r="T479" i="1" l="1"/>
  <c r="Q479" i="1" s="1"/>
  <c r="P480" i="1" s="1"/>
  <c r="R479" i="1" l="1"/>
  <c r="U479" i="1" s="1"/>
  <c r="V479" i="1" s="1"/>
  <c r="W479" i="1" s="1"/>
  <c r="T480" i="1" l="1"/>
  <c r="Q480" i="1" s="1"/>
  <c r="P481" i="1" s="1"/>
  <c r="R480" i="1" l="1"/>
  <c r="U480" i="1" s="1"/>
  <c r="V480" i="1" s="1"/>
  <c r="W480" i="1" s="1"/>
  <c r="T481" i="1" l="1"/>
  <c r="Q481" i="1" s="1"/>
  <c r="P482" i="1" s="1"/>
  <c r="R481" i="1" l="1"/>
  <c r="U481" i="1" s="1"/>
  <c r="V481" i="1" s="1"/>
  <c r="W481" i="1" s="1"/>
  <c r="Q482" i="1"/>
  <c r="P483" i="1" s="1"/>
  <c r="Q483" i="1" l="1"/>
  <c r="P484" i="1" s="1"/>
  <c r="R482" i="1"/>
  <c r="U482" i="1" s="1"/>
  <c r="V482" i="1" s="1"/>
  <c r="W482" i="1" s="1"/>
  <c r="Q484" i="1" l="1"/>
  <c r="P485" i="1" s="1"/>
  <c r="R483" i="1"/>
  <c r="U483" i="1" s="1"/>
  <c r="V483" i="1" s="1"/>
  <c r="W483" i="1" s="1"/>
  <c r="R484" i="1" l="1"/>
  <c r="U484" i="1" s="1"/>
  <c r="V484" i="1" s="1"/>
  <c r="W484" i="1" s="1"/>
  <c r="T485" i="1" l="1"/>
  <c r="Q485" i="1" s="1"/>
  <c r="P486" i="1" s="1"/>
  <c r="R485" i="1" l="1"/>
  <c r="U485" i="1" s="1"/>
  <c r="V485" i="1" s="1"/>
  <c r="W485" i="1" s="1"/>
  <c r="T486" i="1" l="1"/>
  <c r="Q486" i="1" s="1"/>
  <c r="P487" i="1" s="1"/>
  <c r="R486" i="1" l="1"/>
  <c r="U486" i="1" s="1"/>
  <c r="V486" i="1" s="1"/>
  <c r="W486" i="1" s="1"/>
  <c r="T487" i="1" l="1"/>
  <c r="Q487" i="1" s="1"/>
  <c r="P488" i="1" s="1"/>
  <c r="R487" i="1" l="1"/>
  <c r="U487" i="1" s="1"/>
  <c r="V487" i="1" s="1"/>
  <c r="W487" i="1" s="1"/>
  <c r="T488" i="1" l="1"/>
  <c r="Q488" i="1" s="1"/>
  <c r="P489" i="1" s="1"/>
  <c r="R488" i="1" l="1"/>
  <c r="U488" i="1" s="1"/>
  <c r="V488" i="1" s="1"/>
  <c r="W488" i="1" s="1"/>
  <c r="T489" i="1" l="1"/>
  <c r="Q489" i="1" s="1"/>
  <c r="P490" i="1" s="1"/>
  <c r="R489" i="1" l="1"/>
  <c r="U489" i="1" s="1"/>
  <c r="V489" i="1" s="1"/>
  <c r="W489" i="1" s="1"/>
  <c r="T490" i="1" l="1"/>
  <c r="Q490" i="1" s="1"/>
  <c r="P491" i="1" s="1"/>
  <c r="R490" i="1" l="1"/>
  <c r="U490" i="1" s="1"/>
  <c r="V490" i="1" s="1"/>
  <c r="W490" i="1" s="1"/>
  <c r="T491" i="1" l="1"/>
  <c r="T14" i="1" s="1"/>
  <c r="Q491" i="1" l="1"/>
  <c r="P492" i="1" s="1"/>
  <c r="R491" i="1"/>
  <c r="U491" i="1" s="1"/>
  <c r="V491" i="1" s="1"/>
  <c r="W491" i="1" s="1"/>
  <c r="Q492" i="1" l="1"/>
  <c r="P14" i="1"/>
  <c r="R492" i="1" l="1"/>
  <c r="Q14" i="1"/>
  <c r="U492" i="1" l="1"/>
  <c r="R14" i="1"/>
  <c r="V492" i="1" l="1"/>
  <c r="U14" i="1"/>
  <c r="W492" i="1" l="1"/>
  <c r="W14" i="1" s="1"/>
  <c r="V14" i="1"/>
</calcChain>
</file>

<file path=xl/sharedStrings.xml><?xml version="1.0" encoding="utf-8"?>
<sst xmlns="http://schemas.openxmlformats.org/spreadsheetml/2006/main" count="89" uniqueCount="42">
  <si>
    <t>Monat</t>
  </si>
  <si>
    <t>Beitrag</t>
  </si>
  <si>
    <t>Gewinn</t>
  </si>
  <si>
    <t>Stand nach Monat</t>
  </si>
  <si>
    <t>Beitrag monatlich</t>
  </si>
  <si>
    <t>gezahlte Beiträge</t>
  </si>
  <si>
    <t>Kosten über 5 Jahre</t>
  </si>
  <si>
    <t>Verwaltung laufend</t>
  </si>
  <si>
    <t>Überschussbeteiligung</t>
  </si>
  <si>
    <t>Schlusszuweisung</t>
  </si>
  <si>
    <t>Rendite</t>
  </si>
  <si>
    <t>Jahr</t>
  </si>
  <si>
    <t>Steuerlast als Rentner</t>
  </si>
  <si>
    <t>Teileinkünfteverfahren 40-60% (gilt bei Halten bis Renteneintritt)</t>
  </si>
  <si>
    <t>Netto Gewinn</t>
  </si>
  <si>
    <t>Netto Guthaben</t>
  </si>
  <si>
    <t>Guthaben</t>
  </si>
  <si>
    <t>ETF-Sparplan</t>
  </si>
  <si>
    <t>Rendite p.a. (0,2% TER ishares = netto 7%)</t>
  </si>
  <si>
    <t>Allgemein</t>
  </si>
  <si>
    <t>Kosten laufend (565,02 - sinkend um je 10,06 pro Jahr)</t>
  </si>
  <si>
    <t>Fondspolice</t>
  </si>
  <si>
    <t>Verwaltung erste 5 Jahre</t>
  </si>
  <si>
    <t>Eingezahltes Guthaben</t>
  </si>
  <si>
    <t>Überschuss-beteiligung</t>
  </si>
  <si>
    <t>Renten-Vergleich: Fondspolice vs. ETF-Sparplan</t>
  </si>
  <si>
    <t>Abgeltungssteuer</t>
  </si>
  <si>
    <t>Solidaritätszuschlag</t>
  </si>
  <si>
    <t>Kapitalertragsteuer</t>
  </si>
  <si>
    <t>Teilfreistellung</t>
  </si>
  <si>
    <t>Steuern bei Verkauf</t>
  </si>
  <si>
    <t>Basiszins (2019: 0,52%)</t>
  </si>
  <si>
    <t>Steuern für Vorabpauschale</t>
  </si>
  <si>
    <t>Basisertrag/ Vorabpauschale</t>
  </si>
  <si>
    <t>Eingezahlter Beitrag</t>
  </si>
  <si>
    <t>Anteil im Jahr</t>
  </si>
  <si>
    <t>Zu berücksichtigender Anteil</t>
  </si>
  <si>
    <t>+ das Gesamtguthaben, das zu Jahresbeginn besteht</t>
  </si>
  <si>
    <t>Rendite Depot incl 0,2% TER</t>
  </si>
  <si>
    <t>Rendite p.a. TauRes (Police)</t>
  </si>
  <si>
    <t>Renten-Vergleich: TauRes-police vs. ETF-Sparplan</t>
  </si>
  <si>
    <t>Disclaimer: Dieses Dokument kann und darf keine steuerliche Beratungsgrundlage sein, es dient lediglich einer Abschätzung, die angenommenen Kosten der Police wurden der echten individuellen Vertragsinformation entnommen. Da ich als Makler keine Steuerberatung durchführen kann und per Gesetz auch nicht darf kann ich dir nur die gängigen Modelle zeigen, eine genaue Beratung muss ein Steuerberater machen.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</si>
</sst>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_-* #,##0.00\ _€_-;\-* #,##0.00\ _€_-;_-* &quot;-&quot;??\ _€_-;_-@_-"/>
    <numFmt numFmtId="166" formatCode="#,##0_ ;\-#,##0\ "/>
    <numFmt numFmtId="167" formatCode="0.0%"/>
  </numFmts>
  <fonts count="7" x14ac:knownFonts="1">
    <font>
      <sz val="11"/>
      <color theme="1"/>
      <name val="Calibri"/>
      <family val="2"/>
      <scheme val="minor"/>
    </font>
    <font>
      <sz val="11"/>
      <color theme="1"/>
      <name val="Calibri"/>
      <family val="2"/>
      <scheme val="minor"/>
    </font>
    <font>
      <sz val="11"/>
      <color rgb="FFFF0000"/>
      <name val="Calibri"/>
      <family val="2"/>
      <scheme val="minor"/>
    </font>
    <font>
      <b/>
      <sz val="12"/>
      <color theme="1"/>
      <name val="Calibri"/>
      <family val="2"/>
      <scheme val="minor"/>
    </font>
    <font>
      <i/>
      <sz val="11"/>
      <color theme="1"/>
      <name val="Calibri"/>
      <family val="2"/>
      <scheme val="minor"/>
    </font>
    <font>
      <b/>
      <sz val="18"/>
      <color theme="1"/>
      <name val="Calibri"/>
      <family val="2"/>
      <scheme val="minor"/>
    </font>
    <font>
      <u/>
      <sz val="11"/>
      <color theme="10"/>
      <name val="Calibri"/>
      <family val="2"/>
      <scheme val="minor"/>
    </font>
  </fonts>
  <fills count="12">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1">
    <border>
      <left/>
      <right/>
      <top/>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6" fillId="0" borderId="0" applyNumberFormat="0" applyFill="0" applyBorder="0" applyAlignment="0" applyProtection="0"/>
  </cellStyleXfs>
  <cellXfs count="65">
    <xf numFmtId="0" fontId="0" fillId="0" borderId="0" xfId="0"/>
    <xf numFmtId="14" fontId="0" fillId="0" borderId="0" xfId="0" applyNumberFormat="1"/>
    <xf numFmtId="43" fontId="0" fillId="0" borderId="0" xfId="2" applyFont="1"/>
    <xf numFmtId="165" fontId="0" fillId="0" borderId="0" xfId="0" applyNumberFormat="1"/>
    <xf numFmtId="43" fontId="0" fillId="0" borderId="0" xfId="0" applyNumberFormat="1"/>
    <xf numFmtId="0" fontId="0" fillId="5" borderId="0" xfId="0" applyFill="1"/>
    <xf numFmtId="0" fontId="0" fillId="6" borderId="0" xfId="0" applyFill="1"/>
    <xf numFmtId="0" fontId="0" fillId="0" borderId="0" xfId="0" applyNumberFormat="1"/>
    <xf numFmtId="166" fontId="0" fillId="0" borderId="0" xfId="2" applyNumberFormat="1" applyFont="1"/>
    <xf numFmtId="0" fontId="0" fillId="4" borderId="0" xfId="0" applyFill="1" applyAlignment="1">
      <alignment horizontal="center" vertical="center" wrapText="1"/>
    </xf>
    <xf numFmtId="166" fontId="0" fillId="4" borderId="0" xfId="2" applyNumberFormat="1" applyFont="1" applyFill="1" applyAlignment="1">
      <alignment horizontal="center" vertical="center" wrapText="1"/>
    </xf>
    <xf numFmtId="0" fontId="0" fillId="2" borderId="0" xfId="0" applyFill="1" applyAlignment="1">
      <alignment horizontal="center" vertical="center" wrapText="1"/>
    </xf>
    <xf numFmtId="43" fontId="0" fillId="2" borderId="0" xfId="2" applyFont="1" applyFill="1" applyAlignment="1">
      <alignment horizontal="center" vertical="center" wrapText="1"/>
    </xf>
    <xf numFmtId="43" fontId="0" fillId="3" borderId="0" xfId="2" applyFont="1" applyFill="1" applyAlignment="1">
      <alignment horizontal="center" vertical="center" wrapText="1"/>
    </xf>
    <xf numFmtId="4" fontId="0" fillId="0" borderId="0" xfId="0" applyNumberFormat="1"/>
    <xf numFmtId="4" fontId="0" fillId="3" borderId="0" xfId="2" applyNumberFormat="1" applyFont="1" applyFill="1" applyAlignment="1">
      <alignment horizontal="center" vertical="center" wrapText="1"/>
    </xf>
    <xf numFmtId="0" fontId="4" fillId="0" borderId="0" xfId="0" applyFont="1"/>
    <xf numFmtId="0" fontId="5" fillId="0" borderId="0" xfId="0" applyFont="1"/>
    <xf numFmtId="0" fontId="0" fillId="7" borderId="0" xfId="0" applyFill="1"/>
    <xf numFmtId="10" fontId="0" fillId="5" borderId="0" xfId="0" applyNumberFormat="1" applyFill="1"/>
    <xf numFmtId="43" fontId="0" fillId="5" borderId="0" xfId="2" applyFont="1" applyFill="1"/>
    <xf numFmtId="43" fontId="0" fillId="6" borderId="0" xfId="2" applyFont="1" applyFill="1"/>
    <xf numFmtId="4" fontId="0" fillId="6" borderId="0" xfId="0" applyNumberFormat="1" applyFill="1"/>
    <xf numFmtId="0" fontId="0" fillId="8" borderId="0" xfId="0" applyFill="1"/>
    <xf numFmtId="0" fontId="0" fillId="8" borderId="0" xfId="0" applyFill="1" applyAlignment="1">
      <alignment horizontal="right"/>
    </xf>
    <xf numFmtId="167" fontId="0" fillId="8" borderId="0" xfId="0" applyNumberFormat="1" applyFill="1"/>
    <xf numFmtId="14" fontId="0" fillId="8" borderId="0" xfId="0" applyNumberFormat="1" applyFill="1"/>
    <xf numFmtId="43" fontId="0" fillId="8" borderId="0" xfId="0" applyNumberFormat="1" applyFill="1"/>
    <xf numFmtId="166" fontId="0" fillId="8" borderId="0" xfId="2" applyNumberFormat="1" applyFont="1" applyFill="1"/>
    <xf numFmtId="0" fontId="0" fillId="9" borderId="0" xfId="0" applyFill="1"/>
    <xf numFmtId="10" fontId="0" fillId="9" borderId="0" xfId="0" applyNumberFormat="1" applyFill="1"/>
    <xf numFmtId="43" fontId="0" fillId="9" borderId="0" xfId="2" applyFont="1" applyFill="1"/>
    <xf numFmtId="0" fontId="0" fillId="9" borderId="0" xfId="0" applyFill="1" applyAlignment="1">
      <alignment horizontal="right"/>
    </xf>
    <xf numFmtId="164" fontId="0" fillId="9" borderId="0" xfId="0" applyNumberFormat="1" applyFill="1" applyAlignment="1">
      <alignment horizontal="right"/>
    </xf>
    <xf numFmtId="164" fontId="0" fillId="9" borderId="0" xfId="1" applyNumberFormat="1" applyFont="1" applyFill="1"/>
    <xf numFmtId="164" fontId="0" fillId="9" borderId="0" xfId="1" applyNumberFormat="1" applyFont="1" applyFill="1" applyAlignment="1">
      <alignment horizontal="right"/>
    </xf>
    <xf numFmtId="43" fontId="0" fillId="9" borderId="0" xfId="0" applyNumberFormat="1" applyFill="1"/>
    <xf numFmtId="0" fontId="0" fillId="10" borderId="0" xfId="0" applyFill="1"/>
    <xf numFmtId="43" fontId="0" fillId="10" borderId="0" xfId="2" applyFont="1" applyFill="1"/>
    <xf numFmtId="4" fontId="0" fillId="10" borderId="0" xfId="0" applyNumberFormat="1" applyFill="1"/>
    <xf numFmtId="0" fontId="0" fillId="10" borderId="0" xfId="0" applyFill="1" applyAlignment="1">
      <alignment horizontal="right"/>
    </xf>
    <xf numFmtId="9" fontId="0" fillId="10" borderId="0" xfId="0" applyNumberFormat="1" applyFill="1"/>
    <xf numFmtId="43" fontId="0" fillId="10" borderId="0" xfId="0" applyNumberFormat="1" applyFill="1"/>
    <xf numFmtId="0" fontId="3" fillId="4" borderId="0" xfId="0" applyFont="1" applyFill="1"/>
    <xf numFmtId="0" fontId="3" fillId="5" borderId="0" xfId="0" applyFont="1" applyFill="1"/>
    <xf numFmtId="0" fontId="3" fillId="6" borderId="0" xfId="0" applyFont="1" applyFill="1"/>
    <xf numFmtId="0" fontId="2" fillId="9" borderId="0" xfId="0" applyFont="1" applyFill="1"/>
    <xf numFmtId="0" fontId="2" fillId="10" borderId="0" xfId="0" applyFont="1" applyFill="1"/>
    <xf numFmtId="167" fontId="0" fillId="10" borderId="0" xfId="0" applyNumberFormat="1" applyFill="1"/>
    <xf numFmtId="9" fontId="0" fillId="10" borderId="0" xfId="2" applyNumberFormat="1" applyFont="1" applyFill="1"/>
    <xf numFmtId="10" fontId="0" fillId="10" borderId="0" xfId="2" applyNumberFormat="1" applyFont="1" applyFill="1"/>
    <xf numFmtId="43" fontId="0" fillId="10" borderId="0" xfId="2" applyFont="1" applyFill="1" applyAlignment="1">
      <alignment horizontal="right"/>
    </xf>
    <xf numFmtId="164" fontId="0" fillId="10" borderId="0" xfId="1" applyNumberFormat="1" applyFont="1" applyFill="1"/>
    <xf numFmtId="43" fontId="0" fillId="0" borderId="0" xfId="2" applyNumberFormat="1" applyFont="1"/>
    <xf numFmtId="0" fontId="0" fillId="10" borderId="0" xfId="2" applyNumberFormat="1" applyFont="1" applyFill="1" applyAlignment="1">
      <alignment horizontal="right"/>
    </xf>
    <xf numFmtId="0" fontId="0" fillId="0" borderId="0" xfId="0" quotePrefix="1"/>
    <xf numFmtId="43" fontId="0" fillId="0" borderId="0" xfId="2" applyFont="1" applyFill="1" applyAlignment="1">
      <alignment horizontal="center" vertical="center" wrapText="1"/>
    </xf>
    <xf numFmtId="4" fontId="2" fillId="9" borderId="0" xfId="0" applyNumberFormat="1" applyFont="1" applyFill="1" applyAlignment="1"/>
    <xf numFmtId="0" fontId="2" fillId="9" borderId="0" xfId="0" applyFont="1" applyFill="1" applyAlignment="1"/>
    <xf numFmtId="10" fontId="0" fillId="8" borderId="0" xfId="0" applyNumberFormat="1" applyFill="1"/>
    <xf numFmtId="0" fontId="2" fillId="10" borderId="0" xfId="0" applyFont="1" applyFill="1" applyAlignment="1"/>
    <xf numFmtId="0" fontId="6" fillId="10" borderId="0" xfId="3" applyFill="1"/>
    <xf numFmtId="43" fontId="0" fillId="11" borderId="0" xfId="2" applyFont="1" applyFill="1"/>
    <xf numFmtId="165" fontId="0" fillId="11" borderId="0" xfId="0" applyNumberFormat="1" applyFill="1"/>
    <xf numFmtId="0" fontId="2" fillId="10" borderId="0" xfId="0" applyFont="1" applyFill="1" applyAlignment="1">
      <alignment wrapText="1"/>
    </xf>
  </cellXfs>
  <cellStyles count="4">
    <cellStyle name="Komma" xfId="2" builtinId="3"/>
    <cellStyle name="Link" xfId="3" builtinId="8"/>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FBA3-4566-4862-9EC7-308B35F3C524}">
  <dimension ref="A1:X492"/>
  <sheetViews>
    <sheetView tabSelected="1" zoomScale="85" zoomScaleNormal="85" workbookViewId="0">
      <selection activeCell="C29" sqref="C29"/>
    </sheetView>
  </sheetViews>
  <sheetFormatPr baseColWidth="10" defaultRowHeight="15" x14ac:dyDescent="0.25"/>
  <cols>
    <col min="1" max="1" width="14.28515625" customWidth="1"/>
    <col min="2" max="2" width="15.85546875" bestFit="1" customWidth="1"/>
    <col min="3" max="3" width="11.7109375" bestFit="1" customWidth="1"/>
    <col min="4" max="4" width="15.7109375" bestFit="1" customWidth="1"/>
    <col min="5" max="5" width="22.42578125" customWidth="1"/>
    <col min="6" max="6" width="11.28515625" customWidth="1"/>
    <col min="7" max="7" width="13.28515625" customWidth="1"/>
    <col min="8" max="8" width="17.7109375" bestFit="1" customWidth="1"/>
    <col min="9" max="9" width="12.42578125" bestFit="1" customWidth="1"/>
    <col min="10" max="10" width="12" customWidth="1"/>
    <col min="11" max="11" width="29.28515625" customWidth="1"/>
    <col min="12" max="12" width="13" bestFit="1" customWidth="1"/>
    <col min="13" max="13" width="15.5703125" customWidth="1"/>
    <col min="14" max="14" width="12.28515625" style="2" customWidth="1"/>
    <col min="15" max="15" width="13" style="2" bestFit="1" customWidth="1"/>
    <col min="16" max="18" width="11.5703125" style="2"/>
    <col min="19" max="19" width="14.42578125" style="2" customWidth="1"/>
    <col min="20" max="20" width="14.5703125" style="2" customWidth="1"/>
    <col min="21" max="21" width="13.28515625" bestFit="1" customWidth="1"/>
    <col min="22" max="22" width="13.85546875" bestFit="1" customWidth="1"/>
    <col min="23" max="23" width="13.28515625" style="14" bestFit="1" customWidth="1"/>
  </cols>
  <sheetData>
    <row r="1" spans="1:23" ht="23.25" x14ac:dyDescent="0.35">
      <c r="A1" s="17" t="s">
        <v>25</v>
      </c>
    </row>
    <row r="2" spans="1:23" x14ac:dyDescent="0.25">
      <c r="A2" s="16" t="s">
        <v>41</v>
      </c>
    </row>
    <row r="4" spans="1:23" ht="15.75" x14ac:dyDescent="0.25">
      <c r="A4" s="43" t="s">
        <v>19</v>
      </c>
      <c r="B4" s="18"/>
      <c r="C4" s="18"/>
      <c r="D4" s="18"/>
      <c r="E4" s="44" t="s">
        <v>21</v>
      </c>
      <c r="F4" s="5"/>
      <c r="G4" s="5"/>
      <c r="H4" s="19"/>
      <c r="I4" s="19"/>
      <c r="J4" s="5"/>
      <c r="K4" s="5"/>
      <c r="L4" s="5"/>
      <c r="M4" s="5"/>
      <c r="N4" s="20"/>
      <c r="O4" s="20"/>
      <c r="P4" s="45" t="s">
        <v>17</v>
      </c>
      <c r="Q4" s="6"/>
      <c r="R4" s="21"/>
      <c r="S4" s="21"/>
      <c r="T4" s="21"/>
      <c r="U4" s="6"/>
      <c r="V4" s="6"/>
      <c r="W4" s="22"/>
    </row>
    <row r="5" spans="1:23" x14ac:dyDescent="0.25">
      <c r="A5" s="23"/>
      <c r="B5" s="23"/>
      <c r="C5" s="23"/>
      <c r="D5" s="23"/>
      <c r="E5" s="29"/>
      <c r="F5" s="29"/>
      <c r="G5" s="29"/>
      <c r="H5" s="30"/>
      <c r="I5" s="30"/>
      <c r="J5" s="29"/>
      <c r="K5" s="29"/>
      <c r="L5" s="29"/>
      <c r="M5" s="29"/>
      <c r="N5" s="31"/>
      <c r="O5" s="31"/>
      <c r="P5" s="37"/>
      <c r="Q5" s="37"/>
      <c r="R5" s="38"/>
      <c r="S5" s="38"/>
      <c r="T5" s="38"/>
      <c r="U5" s="37"/>
      <c r="V5" s="37"/>
      <c r="W5" s="39"/>
    </row>
    <row r="6" spans="1:23" x14ac:dyDescent="0.25">
      <c r="A6" s="23"/>
      <c r="B6" s="23"/>
      <c r="C6" s="24" t="s">
        <v>4</v>
      </c>
      <c r="D6" s="23">
        <v>300</v>
      </c>
      <c r="E6" s="29"/>
      <c r="F6" s="29"/>
      <c r="G6" s="29"/>
      <c r="H6" s="32" t="s">
        <v>6</v>
      </c>
      <c r="I6" s="30">
        <v>2.5000000000000001E-2</v>
      </c>
      <c r="J6" s="29"/>
      <c r="K6" s="57"/>
      <c r="L6" s="29"/>
      <c r="M6" s="29"/>
      <c r="N6" s="31"/>
      <c r="O6" s="31"/>
      <c r="P6" s="38"/>
      <c r="Q6" s="40" t="s">
        <v>26</v>
      </c>
      <c r="R6" s="41">
        <v>0.25</v>
      </c>
      <c r="S6" s="41"/>
      <c r="T6" s="41"/>
      <c r="U6" s="37"/>
      <c r="V6" s="60"/>
      <c r="W6" s="39"/>
    </row>
    <row r="7" spans="1:23" x14ac:dyDescent="0.25">
      <c r="A7" s="23"/>
      <c r="B7" s="23"/>
      <c r="C7" s="24" t="s">
        <v>18</v>
      </c>
      <c r="D7" s="25">
        <v>7.1999999999999995E-2</v>
      </c>
      <c r="E7" s="58"/>
      <c r="F7" s="29"/>
      <c r="G7" s="29"/>
      <c r="H7" s="32" t="s">
        <v>20</v>
      </c>
      <c r="I7" s="29">
        <v>-565.02</v>
      </c>
      <c r="J7" s="29">
        <v>10.06</v>
      </c>
      <c r="K7" s="46"/>
      <c r="L7" s="29"/>
      <c r="M7" s="29"/>
      <c r="N7" s="31"/>
      <c r="O7" s="31"/>
      <c r="P7" s="38"/>
      <c r="Q7" s="54" t="s">
        <v>27</v>
      </c>
      <c r="R7" s="48">
        <v>5.5E-2</v>
      </c>
      <c r="S7" s="48"/>
      <c r="T7" s="48"/>
      <c r="U7" s="37"/>
      <c r="V7" s="61"/>
      <c r="W7" s="39"/>
    </row>
    <row r="8" spans="1:23" x14ac:dyDescent="0.25">
      <c r="A8" s="23"/>
      <c r="B8" s="23"/>
      <c r="C8" s="24" t="s">
        <v>38</v>
      </c>
      <c r="D8" s="59">
        <v>7.0000000000000007E-2</v>
      </c>
      <c r="E8" s="29"/>
      <c r="F8" s="29"/>
      <c r="G8" s="29"/>
      <c r="H8" s="32" t="s">
        <v>8</v>
      </c>
      <c r="I8" s="33">
        <v>3.5999999999999999E-3</v>
      </c>
      <c r="J8" s="34"/>
      <c r="K8" s="29"/>
      <c r="L8" s="32"/>
      <c r="M8" s="29"/>
      <c r="N8" s="31"/>
      <c r="O8" s="31"/>
      <c r="P8" s="38"/>
      <c r="Q8" s="54" t="s">
        <v>28</v>
      </c>
      <c r="R8" s="52">
        <f>R6+R6*R7</f>
        <v>0.26374999999999998</v>
      </c>
      <c r="S8" s="52"/>
      <c r="T8" s="52"/>
      <c r="U8" s="37"/>
      <c r="V8" s="47"/>
      <c r="W8" s="39"/>
    </row>
    <row r="9" spans="1:23" x14ac:dyDescent="0.25">
      <c r="A9" s="23"/>
      <c r="B9" s="23"/>
      <c r="C9" s="24"/>
      <c r="D9" s="23"/>
      <c r="E9" s="29"/>
      <c r="F9" s="29"/>
      <c r="G9" s="29"/>
      <c r="H9" s="32" t="s">
        <v>9</v>
      </c>
      <c r="I9" s="35">
        <v>4.0000000000000002E-4</v>
      </c>
      <c r="J9" s="29"/>
      <c r="K9" s="58"/>
      <c r="L9" s="29"/>
      <c r="M9" s="29"/>
      <c r="N9" s="31"/>
      <c r="O9" s="31"/>
      <c r="P9" s="38"/>
      <c r="Q9" s="54" t="s">
        <v>29</v>
      </c>
      <c r="R9" s="49">
        <v>0.3</v>
      </c>
      <c r="S9" s="49"/>
      <c r="T9" s="49"/>
      <c r="U9" s="37"/>
      <c r="V9" s="37"/>
      <c r="W9" s="39"/>
    </row>
    <row r="10" spans="1:23" x14ac:dyDescent="0.25">
      <c r="A10" s="23"/>
      <c r="B10" s="23"/>
      <c r="C10" s="24"/>
      <c r="D10" s="23"/>
      <c r="E10" s="29"/>
      <c r="F10" s="29"/>
      <c r="G10" s="29"/>
      <c r="H10" s="32" t="s">
        <v>13</v>
      </c>
      <c r="I10" s="31">
        <v>0.4</v>
      </c>
      <c r="J10" s="29"/>
      <c r="K10" s="58"/>
      <c r="L10" s="29"/>
      <c r="M10" s="29"/>
      <c r="N10" s="31"/>
      <c r="O10" s="31"/>
      <c r="P10" s="38"/>
      <c r="Q10" s="51" t="s">
        <v>31</v>
      </c>
      <c r="R10" s="50">
        <v>5.1999999999999998E-3</v>
      </c>
      <c r="S10" s="50"/>
      <c r="T10" s="38"/>
      <c r="U10" s="37"/>
      <c r="V10" s="37"/>
      <c r="W10" s="39"/>
    </row>
    <row r="11" spans="1:23" x14ac:dyDescent="0.25">
      <c r="A11" s="23"/>
      <c r="B11" s="23"/>
      <c r="C11" s="24"/>
      <c r="D11" s="23"/>
      <c r="E11" s="29"/>
      <c r="F11" s="29"/>
      <c r="G11" s="29"/>
      <c r="H11" s="32" t="s">
        <v>12</v>
      </c>
      <c r="I11" s="31">
        <v>0.2</v>
      </c>
      <c r="J11" s="29"/>
      <c r="K11" s="29"/>
      <c r="L11" s="29"/>
      <c r="M11" s="29"/>
      <c r="N11" s="31"/>
      <c r="O11" s="31"/>
      <c r="P11" s="38"/>
      <c r="Q11" s="38"/>
      <c r="R11" s="38"/>
      <c r="S11" s="38"/>
      <c r="T11" s="38"/>
      <c r="U11" s="37"/>
      <c r="V11" s="37"/>
      <c r="W11" s="39"/>
    </row>
    <row r="12" spans="1:23" x14ac:dyDescent="0.25">
      <c r="A12" s="23"/>
      <c r="B12" s="23"/>
      <c r="C12" s="24"/>
      <c r="D12" s="23"/>
      <c r="E12" s="29"/>
      <c r="F12" s="29"/>
      <c r="G12" s="29"/>
      <c r="H12" s="29"/>
      <c r="I12" s="29"/>
      <c r="J12" s="29"/>
      <c r="K12" s="29"/>
      <c r="L12" s="29"/>
      <c r="M12" s="29"/>
      <c r="N12" s="31"/>
      <c r="O12" s="31"/>
      <c r="P12" s="38"/>
      <c r="Q12" s="38"/>
      <c r="R12" s="38"/>
      <c r="S12" s="38"/>
      <c r="T12" s="38"/>
      <c r="U12" s="37"/>
      <c r="V12" s="37"/>
      <c r="W12" s="39"/>
    </row>
    <row r="13" spans="1:23" x14ac:dyDescent="0.25">
      <c r="A13" s="23"/>
      <c r="B13" s="23"/>
      <c r="C13" s="23"/>
      <c r="D13" s="23"/>
      <c r="E13" s="29"/>
      <c r="F13" s="29"/>
      <c r="G13" s="29"/>
      <c r="H13" s="29"/>
      <c r="I13" s="29"/>
      <c r="J13" s="29"/>
      <c r="K13" s="29"/>
      <c r="L13" s="29"/>
      <c r="M13" s="29"/>
      <c r="N13" s="31"/>
      <c r="O13" s="31"/>
      <c r="P13" s="38"/>
      <c r="Q13" s="38"/>
      <c r="R13" s="38"/>
      <c r="S13" s="38"/>
      <c r="T13" s="38"/>
      <c r="U13" s="37"/>
      <c r="V13" s="37"/>
      <c r="W13" s="39"/>
    </row>
    <row r="14" spans="1:23" x14ac:dyDescent="0.25">
      <c r="A14" s="26">
        <f t="shared" ref="A14:B14" si="0">MAX(A16:A492)</f>
        <v>57923</v>
      </c>
      <c r="B14" s="27">
        <f t="shared" si="0"/>
        <v>477</v>
      </c>
      <c r="C14" s="28">
        <f t="shared" ref="C14:E14" si="1">SUM(C16:C492)</f>
        <v>143100</v>
      </c>
      <c r="D14" s="28">
        <f>MAX(D16:D492)</f>
        <v>143100</v>
      </c>
      <c r="E14" s="36">
        <f t="shared" si="1"/>
        <v>-3577.8000000000047</v>
      </c>
      <c r="F14" s="36">
        <f>SUM(F16:F492)</f>
        <v>-14581.320000000009</v>
      </c>
      <c r="G14" s="36">
        <f t="shared" ref="G14:J14" si="2">SUM(G16:G492)</f>
        <v>124940.87999999999</v>
      </c>
      <c r="H14" s="36">
        <f>MAX(H16:H492)</f>
        <v>740463.20521342754</v>
      </c>
      <c r="I14" s="36">
        <f t="shared" si="2"/>
        <v>588612.94096757495</v>
      </c>
      <c r="J14" s="36">
        <f t="shared" si="2"/>
        <v>33598.23519961389</v>
      </c>
      <c r="K14" s="36">
        <f>MAX(K16:K492)</f>
        <v>747152.0561671888</v>
      </c>
      <c r="L14" s="36">
        <f t="shared" ref="L14:O14" si="3">MAX(L16:L492)</f>
        <v>604052.0561671888</v>
      </c>
      <c r="M14" s="36">
        <f t="shared" si="3"/>
        <v>72486.246740062648</v>
      </c>
      <c r="N14" s="36">
        <f t="shared" si="3"/>
        <v>674665.80942712619</v>
      </c>
      <c r="O14" s="36">
        <f t="shared" si="3"/>
        <v>531565.80942712619</v>
      </c>
      <c r="P14" s="42">
        <f>SUM(P16:P492)</f>
        <v>632618.26121985214</v>
      </c>
      <c r="Q14" s="42">
        <f>MAX(Q16:Q492)</f>
        <v>774498.52238111524</v>
      </c>
      <c r="R14" s="42">
        <f>MAX(R16:R492)</f>
        <v>631398.52238111524</v>
      </c>
      <c r="S14" s="42"/>
      <c r="T14" s="42">
        <f>SUM(T16:T492)</f>
        <v>1219.738838736861</v>
      </c>
      <c r="U14" s="42">
        <f>MAX(U16:U492)</f>
        <v>116571.95219461339</v>
      </c>
      <c r="V14" s="42">
        <f>MAX(V16:V492)</f>
        <v>514826.57018650183</v>
      </c>
      <c r="W14" s="39">
        <f>MAX(W16:W492)</f>
        <v>657926.57018650183</v>
      </c>
    </row>
    <row r="15" spans="1:23" ht="30" customHeight="1" x14ac:dyDescent="0.25">
      <c r="A15" s="9" t="s">
        <v>11</v>
      </c>
      <c r="B15" s="9" t="s">
        <v>0</v>
      </c>
      <c r="C15" s="10" t="s">
        <v>1</v>
      </c>
      <c r="D15" s="10" t="s">
        <v>5</v>
      </c>
      <c r="E15" s="11" t="s">
        <v>22</v>
      </c>
      <c r="F15" s="11" t="s">
        <v>7</v>
      </c>
      <c r="G15" s="11" t="s">
        <v>23</v>
      </c>
      <c r="H15" s="11" t="s">
        <v>16</v>
      </c>
      <c r="I15" s="11" t="s">
        <v>10</v>
      </c>
      <c r="J15" s="11" t="s">
        <v>24</v>
      </c>
      <c r="K15" s="11" t="s">
        <v>3</v>
      </c>
      <c r="L15" s="11" t="s">
        <v>2</v>
      </c>
      <c r="M15" s="11" t="s">
        <v>30</v>
      </c>
      <c r="N15" s="12" t="s">
        <v>15</v>
      </c>
      <c r="O15" s="12" t="s">
        <v>14</v>
      </c>
      <c r="P15" s="13" t="s">
        <v>10</v>
      </c>
      <c r="Q15" s="13" t="s">
        <v>3</v>
      </c>
      <c r="R15" s="13" t="s">
        <v>2</v>
      </c>
      <c r="S15" s="13" t="s">
        <v>33</v>
      </c>
      <c r="T15" s="13" t="s">
        <v>32</v>
      </c>
      <c r="U15" s="13" t="s">
        <v>30</v>
      </c>
      <c r="V15" s="13" t="s">
        <v>14</v>
      </c>
      <c r="W15" s="15" t="s">
        <v>15</v>
      </c>
    </row>
    <row r="16" spans="1:23" x14ac:dyDescent="0.25">
      <c r="A16" s="1">
        <v>43435</v>
      </c>
      <c r="B16">
        <v>1</v>
      </c>
      <c r="C16" s="8">
        <f t="shared" ref="C16:C79" si="4">$D$6</f>
        <v>300</v>
      </c>
      <c r="D16" s="8">
        <f t="shared" ref="D16:D79" si="5">C16*B16</f>
        <v>300</v>
      </c>
      <c r="E16">
        <v>-59.63</v>
      </c>
      <c r="F16" s="2">
        <v>0</v>
      </c>
      <c r="G16" s="2">
        <f t="shared" ref="G16:G79" si="6">C16+E16+F16</f>
        <v>240.37</v>
      </c>
      <c r="H16" s="2">
        <f>G16</f>
        <v>240.37</v>
      </c>
      <c r="I16" s="2">
        <f t="shared" ref="I16:I79" si="7">H16*$D$7/12</f>
        <v>1.4422199999999998</v>
      </c>
      <c r="J16" s="2">
        <v>0</v>
      </c>
      <c r="K16" s="2">
        <f>J16+H16+I16</f>
        <v>241.81222</v>
      </c>
      <c r="L16" s="2">
        <f t="shared" ref="L16:L79" si="8">K16-D16</f>
        <v>-58.187780000000004</v>
      </c>
      <c r="M16" s="2">
        <f t="shared" ref="M16:M79" si="9">L16*(1-$I$10)*$I$11</f>
        <v>-6.9825336000000009</v>
      </c>
      <c r="N16" s="2">
        <f t="shared" ref="N16:N79" si="10">K16-M16</f>
        <v>248.79475360000001</v>
      </c>
      <c r="O16" s="2">
        <f t="shared" ref="O16:O79" si="11">N16-D16</f>
        <v>-51.205246399999993</v>
      </c>
      <c r="P16" s="53">
        <f>C16*($D$8/12)</f>
        <v>1.75</v>
      </c>
      <c r="Q16" s="2">
        <f>C16+P16-T16</f>
        <v>301.75</v>
      </c>
      <c r="R16" s="2">
        <f t="shared" ref="R16:R79" si="12">Q16-D16</f>
        <v>1.75</v>
      </c>
      <c r="T16" s="2">
        <f>S16*(1-$R$9)*0.7/12</f>
        <v>0</v>
      </c>
      <c r="U16" s="3">
        <f>(R16-S16)*0.7*$R$8</f>
        <v>0.32309374999999996</v>
      </c>
      <c r="V16" s="3">
        <f>R16-U16</f>
        <v>1.42690625</v>
      </c>
      <c r="W16" s="14">
        <f t="shared" ref="W16:W79" si="13">V16+D16</f>
        <v>301.42690625</v>
      </c>
    </row>
    <row r="17" spans="1:23" x14ac:dyDescent="0.25">
      <c r="A17" s="1">
        <v>43466</v>
      </c>
      <c r="B17">
        <v>2</v>
      </c>
      <c r="C17" s="8">
        <f t="shared" si="4"/>
        <v>300</v>
      </c>
      <c r="D17" s="8">
        <f t="shared" si="5"/>
        <v>600</v>
      </c>
      <c r="E17">
        <v>-59.63</v>
      </c>
      <c r="F17" s="2">
        <v>0</v>
      </c>
      <c r="G17" s="2">
        <f t="shared" si="6"/>
        <v>240.37</v>
      </c>
      <c r="H17" s="2">
        <f>G17+K16</f>
        <v>482.18222000000003</v>
      </c>
      <c r="I17" s="2">
        <f t="shared" si="7"/>
        <v>2.8930933200000002</v>
      </c>
      <c r="J17" s="2">
        <v>0</v>
      </c>
      <c r="K17" s="2">
        <f t="shared" ref="K17:K80" si="14">J17+H17+I17</f>
        <v>485.07531332000002</v>
      </c>
      <c r="L17" s="2">
        <f t="shared" si="8"/>
        <v>-114.92468667999998</v>
      </c>
      <c r="M17" s="2">
        <f t="shared" si="9"/>
        <v>-13.790962401599998</v>
      </c>
      <c r="N17" s="2">
        <f t="shared" si="10"/>
        <v>498.8662757216</v>
      </c>
      <c r="O17" s="2">
        <f t="shared" si="11"/>
        <v>-101.1337242784</v>
      </c>
      <c r="P17" s="2">
        <f>(Q16+C17)*($D$8/12)</f>
        <v>3.5102083333333334</v>
      </c>
      <c r="Q17" s="2">
        <f>C17+P17-T17+Q16</f>
        <v>605.26020833333337</v>
      </c>
      <c r="R17" s="2">
        <f t="shared" si="12"/>
        <v>5.2602083333333667</v>
      </c>
      <c r="T17" s="2">
        <f t="shared" ref="T17:T80" si="15">S17*(1-$R$9)*0.7/12</f>
        <v>0</v>
      </c>
      <c r="U17" s="3">
        <f t="shared" ref="U17:U80" si="16">(R17-S17)*0.7*$R$8</f>
        <v>0.97116596354167273</v>
      </c>
      <c r="V17" s="3">
        <f t="shared" ref="V17:V80" si="17">R17-U17</f>
        <v>4.2890423697916944</v>
      </c>
      <c r="W17" s="14">
        <f t="shared" si="13"/>
        <v>604.28904236979167</v>
      </c>
    </row>
    <row r="18" spans="1:23" x14ac:dyDescent="0.25">
      <c r="A18" s="1">
        <v>43497</v>
      </c>
      <c r="B18">
        <v>3</v>
      </c>
      <c r="C18" s="8">
        <f t="shared" si="4"/>
        <v>300</v>
      </c>
      <c r="D18" s="8">
        <f t="shared" si="5"/>
        <v>900</v>
      </c>
      <c r="E18">
        <v>-59.63</v>
      </c>
      <c r="F18" s="2">
        <v>0</v>
      </c>
      <c r="G18" s="2">
        <f t="shared" si="6"/>
        <v>240.37</v>
      </c>
      <c r="H18" s="2">
        <f t="shared" ref="H18:H81" si="18">G18+K17</f>
        <v>725.44531331999997</v>
      </c>
      <c r="I18" s="2">
        <f t="shared" si="7"/>
        <v>4.3526718799199999</v>
      </c>
      <c r="J18" s="2">
        <v>0</v>
      </c>
      <c r="K18" s="2">
        <f t="shared" si="14"/>
        <v>729.79798519991994</v>
      </c>
      <c r="L18" s="2">
        <f t="shared" si="8"/>
        <v>-170.20201480008006</v>
      </c>
      <c r="M18" s="2">
        <f t="shared" si="9"/>
        <v>-20.424241776009609</v>
      </c>
      <c r="N18" s="2">
        <f t="shared" si="10"/>
        <v>750.22222697592952</v>
      </c>
      <c r="O18" s="2">
        <f t="shared" si="11"/>
        <v>-149.77777302407048</v>
      </c>
      <c r="P18" s="2">
        <f t="shared" ref="P18:P81" si="19">(Q17+C18)*($D$8/12)</f>
        <v>5.2806845486111111</v>
      </c>
      <c r="Q18" s="2">
        <f t="shared" ref="Q18:Q81" si="20">C18+P18-T18+Q17</f>
        <v>910.5408928819445</v>
      </c>
      <c r="R18" s="2">
        <f t="shared" si="12"/>
        <v>10.540892881944501</v>
      </c>
      <c r="T18" s="2">
        <f t="shared" si="15"/>
        <v>0</v>
      </c>
      <c r="U18" s="3">
        <f t="shared" si="16"/>
        <v>1.9461123483290033</v>
      </c>
      <c r="V18" s="3">
        <f t="shared" si="17"/>
        <v>8.5947805336154985</v>
      </c>
      <c r="W18" s="14">
        <f t="shared" si="13"/>
        <v>908.59478053361545</v>
      </c>
    </row>
    <row r="19" spans="1:23" x14ac:dyDescent="0.25">
      <c r="A19" s="1">
        <v>43525</v>
      </c>
      <c r="B19">
        <v>4</v>
      </c>
      <c r="C19" s="8">
        <f t="shared" si="4"/>
        <v>300</v>
      </c>
      <c r="D19" s="8">
        <f t="shared" si="5"/>
        <v>1200</v>
      </c>
      <c r="E19">
        <v>-59.63</v>
      </c>
      <c r="F19" s="2">
        <v>0</v>
      </c>
      <c r="G19" s="2">
        <f t="shared" si="6"/>
        <v>240.37</v>
      </c>
      <c r="H19" s="2">
        <f t="shared" si="18"/>
        <v>970.16798519991994</v>
      </c>
      <c r="I19" s="2">
        <f t="shared" si="7"/>
        <v>5.8210079111995192</v>
      </c>
      <c r="J19" s="2">
        <v>0</v>
      </c>
      <c r="K19" s="2">
        <f t="shared" si="14"/>
        <v>975.9889931111195</v>
      </c>
      <c r="L19" s="2">
        <f t="shared" si="8"/>
        <v>-224.0110068888805</v>
      </c>
      <c r="M19" s="2">
        <f t="shared" si="9"/>
        <v>-26.881320826665661</v>
      </c>
      <c r="N19" s="2">
        <f t="shared" si="10"/>
        <v>1002.8703139377851</v>
      </c>
      <c r="O19" s="2">
        <f t="shared" si="11"/>
        <v>-197.12968606221489</v>
      </c>
      <c r="P19" s="2">
        <f t="shared" si="19"/>
        <v>7.0614885418113431</v>
      </c>
      <c r="Q19" s="2">
        <f t="shared" si="20"/>
        <v>1217.6023814237558</v>
      </c>
      <c r="R19" s="2">
        <f t="shared" si="12"/>
        <v>17.602381423755787</v>
      </c>
      <c r="T19" s="2">
        <f t="shared" si="15"/>
        <v>0</v>
      </c>
      <c r="U19" s="3">
        <f t="shared" si="16"/>
        <v>3.2498396703609118</v>
      </c>
      <c r="V19" s="3">
        <f t="shared" si="17"/>
        <v>14.352541753394876</v>
      </c>
      <c r="W19" s="14">
        <f t="shared" si="13"/>
        <v>1214.3525417533949</v>
      </c>
    </row>
    <row r="20" spans="1:23" x14ac:dyDescent="0.25">
      <c r="A20" s="1">
        <v>43556</v>
      </c>
      <c r="B20">
        <v>5</v>
      </c>
      <c r="C20" s="8">
        <f t="shared" si="4"/>
        <v>300</v>
      </c>
      <c r="D20" s="8">
        <f t="shared" si="5"/>
        <v>1500</v>
      </c>
      <c r="E20">
        <v>-59.63</v>
      </c>
      <c r="F20" s="2">
        <v>0</v>
      </c>
      <c r="G20" s="2">
        <f t="shared" si="6"/>
        <v>240.37</v>
      </c>
      <c r="H20" s="2">
        <f t="shared" si="18"/>
        <v>1216.3589931111196</v>
      </c>
      <c r="I20" s="2">
        <f t="shared" si="7"/>
        <v>7.2981539586667168</v>
      </c>
      <c r="J20" s="2">
        <v>0</v>
      </c>
      <c r="K20" s="2">
        <f t="shared" si="14"/>
        <v>1223.6571470697863</v>
      </c>
      <c r="L20" s="2">
        <f t="shared" si="8"/>
        <v>-276.34285293021367</v>
      </c>
      <c r="M20" s="2">
        <f t="shared" si="9"/>
        <v>-33.161142351625635</v>
      </c>
      <c r="N20" s="2">
        <f t="shared" si="10"/>
        <v>1256.8182894214119</v>
      </c>
      <c r="O20" s="2">
        <f t="shared" si="11"/>
        <v>-243.18171057858808</v>
      </c>
      <c r="P20" s="2">
        <f t="shared" si="19"/>
        <v>8.8526805583052433</v>
      </c>
      <c r="Q20" s="2">
        <f t="shared" si="20"/>
        <v>1526.4550619820611</v>
      </c>
      <c r="R20" s="2">
        <f t="shared" si="12"/>
        <v>26.455061982061125</v>
      </c>
      <c r="T20" s="2">
        <f t="shared" si="15"/>
        <v>0</v>
      </c>
      <c r="U20" s="3">
        <f t="shared" si="16"/>
        <v>4.8842658184380348</v>
      </c>
      <c r="V20" s="3">
        <f t="shared" si="17"/>
        <v>21.57079616362309</v>
      </c>
      <c r="W20" s="14">
        <f t="shared" si="13"/>
        <v>1521.5707961636231</v>
      </c>
    </row>
    <row r="21" spans="1:23" x14ac:dyDescent="0.25">
      <c r="A21" s="1">
        <v>43586</v>
      </c>
      <c r="B21">
        <v>6</v>
      </c>
      <c r="C21" s="8">
        <f t="shared" si="4"/>
        <v>300</v>
      </c>
      <c r="D21" s="8">
        <f t="shared" si="5"/>
        <v>1800</v>
      </c>
      <c r="E21">
        <v>-59.63</v>
      </c>
      <c r="F21" s="2">
        <v>0</v>
      </c>
      <c r="G21" s="2">
        <f t="shared" si="6"/>
        <v>240.37</v>
      </c>
      <c r="H21" s="2">
        <f t="shared" si="18"/>
        <v>1464.0271470697862</v>
      </c>
      <c r="I21" s="2">
        <f t="shared" si="7"/>
        <v>8.7841628824187161</v>
      </c>
      <c r="J21" s="2">
        <v>0</v>
      </c>
      <c r="K21" s="2">
        <f t="shared" si="14"/>
        <v>1472.811309952205</v>
      </c>
      <c r="L21" s="2">
        <f t="shared" si="8"/>
        <v>-327.18869004779503</v>
      </c>
      <c r="M21" s="2">
        <f t="shared" si="9"/>
        <v>-39.262642805735403</v>
      </c>
      <c r="N21" s="2">
        <f t="shared" si="10"/>
        <v>1512.0739527579403</v>
      </c>
      <c r="O21" s="2">
        <f t="shared" si="11"/>
        <v>-287.92604724205967</v>
      </c>
      <c r="P21" s="2">
        <f t="shared" si="19"/>
        <v>10.654321194895356</v>
      </c>
      <c r="Q21" s="2">
        <f t="shared" si="20"/>
        <v>1837.1093831769565</v>
      </c>
      <c r="R21" s="2">
        <f t="shared" si="12"/>
        <v>37.109383176956499</v>
      </c>
      <c r="T21" s="2">
        <f t="shared" si="15"/>
        <v>0</v>
      </c>
      <c r="U21" s="3">
        <f t="shared" si="16"/>
        <v>6.851319869045593</v>
      </c>
      <c r="V21" s="3">
        <f t="shared" si="17"/>
        <v>30.258063307910906</v>
      </c>
      <c r="W21" s="14">
        <f t="shared" si="13"/>
        <v>1830.258063307911</v>
      </c>
    </row>
    <row r="22" spans="1:23" x14ac:dyDescent="0.25">
      <c r="A22" s="1">
        <v>43617</v>
      </c>
      <c r="B22">
        <v>7</v>
      </c>
      <c r="C22" s="8">
        <f t="shared" si="4"/>
        <v>300</v>
      </c>
      <c r="D22" s="8">
        <f t="shared" si="5"/>
        <v>2100</v>
      </c>
      <c r="E22">
        <v>-59.63</v>
      </c>
      <c r="F22" s="2">
        <v>0</v>
      </c>
      <c r="G22" s="2">
        <f t="shared" si="6"/>
        <v>240.37</v>
      </c>
      <c r="H22" s="2">
        <f t="shared" si="18"/>
        <v>1713.1813099522051</v>
      </c>
      <c r="I22" s="2">
        <f t="shared" si="7"/>
        <v>10.279087859713229</v>
      </c>
      <c r="J22" s="2">
        <v>0</v>
      </c>
      <c r="K22" s="2">
        <f t="shared" si="14"/>
        <v>1723.4603978119183</v>
      </c>
      <c r="L22" s="2">
        <f t="shared" si="8"/>
        <v>-376.53960218808174</v>
      </c>
      <c r="M22" s="2">
        <f t="shared" si="9"/>
        <v>-45.184752262569816</v>
      </c>
      <c r="N22" s="2">
        <f t="shared" si="10"/>
        <v>1768.6451500744881</v>
      </c>
      <c r="O22" s="2">
        <f t="shared" si="11"/>
        <v>-331.35484992551187</v>
      </c>
      <c r="P22" s="2">
        <f t="shared" si="19"/>
        <v>12.466471401865581</v>
      </c>
      <c r="Q22" s="2">
        <f t="shared" si="20"/>
        <v>2149.5758545788221</v>
      </c>
      <c r="R22" s="2">
        <f t="shared" si="12"/>
        <v>49.575854578822145</v>
      </c>
      <c r="T22" s="2">
        <f t="shared" si="15"/>
        <v>0</v>
      </c>
      <c r="U22" s="3">
        <f t="shared" si="16"/>
        <v>9.1529421516150382</v>
      </c>
      <c r="V22" s="3">
        <f t="shared" si="17"/>
        <v>40.422912427207109</v>
      </c>
      <c r="W22" s="14">
        <f t="shared" si="13"/>
        <v>2140.4229124272069</v>
      </c>
    </row>
    <row r="23" spans="1:23" x14ac:dyDescent="0.25">
      <c r="A23" s="1">
        <v>43647</v>
      </c>
      <c r="B23">
        <v>8</v>
      </c>
      <c r="C23" s="8">
        <f t="shared" si="4"/>
        <v>300</v>
      </c>
      <c r="D23" s="8">
        <f t="shared" si="5"/>
        <v>2400</v>
      </c>
      <c r="E23">
        <v>-59.63</v>
      </c>
      <c r="F23" s="2">
        <v>0</v>
      </c>
      <c r="G23" s="2">
        <f t="shared" si="6"/>
        <v>240.37</v>
      </c>
      <c r="H23" s="2">
        <f t="shared" si="18"/>
        <v>1963.8303978119184</v>
      </c>
      <c r="I23" s="2">
        <f t="shared" si="7"/>
        <v>11.78298238687151</v>
      </c>
      <c r="J23" s="2">
        <v>0</v>
      </c>
      <c r="K23" s="2">
        <f t="shared" si="14"/>
        <v>1975.6133801987899</v>
      </c>
      <c r="L23" s="2">
        <f t="shared" si="8"/>
        <v>-424.38661980121014</v>
      </c>
      <c r="M23" s="2">
        <f t="shared" si="9"/>
        <v>-50.926394376145218</v>
      </c>
      <c r="N23" s="2">
        <f t="shared" si="10"/>
        <v>2026.5397745749351</v>
      </c>
      <c r="O23" s="2">
        <f t="shared" si="11"/>
        <v>-373.46022542506489</v>
      </c>
      <c r="P23" s="2">
        <f t="shared" si="19"/>
        <v>14.289192485043129</v>
      </c>
      <c r="Q23" s="2">
        <f t="shared" si="20"/>
        <v>2463.8650470638654</v>
      </c>
      <c r="R23" s="2">
        <f t="shared" si="12"/>
        <v>63.865047063865404</v>
      </c>
      <c r="T23" s="2">
        <f t="shared" si="15"/>
        <v>0</v>
      </c>
      <c r="U23" s="3">
        <f t="shared" si="16"/>
        <v>11.791084314166149</v>
      </c>
      <c r="V23" s="3">
        <f t="shared" si="17"/>
        <v>52.073962749699255</v>
      </c>
      <c r="W23" s="14">
        <f t="shared" si="13"/>
        <v>2452.0739627496991</v>
      </c>
    </row>
    <row r="24" spans="1:23" x14ac:dyDescent="0.25">
      <c r="A24" s="1">
        <v>43678</v>
      </c>
      <c r="B24">
        <v>9</v>
      </c>
      <c r="C24" s="8">
        <f t="shared" si="4"/>
        <v>300</v>
      </c>
      <c r="D24" s="8">
        <f t="shared" si="5"/>
        <v>2700</v>
      </c>
      <c r="E24">
        <v>-59.63</v>
      </c>
      <c r="F24" s="2">
        <v>0</v>
      </c>
      <c r="G24" s="2">
        <f t="shared" si="6"/>
        <v>240.37</v>
      </c>
      <c r="H24" s="2">
        <f t="shared" si="18"/>
        <v>2215.9833801987897</v>
      </c>
      <c r="I24" s="2">
        <f t="shared" si="7"/>
        <v>13.295900281192738</v>
      </c>
      <c r="J24" s="2">
        <v>0</v>
      </c>
      <c r="K24" s="2">
        <f t="shared" si="14"/>
        <v>2229.2792804799824</v>
      </c>
      <c r="L24" s="2">
        <f t="shared" si="8"/>
        <v>-470.72071952001761</v>
      </c>
      <c r="M24" s="2">
        <f t="shared" si="9"/>
        <v>-56.486486342402117</v>
      </c>
      <c r="N24" s="2">
        <f t="shared" si="10"/>
        <v>2285.7657668223846</v>
      </c>
      <c r="O24" s="2">
        <f t="shared" si="11"/>
        <v>-414.23423317761535</v>
      </c>
      <c r="P24" s="2">
        <f t="shared" si="19"/>
        <v>16.122546107872548</v>
      </c>
      <c r="Q24" s="2">
        <f t="shared" si="20"/>
        <v>2779.9875931717379</v>
      </c>
      <c r="R24" s="2">
        <f t="shared" si="12"/>
        <v>79.987593171737899</v>
      </c>
      <c r="T24" s="2">
        <f t="shared" si="15"/>
        <v>0</v>
      </c>
      <c r="U24" s="3">
        <f t="shared" si="16"/>
        <v>14.767709389332108</v>
      </c>
      <c r="V24" s="3">
        <f t="shared" si="17"/>
        <v>65.219883782405788</v>
      </c>
      <c r="W24" s="14">
        <f t="shared" si="13"/>
        <v>2765.2198837824058</v>
      </c>
    </row>
    <row r="25" spans="1:23" x14ac:dyDescent="0.25">
      <c r="A25" s="1">
        <v>43709</v>
      </c>
      <c r="B25">
        <v>10</v>
      </c>
      <c r="C25" s="8">
        <f t="shared" si="4"/>
        <v>300</v>
      </c>
      <c r="D25" s="8">
        <f t="shared" si="5"/>
        <v>3000</v>
      </c>
      <c r="E25">
        <v>-59.63</v>
      </c>
      <c r="F25" s="2">
        <v>0</v>
      </c>
      <c r="G25" s="2">
        <f t="shared" si="6"/>
        <v>240.37</v>
      </c>
      <c r="H25" s="2">
        <f t="shared" si="18"/>
        <v>2469.6492804799823</v>
      </c>
      <c r="I25" s="2">
        <f t="shared" si="7"/>
        <v>14.817895682879893</v>
      </c>
      <c r="J25" s="2">
        <v>0</v>
      </c>
      <c r="K25" s="2">
        <f t="shared" si="14"/>
        <v>2484.467176162862</v>
      </c>
      <c r="L25" s="2">
        <f t="shared" si="8"/>
        <v>-515.53282383713804</v>
      </c>
      <c r="M25" s="2">
        <f t="shared" si="9"/>
        <v>-61.863938860456564</v>
      </c>
      <c r="N25" s="2">
        <f t="shared" si="10"/>
        <v>2546.3311150233185</v>
      </c>
      <c r="O25" s="2">
        <f t="shared" si="11"/>
        <v>-453.66888497668151</v>
      </c>
      <c r="P25" s="2">
        <f t="shared" si="19"/>
        <v>17.966594293501807</v>
      </c>
      <c r="Q25" s="2">
        <f t="shared" si="20"/>
        <v>3097.9541874652396</v>
      </c>
      <c r="R25" s="2">
        <f t="shared" si="12"/>
        <v>97.954187465239556</v>
      </c>
      <c r="T25" s="2">
        <f t="shared" si="15"/>
        <v>0</v>
      </c>
      <c r="U25" s="3">
        <f t="shared" si="16"/>
        <v>18.084791860769847</v>
      </c>
      <c r="V25" s="3">
        <f t="shared" si="17"/>
        <v>79.869395604469702</v>
      </c>
      <c r="W25" s="14">
        <f t="shared" si="13"/>
        <v>3079.8693956044699</v>
      </c>
    </row>
    <row r="26" spans="1:23" x14ac:dyDescent="0.25">
      <c r="A26" s="1">
        <v>43739</v>
      </c>
      <c r="B26">
        <v>11</v>
      </c>
      <c r="C26" s="8">
        <f t="shared" si="4"/>
        <v>300</v>
      </c>
      <c r="D26" s="8">
        <f t="shared" si="5"/>
        <v>3300</v>
      </c>
      <c r="E26">
        <v>-59.63</v>
      </c>
      <c r="F26" s="2">
        <v>0</v>
      </c>
      <c r="G26" s="2">
        <f t="shared" si="6"/>
        <v>240.37</v>
      </c>
      <c r="H26" s="2">
        <f t="shared" si="18"/>
        <v>2724.8371761628619</v>
      </c>
      <c r="I26" s="2">
        <f t="shared" si="7"/>
        <v>16.34902305697717</v>
      </c>
      <c r="J26" s="2">
        <v>0</v>
      </c>
      <c r="K26" s="2">
        <f t="shared" si="14"/>
        <v>2741.1861992198392</v>
      </c>
      <c r="L26" s="2">
        <f t="shared" si="8"/>
        <v>-558.81380078016082</v>
      </c>
      <c r="M26" s="2">
        <f t="shared" si="9"/>
        <v>-67.0576560936193</v>
      </c>
      <c r="N26" s="2">
        <f t="shared" si="10"/>
        <v>2808.2438553134584</v>
      </c>
      <c r="O26" s="2">
        <f t="shared" si="11"/>
        <v>-491.75614468654157</v>
      </c>
      <c r="P26" s="2">
        <f t="shared" si="19"/>
        <v>19.821399426880564</v>
      </c>
      <c r="Q26" s="2">
        <f t="shared" si="20"/>
        <v>3417.7755868921204</v>
      </c>
      <c r="R26" s="2">
        <f t="shared" si="12"/>
        <v>117.77558689212037</v>
      </c>
      <c r="T26" s="2">
        <f t="shared" si="15"/>
        <v>0</v>
      </c>
      <c r="U26" s="3">
        <f t="shared" si="16"/>
        <v>21.744317729957721</v>
      </c>
      <c r="V26" s="3">
        <f t="shared" si="17"/>
        <v>96.031269162162658</v>
      </c>
      <c r="W26" s="14">
        <f t="shared" si="13"/>
        <v>3396.0312691621625</v>
      </c>
    </row>
    <row r="27" spans="1:23" x14ac:dyDescent="0.25">
      <c r="A27" s="1">
        <v>43770</v>
      </c>
      <c r="B27">
        <v>12</v>
      </c>
      <c r="C27" s="8">
        <f t="shared" si="4"/>
        <v>300</v>
      </c>
      <c r="D27" s="8">
        <f t="shared" si="5"/>
        <v>3600</v>
      </c>
      <c r="E27">
        <v>-59.63</v>
      </c>
      <c r="F27" s="2">
        <f>I7</f>
        <v>-565.02</v>
      </c>
      <c r="G27" s="2">
        <f t="shared" si="6"/>
        <v>-324.64999999999998</v>
      </c>
      <c r="H27" s="2">
        <f t="shared" si="18"/>
        <v>2416.5361992198391</v>
      </c>
      <c r="I27" s="2">
        <f t="shared" si="7"/>
        <v>14.499217195319034</v>
      </c>
      <c r="J27" s="2">
        <f>(0.36%+0.035%)*H27</f>
        <v>9.5453179869183646</v>
      </c>
      <c r="K27" s="2">
        <f t="shared" si="14"/>
        <v>2440.5807344020764</v>
      </c>
      <c r="L27" s="2">
        <f t="shared" si="8"/>
        <v>-1159.4192655979236</v>
      </c>
      <c r="M27" s="2">
        <f t="shared" si="9"/>
        <v>-139.13031187175085</v>
      </c>
      <c r="N27" s="2">
        <f t="shared" si="10"/>
        <v>2579.7110462738274</v>
      </c>
      <c r="O27" s="2">
        <f t="shared" si="11"/>
        <v>-1020.2889537261726</v>
      </c>
      <c r="P27" s="2">
        <f t="shared" si="19"/>
        <v>21.687024256870703</v>
      </c>
      <c r="Q27" s="2">
        <f t="shared" si="20"/>
        <v>3739.172776148991</v>
      </c>
      <c r="R27" s="2">
        <f t="shared" si="12"/>
        <v>139.17277614899103</v>
      </c>
      <c r="S27" s="2">
        <f>IF(MONTH(A27)=11,Bezugstabelle!$D$14*$R$10*0.7,0)</f>
        <v>7.097999999999999</v>
      </c>
      <c r="T27" s="2">
        <f t="shared" si="15"/>
        <v>0.2898349999999999</v>
      </c>
      <c r="U27" s="3">
        <f>(R27-S27)*0.7*$R$8</f>
        <v>24.384305546507463</v>
      </c>
      <c r="V27" s="3">
        <f>R27-U27</f>
        <v>114.78847060248357</v>
      </c>
      <c r="W27" s="14">
        <f t="shared" si="13"/>
        <v>3714.7884706024834</v>
      </c>
    </row>
    <row r="28" spans="1:23" x14ac:dyDescent="0.25">
      <c r="A28" s="1">
        <v>43800</v>
      </c>
      <c r="B28">
        <v>13</v>
      </c>
      <c r="C28" s="8">
        <f t="shared" si="4"/>
        <v>300</v>
      </c>
      <c r="D28" s="8">
        <f t="shared" si="5"/>
        <v>3900</v>
      </c>
      <c r="E28">
        <v>-59.63</v>
      </c>
      <c r="F28" s="2">
        <v>0</v>
      </c>
      <c r="G28" s="2">
        <f t="shared" si="6"/>
        <v>240.37</v>
      </c>
      <c r="H28" s="2">
        <f t="shared" si="18"/>
        <v>2680.9507344020763</v>
      </c>
      <c r="I28" s="2">
        <f t="shared" si="7"/>
        <v>16.085704406412457</v>
      </c>
      <c r="J28" s="2">
        <v>0</v>
      </c>
      <c r="K28" s="2">
        <f t="shared" si="14"/>
        <v>2697.0364388084886</v>
      </c>
      <c r="L28" s="2">
        <f t="shared" si="8"/>
        <v>-1202.9635611915114</v>
      </c>
      <c r="M28" s="2">
        <f t="shared" si="9"/>
        <v>-144.35562734298136</v>
      </c>
      <c r="N28" s="2">
        <f t="shared" si="10"/>
        <v>2841.3920661514699</v>
      </c>
      <c r="O28" s="2">
        <f t="shared" si="11"/>
        <v>-1058.6079338485301</v>
      </c>
      <c r="P28" s="2">
        <f t="shared" si="19"/>
        <v>23.561841194202447</v>
      </c>
      <c r="Q28" s="2">
        <f t="shared" si="20"/>
        <v>4062.7346173431933</v>
      </c>
      <c r="R28" s="2">
        <f t="shared" si="12"/>
        <v>162.73461734319335</v>
      </c>
      <c r="S28" s="2">
        <f>IF(MONTH(A28)=11,(Bezugstabelle!$D$14+Q16)*$R$10*0.7,0)</f>
        <v>0</v>
      </c>
      <c r="T28" s="2">
        <f t="shared" si="15"/>
        <v>0</v>
      </c>
      <c r="U28" s="3">
        <f t="shared" si="16"/>
        <v>30.044878726987069</v>
      </c>
      <c r="V28" s="3">
        <f t="shared" si="17"/>
        <v>132.68973861620628</v>
      </c>
      <c r="W28" s="14">
        <f t="shared" si="13"/>
        <v>4032.6897386162063</v>
      </c>
    </row>
    <row r="29" spans="1:23" x14ac:dyDescent="0.25">
      <c r="A29" s="1">
        <v>43831</v>
      </c>
      <c r="B29">
        <v>14</v>
      </c>
      <c r="C29" s="8">
        <f t="shared" si="4"/>
        <v>300</v>
      </c>
      <c r="D29" s="8">
        <f t="shared" si="5"/>
        <v>4200</v>
      </c>
      <c r="E29">
        <v>-59.63</v>
      </c>
      <c r="F29" s="2">
        <v>0</v>
      </c>
      <c r="G29" s="2">
        <f t="shared" si="6"/>
        <v>240.37</v>
      </c>
      <c r="H29" s="2">
        <f t="shared" si="18"/>
        <v>2937.4064388084885</v>
      </c>
      <c r="I29" s="2">
        <f t="shared" si="7"/>
        <v>17.624438632850929</v>
      </c>
      <c r="J29" s="2">
        <v>0</v>
      </c>
      <c r="K29" s="2">
        <f t="shared" si="14"/>
        <v>2955.0308774413393</v>
      </c>
      <c r="L29" s="2">
        <f t="shared" si="8"/>
        <v>-1244.9691225586607</v>
      </c>
      <c r="M29" s="2">
        <f t="shared" si="9"/>
        <v>-149.39629470703929</v>
      </c>
      <c r="N29" s="2">
        <f t="shared" si="10"/>
        <v>3104.4271721483788</v>
      </c>
      <c r="O29" s="2">
        <f t="shared" si="11"/>
        <v>-1095.5728278516212</v>
      </c>
      <c r="P29" s="2">
        <f t="shared" si="19"/>
        <v>25.449285267835297</v>
      </c>
      <c r="Q29" s="2">
        <f t="shared" si="20"/>
        <v>4388.1839026110283</v>
      </c>
      <c r="R29" s="2">
        <f t="shared" si="12"/>
        <v>188.18390261102832</v>
      </c>
      <c r="S29" s="2">
        <f>IF(MONTH(A29)=11,(Bezugstabelle!$D$14+Q17)*$R$10*0.7,0)</f>
        <v>0</v>
      </c>
      <c r="T29" s="2">
        <f t="shared" si="15"/>
        <v>0</v>
      </c>
      <c r="U29" s="3">
        <f t="shared" si="16"/>
        <v>34.743453019561102</v>
      </c>
      <c r="V29" s="3">
        <f t="shared" si="17"/>
        <v>153.4404495914672</v>
      </c>
      <c r="W29" s="14">
        <f t="shared" si="13"/>
        <v>4353.4404495914669</v>
      </c>
    </row>
    <row r="30" spans="1:23" x14ac:dyDescent="0.25">
      <c r="A30" s="1">
        <v>43862</v>
      </c>
      <c r="B30">
        <v>15</v>
      </c>
      <c r="C30" s="8">
        <f t="shared" si="4"/>
        <v>300</v>
      </c>
      <c r="D30" s="8">
        <f t="shared" si="5"/>
        <v>4500</v>
      </c>
      <c r="E30">
        <v>-59.63</v>
      </c>
      <c r="F30" s="2">
        <v>0</v>
      </c>
      <c r="G30" s="2">
        <f t="shared" si="6"/>
        <v>240.37</v>
      </c>
      <c r="H30" s="2">
        <f t="shared" si="18"/>
        <v>3195.4008774413392</v>
      </c>
      <c r="I30" s="2">
        <f t="shared" si="7"/>
        <v>19.172405264648035</v>
      </c>
      <c r="J30" s="2">
        <v>0</v>
      </c>
      <c r="K30" s="2">
        <f t="shared" si="14"/>
        <v>3214.5732827059874</v>
      </c>
      <c r="L30" s="2">
        <f t="shared" si="8"/>
        <v>-1285.4267172940126</v>
      </c>
      <c r="M30" s="2">
        <f t="shared" si="9"/>
        <v>-154.25120607528152</v>
      </c>
      <c r="N30" s="2">
        <f t="shared" si="10"/>
        <v>3368.8244887812689</v>
      </c>
      <c r="O30" s="2">
        <f t="shared" si="11"/>
        <v>-1131.1755112187311</v>
      </c>
      <c r="P30" s="2">
        <f t="shared" si="19"/>
        <v>27.347739431897665</v>
      </c>
      <c r="Q30" s="2">
        <f t="shared" si="20"/>
        <v>4715.5316420429263</v>
      </c>
      <c r="R30" s="2">
        <f t="shared" si="12"/>
        <v>215.53164204292625</v>
      </c>
      <c r="S30" s="2">
        <f>IF(MONTH(A30)=11,(Bezugstabelle!$D$14+Q18)*$R$10*0.7,0)</f>
        <v>0</v>
      </c>
      <c r="T30" s="2">
        <f t="shared" si="15"/>
        <v>0</v>
      </c>
      <c r="U30" s="3">
        <f t="shared" si="16"/>
        <v>39.792529412175249</v>
      </c>
      <c r="V30" s="3">
        <f t="shared" si="17"/>
        <v>175.73911263075101</v>
      </c>
      <c r="W30" s="14">
        <f t="shared" si="13"/>
        <v>4675.7391126307512</v>
      </c>
    </row>
    <row r="31" spans="1:23" x14ac:dyDescent="0.25">
      <c r="A31" s="1">
        <v>43891</v>
      </c>
      <c r="B31">
        <v>16</v>
      </c>
      <c r="C31" s="8">
        <f t="shared" si="4"/>
        <v>300</v>
      </c>
      <c r="D31" s="8">
        <f t="shared" si="5"/>
        <v>4800</v>
      </c>
      <c r="E31">
        <v>-59.63</v>
      </c>
      <c r="F31" s="2">
        <v>0</v>
      </c>
      <c r="G31" s="2">
        <f t="shared" si="6"/>
        <v>240.37</v>
      </c>
      <c r="H31" s="2">
        <f t="shared" si="18"/>
        <v>3454.9432827059873</v>
      </c>
      <c r="I31" s="2">
        <f t="shared" si="7"/>
        <v>20.729659696235924</v>
      </c>
      <c r="J31" s="2">
        <v>0</v>
      </c>
      <c r="K31" s="2">
        <f t="shared" si="14"/>
        <v>3475.6729424022233</v>
      </c>
      <c r="L31" s="2">
        <f t="shared" si="8"/>
        <v>-1324.3270575977767</v>
      </c>
      <c r="M31" s="2">
        <f t="shared" si="9"/>
        <v>-158.91924691173321</v>
      </c>
      <c r="N31" s="2">
        <f t="shared" si="10"/>
        <v>3634.5921893139566</v>
      </c>
      <c r="O31" s="2">
        <f t="shared" si="11"/>
        <v>-1165.4078106860434</v>
      </c>
      <c r="P31" s="2">
        <f t="shared" si="19"/>
        <v>29.257267911917072</v>
      </c>
      <c r="Q31" s="2">
        <f t="shared" si="20"/>
        <v>5044.7889099548429</v>
      </c>
      <c r="R31" s="2">
        <f t="shared" si="12"/>
        <v>244.78890995484289</v>
      </c>
      <c r="S31" s="2">
        <f>IF(MONTH(A31)=11,(Bezugstabelle!$D$14+Q19)*$R$10*0.7,0)</f>
        <v>0</v>
      </c>
      <c r="T31" s="2">
        <f t="shared" si="15"/>
        <v>0</v>
      </c>
      <c r="U31" s="3">
        <f t="shared" si="16"/>
        <v>45.194152500412862</v>
      </c>
      <c r="V31" s="3">
        <f t="shared" si="17"/>
        <v>199.59475745443004</v>
      </c>
      <c r="W31" s="14">
        <f t="shared" si="13"/>
        <v>4999.5947574544298</v>
      </c>
    </row>
    <row r="32" spans="1:23" x14ac:dyDescent="0.25">
      <c r="A32" s="1">
        <v>43922</v>
      </c>
      <c r="B32">
        <v>17</v>
      </c>
      <c r="C32" s="8">
        <f t="shared" si="4"/>
        <v>300</v>
      </c>
      <c r="D32" s="8">
        <f t="shared" si="5"/>
        <v>5100</v>
      </c>
      <c r="E32">
        <v>-59.63</v>
      </c>
      <c r="F32" s="2">
        <v>0</v>
      </c>
      <c r="G32" s="2">
        <f t="shared" si="6"/>
        <v>240.37</v>
      </c>
      <c r="H32" s="2">
        <f t="shared" si="18"/>
        <v>3716.0429424022232</v>
      </c>
      <c r="I32" s="2">
        <f t="shared" si="7"/>
        <v>22.296257654413338</v>
      </c>
      <c r="J32" s="2">
        <v>0</v>
      </c>
      <c r="K32" s="2">
        <f t="shared" si="14"/>
        <v>3738.3392000566364</v>
      </c>
      <c r="L32" s="2">
        <f t="shared" si="8"/>
        <v>-1361.6607999433636</v>
      </c>
      <c r="M32" s="2">
        <f t="shared" si="9"/>
        <v>-163.39929599320362</v>
      </c>
      <c r="N32" s="2">
        <f t="shared" si="10"/>
        <v>3901.7384960498403</v>
      </c>
      <c r="O32" s="2">
        <f t="shared" si="11"/>
        <v>-1198.2615039501597</v>
      </c>
      <c r="P32" s="2">
        <f t="shared" si="19"/>
        <v>31.17793530806992</v>
      </c>
      <c r="Q32" s="2">
        <f t="shared" si="20"/>
        <v>5375.966845262913</v>
      </c>
      <c r="R32" s="2">
        <f t="shared" si="12"/>
        <v>275.96684526291301</v>
      </c>
      <c r="S32" s="2">
        <f>IF(MONTH(A32)=11,(Bezugstabelle!$D$14+Q20)*$R$10*0.7,0)</f>
        <v>0</v>
      </c>
      <c r="T32" s="2">
        <f t="shared" si="15"/>
        <v>0</v>
      </c>
      <c r="U32" s="3">
        <f t="shared" si="16"/>
        <v>50.950378806665313</v>
      </c>
      <c r="V32" s="3">
        <f t="shared" si="17"/>
        <v>225.01646645624771</v>
      </c>
      <c r="W32" s="14">
        <f t="shared" si="13"/>
        <v>5325.0164664562481</v>
      </c>
    </row>
    <row r="33" spans="1:24" x14ac:dyDescent="0.25">
      <c r="A33" s="1">
        <v>43952</v>
      </c>
      <c r="B33">
        <v>18</v>
      </c>
      <c r="C33" s="8">
        <f t="shared" si="4"/>
        <v>300</v>
      </c>
      <c r="D33" s="8">
        <f t="shared" si="5"/>
        <v>5400</v>
      </c>
      <c r="E33">
        <v>-59.63</v>
      </c>
      <c r="F33" s="2">
        <v>0</v>
      </c>
      <c r="G33" s="2">
        <f t="shared" si="6"/>
        <v>240.37</v>
      </c>
      <c r="H33" s="2">
        <f t="shared" si="18"/>
        <v>3978.7092000566363</v>
      </c>
      <c r="I33" s="2">
        <f t="shared" si="7"/>
        <v>23.872255200339819</v>
      </c>
      <c r="J33" s="2">
        <v>0</v>
      </c>
      <c r="K33" s="2">
        <f t="shared" si="14"/>
        <v>4002.5814552569759</v>
      </c>
      <c r="L33" s="2">
        <f t="shared" si="8"/>
        <v>-1397.4185447430241</v>
      </c>
      <c r="M33" s="2">
        <f t="shared" si="9"/>
        <v>-167.6902253691629</v>
      </c>
      <c r="N33" s="2">
        <f t="shared" si="10"/>
        <v>4170.2716806261387</v>
      </c>
      <c r="O33" s="2">
        <f t="shared" si="11"/>
        <v>-1229.7283193738613</v>
      </c>
      <c r="P33" s="2">
        <f t="shared" si="19"/>
        <v>33.109806597366997</v>
      </c>
      <c r="Q33" s="2">
        <f t="shared" si="20"/>
        <v>5709.0766518602795</v>
      </c>
      <c r="R33" s="2">
        <f t="shared" si="12"/>
        <v>309.07665186027953</v>
      </c>
      <c r="S33" s="2">
        <f>IF(MONTH(A33)=11,(Bezugstabelle!$D$14+Q21)*$R$10*0.7,0)</f>
        <v>0</v>
      </c>
      <c r="T33" s="2">
        <f t="shared" si="15"/>
        <v>0</v>
      </c>
      <c r="U33" s="3">
        <f t="shared" si="16"/>
        <v>57.063276849704096</v>
      </c>
      <c r="V33" s="3">
        <f t="shared" si="17"/>
        <v>252.01337501057543</v>
      </c>
      <c r="W33" s="14">
        <f t="shared" si="13"/>
        <v>5652.0133750105751</v>
      </c>
    </row>
    <row r="34" spans="1:24" x14ac:dyDescent="0.25">
      <c r="A34" s="1">
        <v>43983</v>
      </c>
      <c r="B34">
        <v>19</v>
      </c>
      <c r="C34" s="8">
        <f t="shared" si="4"/>
        <v>300</v>
      </c>
      <c r="D34" s="8">
        <f t="shared" si="5"/>
        <v>5700</v>
      </c>
      <c r="E34">
        <v>-59.63</v>
      </c>
      <c r="F34" s="2">
        <v>0</v>
      </c>
      <c r="G34" s="2">
        <f t="shared" si="6"/>
        <v>240.37</v>
      </c>
      <c r="H34" s="2">
        <f t="shared" si="18"/>
        <v>4242.9514552569763</v>
      </c>
      <c r="I34" s="2">
        <f t="shared" si="7"/>
        <v>25.457708731541857</v>
      </c>
      <c r="J34" s="2">
        <v>0</v>
      </c>
      <c r="K34" s="2">
        <f t="shared" si="14"/>
        <v>4268.4091639885182</v>
      </c>
      <c r="L34" s="2">
        <f t="shared" si="8"/>
        <v>-1431.5908360114818</v>
      </c>
      <c r="M34" s="2">
        <f t="shared" si="9"/>
        <v>-171.79090032137782</v>
      </c>
      <c r="N34" s="2">
        <f t="shared" si="10"/>
        <v>4440.2000643098963</v>
      </c>
      <c r="O34" s="2">
        <f t="shared" si="11"/>
        <v>-1259.7999356901037</v>
      </c>
      <c r="P34" s="2">
        <f t="shared" si="19"/>
        <v>35.052947135851632</v>
      </c>
      <c r="Q34" s="2">
        <f t="shared" si="20"/>
        <v>6044.1295989961309</v>
      </c>
      <c r="R34" s="2">
        <f t="shared" si="12"/>
        <v>344.12959899613088</v>
      </c>
      <c r="S34" s="2">
        <f>IF(MONTH(A34)=11,(Bezugstabelle!$D$14+Q22)*$R$10*0.7,0)</f>
        <v>0</v>
      </c>
      <c r="T34" s="2">
        <f t="shared" si="15"/>
        <v>0</v>
      </c>
      <c r="U34" s="3">
        <f t="shared" si="16"/>
        <v>63.534927214660655</v>
      </c>
      <c r="V34" s="3">
        <f t="shared" si="17"/>
        <v>280.5946717814702</v>
      </c>
      <c r="W34" s="14">
        <f t="shared" si="13"/>
        <v>5980.5946717814704</v>
      </c>
    </row>
    <row r="35" spans="1:24" x14ac:dyDescent="0.25">
      <c r="A35" s="1">
        <v>44013</v>
      </c>
      <c r="B35">
        <v>20</v>
      </c>
      <c r="C35" s="8">
        <f t="shared" si="4"/>
        <v>300</v>
      </c>
      <c r="D35" s="8">
        <f t="shared" si="5"/>
        <v>6000</v>
      </c>
      <c r="E35">
        <v>-59.63</v>
      </c>
      <c r="F35" s="2">
        <v>0</v>
      </c>
      <c r="G35" s="2">
        <f t="shared" si="6"/>
        <v>240.37</v>
      </c>
      <c r="H35" s="2">
        <f t="shared" si="18"/>
        <v>4508.7791639885181</v>
      </c>
      <c r="I35" s="2">
        <f t="shared" si="7"/>
        <v>27.052674983931109</v>
      </c>
      <c r="J35" s="2">
        <v>0</v>
      </c>
      <c r="K35" s="2">
        <f t="shared" si="14"/>
        <v>4535.8318389724491</v>
      </c>
      <c r="L35" s="2">
        <f t="shared" si="8"/>
        <v>-1464.1681610275509</v>
      </c>
      <c r="M35" s="2">
        <f t="shared" si="9"/>
        <v>-175.70017932330612</v>
      </c>
      <c r="N35" s="2">
        <f t="shared" si="10"/>
        <v>4711.5320182957548</v>
      </c>
      <c r="O35" s="2">
        <f t="shared" si="11"/>
        <v>-1288.4679817042452</v>
      </c>
      <c r="P35" s="2">
        <f t="shared" si="19"/>
        <v>37.007422660810768</v>
      </c>
      <c r="Q35" s="2">
        <f t="shared" si="20"/>
        <v>6381.1370216569412</v>
      </c>
      <c r="R35" s="2">
        <f t="shared" si="12"/>
        <v>381.13702165694122</v>
      </c>
      <c r="S35" s="2">
        <f>IF(MONTH(A35)=11,(Bezugstabelle!$D$14+Q23)*$R$10*0.7,0)</f>
        <v>0</v>
      </c>
      <c r="T35" s="2">
        <f t="shared" si="15"/>
        <v>0</v>
      </c>
      <c r="U35" s="3">
        <f t="shared" si="16"/>
        <v>70.367422623412764</v>
      </c>
      <c r="V35" s="3">
        <f t="shared" si="17"/>
        <v>310.76959903352844</v>
      </c>
      <c r="W35" s="14">
        <f t="shared" si="13"/>
        <v>6310.7695990335287</v>
      </c>
    </row>
    <row r="36" spans="1:24" x14ac:dyDescent="0.25">
      <c r="A36" s="1">
        <v>44044</v>
      </c>
      <c r="B36">
        <v>21</v>
      </c>
      <c r="C36" s="8">
        <f t="shared" si="4"/>
        <v>300</v>
      </c>
      <c r="D36" s="8">
        <f t="shared" si="5"/>
        <v>6300</v>
      </c>
      <c r="E36">
        <v>-59.63</v>
      </c>
      <c r="F36" s="2">
        <v>0</v>
      </c>
      <c r="G36" s="2">
        <f t="shared" si="6"/>
        <v>240.37</v>
      </c>
      <c r="H36" s="2">
        <f t="shared" si="18"/>
        <v>4776.201838972449</v>
      </c>
      <c r="I36" s="2">
        <f t="shared" si="7"/>
        <v>28.657211033834688</v>
      </c>
      <c r="J36" s="2">
        <v>0</v>
      </c>
      <c r="K36" s="2">
        <f t="shared" si="14"/>
        <v>4804.8590500062837</v>
      </c>
      <c r="L36" s="2">
        <f t="shared" si="8"/>
        <v>-1495.1409499937163</v>
      </c>
      <c r="M36" s="2">
        <f t="shared" si="9"/>
        <v>-179.41691399924596</v>
      </c>
      <c r="N36" s="2">
        <f t="shared" si="10"/>
        <v>4984.2759640055301</v>
      </c>
      <c r="O36" s="2">
        <f t="shared" si="11"/>
        <v>-1315.7240359944699</v>
      </c>
      <c r="P36" s="2">
        <f t="shared" si="19"/>
        <v>38.973299292998824</v>
      </c>
      <c r="Q36" s="2">
        <f t="shared" si="20"/>
        <v>6720.1103209499397</v>
      </c>
      <c r="R36" s="2">
        <f t="shared" si="12"/>
        <v>420.11032094993971</v>
      </c>
      <c r="S36" s="2">
        <f>IF(MONTH(A36)=11,(Bezugstabelle!$D$14+Q24)*$R$10*0.7,0)</f>
        <v>0</v>
      </c>
      <c r="T36" s="2">
        <f t="shared" si="15"/>
        <v>0</v>
      </c>
      <c r="U36" s="3">
        <f t="shared" si="16"/>
        <v>77.562868005382612</v>
      </c>
      <c r="V36" s="3">
        <f t="shared" si="17"/>
        <v>342.54745294455711</v>
      </c>
      <c r="W36" s="14">
        <f t="shared" si="13"/>
        <v>6642.5474529445573</v>
      </c>
    </row>
    <row r="37" spans="1:24" x14ac:dyDescent="0.25">
      <c r="A37" s="1">
        <v>44075</v>
      </c>
      <c r="B37">
        <v>22</v>
      </c>
      <c r="C37" s="8">
        <f t="shared" si="4"/>
        <v>300</v>
      </c>
      <c r="D37" s="8">
        <f t="shared" si="5"/>
        <v>6600</v>
      </c>
      <c r="E37">
        <v>-59.63</v>
      </c>
      <c r="F37" s="2">
        <v>0</v>
      </c>
      <c r="G37" s="2">
        <f t="shared" si="6"/>
        <v>240.37</v>
      </c>
      <c r="H37" s="2">
        <f t="shared" si="18"/>
        <v>5045.2290500062836</v>
      </c>
      <c r="I37" s="2">
        <f t="shared" si="7"/>
        <v>30.271374300037703</v>
      </c>
      <c r="J37" s="2">
        <v>0</v>
      </c>
      <c r="K37" s="2">
        <f t="shared" si="14"/>
        <v>5075.5004243063213</v>
      </c>
      <c r="L37" s="2">
        <f t="shared" si="8"/>
        <v>-1524.4995756936787</v>
      </c>
      <c r="M37" s="2">
        <f t="shared" si="9"/>
        <v>-182.93994908324146</v>
      </c>
      <c r="N37" s="2">
        <f t="shared" si="10"/>
        <v>5258.4403733895624</v>
      </c>
      <c r="O37" s="2">
        <f t="shared" si="11"/>
        <v>-1341.5596266104376</v>
      </c>
      <c r="P37" s="2">
        <f t="shared" si="19"/>
        <v>40.950643538874651</v>
      </c>
      <c r="Q37" s="2">
        <f t="shared" si="20"/>
        <v>7061.0609644888145</v>
      </c>
      <c r="R37" s="2">
        <f t="shared" si="12"/>
        <v>461.06096448881453</v>
      </c>
      <c r="S37" s="2">
        <f>IF(MONTH(A37)=11,(Bezugstabelle!$D$14+Q25)*$R$10*0.7,0)</f>
        <v>0</v>
      </c>
      <c r="T37" s="2">
        <f t="shared" si="15"/>
        <v>0</v>
      </c>
      <c r="U37" s="3">
        <f t="shared" si="16"/>
        <v>85.123380568747365</v>
      </c>
      <c r="V37" s="3">
        <f t="shared" si="17"/>
        <v>375.93758392006714</v>
      </c>
      <c r="W37" s="14">
        <f t="shared" si="13"/>
        <v>6975.9375839200675</v>
      </c>
    </row>
    <row r="38" spans="1:24" x14ac:dyDescent="0.25">
      <c r="A38" s="1">
        <v>44105</v>
      </c>
      <c r="B38">
        <v>23</v>
      </c>
      <c r="C38" s="8">
        <f t="shared" si="4"/>
        <v>300</v>
      </c>
      <c r="D38" s="8">
        <f t="shared" si="5"/>
        <v>6900</v>
      </c>
      <c r="E38">
        <v>-59.63</v>
      </c>
      <c r="F38" s="2">
        <v>0</v>
      </c>
      <c r="G38" s="2">
        <f t="shared" si="6"/>
        <v>240.37</v>
      </c>
      <c r="H38" s="2">
        <f t="shared" si="18"/>
        <v>5315.8704243063212</v>
      </c>
      <c r="I38" s="2">
        <f t="shared" si="7"/>
        <v>31.895222545837925</v>
      </c>
      <c r="J38" s="2">
        <v>0</v>
      </c>
      <c r="K38" s="2">
        <f t="shared" si="14"/>
        <v>5347.7656468521591</v>
      </c>
      <c r="L38" s="2">
        <f t="shared" si="8"/>
        <v>-1552.2343531478409</v>
      </c>
      <c r="M38" s="2">
        <f t="shared" si="9"/>
        <v>-186.26812237774092</v>
      </c>
      <c r="N38" s="2">
        <f t="shared" si="10"/>
        <v>5534.0337692298999</v>
      </c>
      <c r="O38" s="2">
        <f t="shared" si="11"/>
        <v>-1365.9662307701001</v>
      </c>
      <c r="P38" s="2">
        <f t="shared" si="19"/>
        <v>42.939522292851422</v>
      </c>
      <c r="Q38" s="2">
        <f t="shared" si="20"/>
        <v>7404.000486781666</v>
      </c>
      <c r="R38" s="2">
        <f t="shared" si="12"/>
        <v>504.00048678166604</v>
      </c>
      <c r="S38" s="2">
        <f>IF(MONTH(A38)=11,(Bezugstabelle!$D$14+Q26)*$R$10*0.7,0)</f>
        <v>0</v>
      </c>
      <c r="T38" s="2">
        <f t="shared" si="15"/>
        <v>0</v>
      </c>
      <c r="U38" s="3">
        <f t="shared" si="16"/>
        <v>93.051089872065077</v>
      </c>
      <c r="V38" s="3">
        <f t="shared" si="17"/>
        <v>410.94939690960098</v>
      </c>
      <c r="W38" s="14">
        <f t="shared" si="13"/>
        <v>7310.9493969096011</v>
      </c>
    </row>
    <row r="39" spans="1:24" x14ac:dyDescent="0.25">
      <c r="A39" s="1">
        <v>44136</v>
      </c>
      <c r="B39">
        <v>24</v>
      </c>
      <c r="C39" s="8">
        <f t="shared" si="4"/>
        <v>300</v>
      </c>
      <c r="D39" s="8">
        <f t="shared" si="5"/>
        <v>7200</v>
      </c>
      <c r="E39">
        <v>-59.63</v>
      </c>
      <c r="F39" s="2">
        <f>F27+$J$7</f>
        <v>-554.96</v>
      </c>
      <c r="G39" s="2">
        <f t="shared" si="6"/>
        <v>-314.59000000000003</v>
      </c>
      <c r="H39" s="2">
        <f t="shared" si="18"/>
        <v>5033.1756468521589</v>
      </c>
      <c r="I39" s="2">
        <f t="shared" si="7"/>
        <v>30.199053881112949</v>
      </c>
      <c r="J39" s="2">
        <f>(0.36%+0.035%)*H39</f>
        <v>19.881043805066028</v>
      </c>
      <c r="K39" s="2">
        <f t="shared" si="14"/>
        <v>5083.2557445383381</v>
      </c>
      <c r="L39" s="2">
        <f t="shared" si="8"/>
        <v>-2116.7442554616619</v>
      </c>
      <c r="M39" s="2">
        <f t="shared" si="9"/>
        <v>-254.00931065539942</v>
      </c>
      <c r="N39" s="2">
        <f t="shared" si="10"/>
        <v>5337.2650551937377</v>
      </c>
      <c r="O39" s="2">
        <f t="shared" si="11"/>
        <v>-1862.7349448062623</v>
      </c>
      <c r="P39" s="2">
        <f t="shared" si="19"/>
        <v>44.940002839559718</v>
      </c>
      <c r="Q39" s="2">
        <f t="shared" si="20"/>
        <v>7748.0948889075971</v>
      </c>
      <c r="R39" s="2">
        <f t="shared" si="12"/>
        <v>548.09488890759712</v>
      </c>
      <c r="S39" s="2">
        <f>IF(MONTH(A39)=11,(Bezugstabelle!$D$14+Q27)*$R$10*0.7,0)</f>
        <v>20.708588905182324</v>
      </c>
      <c r="T39" s="2">
        <f t="shared" si="15"/>
        <v>0.84560071362827804</v>
      </c>
      <c r="U39" s="3">
        <f t="shared" si="16"/>
        <v>97.368695637945819</v>
      </c>
      <c r="V39" s="3">
        <f t="shared" si="17"/>
        <v>450.72619326965128</v>
      </c>
      <c r="W39" s="14">
        <f t="shared" si="13"/>
        <v>7650.726193269651</v>
      </c>
      <c r="X39" s="3"/>
    </row>
    <row r="40" spans="1:24" x14ac:dyDescent="0.25">
      <c r="A40" s="1">
        <v>44166</v>
      </c>
      <c r="B40">
        <v>25</v>
      </c>
      <c r="C40" s="8">
        <f t="shared" si="4"/>
        <v>300</v>
      </c>
      <c r="D40" s="8">
        <f t="shared" si="5"/>
        <v>7500</v>
      </c>
      <c r="E40">
        <v>-59.63</v>
      </c>
      <c r="F40" s="2">
        <v>0</v>
      </c>
      <c r="G40" s="2">
        <f t="shared" si="6"/>
        <v>240.37</v>
      </c>
      <c r="H40" s="2">
        <f t="shared" si="18"/>
        <v>5323.625744538338</v>
      </c>
      <c r="I40" s="2">
        <f t="shared" si="7"/>
        <v>31.941754467230027</v>
      </c>
      <c r="J40" s="2">
        <v>0</v>
      </c>
      <c r="K40" s="2">
        <f t="shared" si="14"/>
        <v>5355.5674990055677</v>
      </c>
      <c r="L40" s="2">
        <f t="shared" si="8"/>
        <v>-2144.4325009944323</v>
      </c>
      <c r="M40" s="2">
        <f t="shared" si="9"/>
        <v>-257.33190011933192</v>
      </c>
      <c r="N40" s="2">
        <f t="shared" si="10"/>
        <v>5612.8993991248999</v>
      </c>
      <c r="O40" s="2">
        <f t="shared" si="11"/>
        <v>-1887.1006008751001</v>
      </c>
      <c r="P40" s="2">
        <f t="shared" si="19"/>
        <v>46.94722018529432</v>
      </c>
      <c r="Q40" s="2">
        <f t="shared" si="20"/>
        <v>8095.0421090928912</v>
      </c>
      <c r="R40" s="2">
        <f t="shared" si="12"/>
        <v>595.04210909289122</v>
      </c>
      <c r="S40" s="2">
        <f>IF(MONTH(A40)=11,(Bezugstabelle!$D$14+Q28)*$R$10*0.7,0)</f>
        <v>0</v>
      </c>
      <c r="T40" s="2">
        <f t="shared" si="15"/>
        <v>0</v>
      </c>
      <c r="U40" s="3">
        <f t="shared" si="16"/>
        <v>109.85964939127503</v>
      </c>
      <c r="V40" s="3">
        <f t="shared" si="17"/>
        <v>485.18245970161621</v>
      </c>
      <c r="W40" s="14">
        <f t="shared" si="13"/>
        <v>7985.1824597016166</v>
      </c>
    </row>
    <row r="41" spans="1:24" x14ac:dyDescent="0.25">
      <c r="A41" s="1">
        <v>44197</v>
      </c>
      <c r="B41">
        <v>26</v>
      </c>
      <c r="C41" s="8">
        <f t="shared" si="4"/>
        <v>300</v>
      </c>
      <c r="D41" s="8">
        <f t="shared" si="5"/>
        <v>7800</v>
      </c>
      <c r="E41">
        <v>-59.63</v>
      </c>
      <c r="F41" s="2">
        <v>0</v>
      </c>
      <c r="G41" s="2">
        <f t="shared" si="6"/>
        <v>240.37</v>
      </c>
      <c r="H41" s="2">
        <f t="shared" si="18"/>
        <v>5595.9374990055676</v>
      </c>
      <c r="I41" s="2">
        <f t="shared" si="7"/>
        <v>33.575624994033404</v>
      </c>
      <c r="J41" s="2">
        <v>0</v>
      </c>
      <c r="K41" s="2">
        <f t="shared" si="14"/>
        <v>5629.5131239996008</v>
      </c>
      <c r="L41" s="2">
        <f t="shared" si="8"/>
        <v>-2170.4868760003992</v>
      </c>
      <c r="M41" s="2">
        <f t="shared" si="9"/>
        <v>-260.45842512004788</v>
      </c>
      <c r="N41" s="2">
        <f t="shared" si="10"/>
        <v>5889.9715491196484</v>
      </c>
      <c r="O41" s="2">
        <f t="shared" si="11"/>
        <v>-1910.0284508803516</v>
      </c>
      <c r="P41" s="2">
        <f t="shared" si="19"/>
        <v>48.971078969708529</v>
      </c>
      <c r="Q41" s="2">
        <f t="shared" si="20"/>
        <v>8444.0131880625995</v>
      </c>
      <c r="R41" s="2">
        <f t="shared" si="12"/>
        <v>644.01318806259951</v>
      </c>
      <c r="S41" s="2">
        <f>IF(MONTH(A41)=11,(Bezugstabelle!$D$14+Q29)*$R$10*0.7,0)</f>
        <v>0</v>
      </c>
      <c r="T41" s="2">
        <f t="shared" si="15"/>
        <v>0</v>
      </c>
      <c r="U41" s="3">
        <f t="shared" si="16"/>
        <v>118.90093484605741</v>
      </c>
      <c r="V41" s="3">
        <f t="shared" si="17"/>
        <v>525.11225321654206</v>
      </c>
      <c r="W41" s="14">
        <f t="shared" si="13"/>
        <v>8325.1122532165427</v>
      </c>
    </row>
    <row r="42" spans="1:24" x14ac:dyDescent="0.25">
      <c r="A42" s="1">
        <v>44228</v>
      </c>
      <c r="B42">
        <v>27</v>
      </c>
      <c r="C42" s="8">
        <f t="shared" si="4"/>
        <v>300</v>
      </c>
      <c r="D42" s="8">
        <f t="shared" si="5"/>
        <v>8100</v>
      </c>
      <c r="E42">
        <v>-59.63</v>
      </c>
      <c r="F42" s="2">
        <v>0</v>
      </c>
      <c r="G42" s="2">
        <f t="shared" si="6"/>
        <v>240.37</v>
      </c>
      <c r="H42" s="2">
        <f t="shared" si="18"/>
        <v>5869.8831239996007</v>
      </c>
      <c r="I42" s="2">
        <f t="shared" si="7"/>
        <v>35.219298743997605</v>
      </c>
      <c r="J42" s="2">
        <v>0</v>
      </c>
      <c r="K42" s="2">
        <f t="shared" si="14"/>
        <v>5905.1024227435983</v>
      </c>
      <c r="L42" s="2">
        <f t="shared" si="8"/>
        <v>-2194.8975772564017</v>
      </c>
      <c r="M42" s="2">
        <f t="shared" si="9"/>
        <v>-263.3877092707682</v>
      </c>
      <c r="N42" s="2">
        <f t="shared" si="10"/>
        <v>6168.4901320143663</v>
      </c>
      <c r="O42" s="2">
        <f t="shared" si="11"/>
        <v>-1931.5098679856337</v>
      </c>
      <c r="P42" s="2">
        <f t="shared" si="19"/>
        <v>51.006743597031836</v>
      </c>
      <c r="Q42" s="2">
        <f t="shared" si="20"/>
        <v>8795.0199316596318</v>
      </c>
      <c r="R42" s="2">
        <f t="shared" si="12"/>
        <v>695.01993165963177</v>
      </c>
      <c r="S42" s="2">
        <f>IF(MONTH(A42)=11,(Bezugstabelle!$D$14+Q30)*$R$10*0.7,0)</f>
        <v>0</v>
      </c>
      <c r="T42" s="2">
        <f t="shared" si="15"/>
        <v>0</v>
      </c>
      <c r="U42" s="3">
        <f t="shared" si="16"/>
        <v>128.31805488265951</v>
      </c>
      <c r="V42" s="3">
        <f t="shared" si="17"/>
        <v>566.70187677697231</v>
      </c>
      <c r="W42" s="14">
        <f t="shared" si="13"/>
        <v>8666.7018767769732</v>
      </c>
    </row>
    <row r="43" spans="1:24" x14ac:dyDescent="0.25">
      <c r="A43" s="1">
        <v>44256</v>
      </c>
      <c r="B43">
        <v>28</v>
      </c>
      <c r="C43" s="8">
        <f t="shared" si="4"/>
        <v>300</v>
      </c>
      <c r="D43" s="8">
        <f t="shared" si="5"/>
        <v>8400</v>
      </c>
      <c r="E43">
        <v>-59.63</v>
      </c>
      <c r="F43" s="2">
        <v>0</v>
      </c>
      <c r="G43" s="2">
        <f t="shared" si="6"/>
        <v>240.37</v>
      </c>
      <c r="H43" s="2">
        <f t="shared" si="18"/>
        <v>6145.4724227435981</v>
      </c>
      <c r="I43" s="2">
        <f t="shared" si="7"/>
        <v>36.872834536461589</v>
      </c>
      <c r="J43" s="2">
        <v>0</v>
      </c>
      <c r="K43" s="2">
        <f t="shared" si="14"/>
        <v>6182.3452572800597</v>
      </c>
      <c r="L43" s="2">
        <f t="shared" si="8"/>
        <v>-2217.6547427199403</v>
      </c>
      <c r="M43" s="2">
        <f t="shared" si="9"/>
        <v>-266.11856912639286</v>
      </c>
      <c r="N43" s="2">
        <f t="shared" si="10"/>
        <v>6448.4638264064524</v>
      </c>
      <c r="O43" s="2">
        <f t="shared" si="11"/>
        <v>-1951.5361735935476</v>
      </c>
      <c r="P43" s="2">
        <f t="shared" si="19"/>
        <v>53.05428293468119</v>
      </c>
      <c r="Q43" s="2">
        <f t="shared" si="20"/>
        <v>9148.0742145943132</v>
      </c>
      <c r="R43" s="2">
        <f t="shared" si="12"/>
        <v>748.07421459431316</v>
      </c>
      <c r="S43" s="2">
        <f>IF(MONTH(A43)=11,(Bezugstabelle!$D$14+Q31)*$R$10*0.7,0)</f>
        <v>0</v>
      </c>
      <c r="T43" s="2">
        <f t="shared" si="15"/>
        <v>0</v>
      </c>
      <c r="U43" s="3">
        <f t="shared" si="16"/>
        <v>138.11320186947503</v>
      </c>
      <c r="V43" s="3">
        <f t="shared" si="17"/>
        <v>609.96101272483816</v>
      </c>
      <c r="W43" s="14">
        <f t="shared" si="13"/>
        <v>9009.9610127248379</v>
      </c>
    </row>
    <row r="44" spans="1:24" x14ac:dyDescent="0.25">
      <c r="A44" s="1">
        <v>44287</v>
      </c>
      <c r="B44">
        <v>29</v>
      </c>
      <c r="C44" s="8">
        <f t="shared" si="4"/>
        <v>300</v>
      </c>
      <c r="D44" s="8">
        <f t="shared" si="5"/>
        <v>8700</v>
      </c>
      <c r="E44">
        <v>-59.63</v>
      </c>
      <c r="F44" s="2">
        <v>0</v>
      </c>
      <c r="G44" s="2">
        <f t="shared" si="6"/>
        <v>240.37</v>
      </c>
      <c r="H44" s="2">
        <f t="shared" si="18"/>
        <v>6422.7152572800596</v>
      </c>
      <c r="I44" s="2">
        <f t="shared" si="7"/>
        <v>38.536291543680356</v>
      </c>
      <c r="J44" s="2">
        <v>0</v>
      </c>
      <c r="K44" s="2">
        <f t="shared" si="14"/>
        <v>6461.2515488237395</v>
      </c>
      <c r="L44" s="2">
        <f t="shared" si="8"/>
        <v>-2238.7484511762605</v>
      </c>
      <c r="M44" s="2">
        <f t="shared" si="9"/>
        <v>-268.64981414115124</v>
      </c>
      <c r="N44" s="2">
        <f t="shared" si="10"/>
        <v>6729.9013629648907</v>
      </c>
      <c r="O44" s="2">
        <f t="shared" si="11"/>
        <v>-1970.0986370351093</v>
      </c>
      <c r="P44" s="2">
        <f t="shared" si="19"/>
        <v>55.113766251800165</v>
      </c>
      <c r="Q44" s="2">
        <f t="shared" si="20"/>
        <v>9503.1879808461126</v>
      </c>
      <c r="R44" s="2">
        <f t="shared" si="12"/>
        <v>803.18798084611262</v>
      </c>
      <c r="S44" s="2">
        <f>IF(MONTH(A44)=11,(Bezugstabelle!$D$14+Q32)*$R$10*0.7,0)</f>
        <v>0</v>
      </c>
      <c r="T44" s="2">
        <f t="shared" si="15"/>
        <v>0</v>
      </c>
      <c r="U44" s="3">
        <f t="shared" si="16"/>
        <v>148.28858096371351</v>
      </c>
      <c r="V44" s="3">
        <f t="shared" si="17"/>
        <v>654.89939988239917</v>
      </c>
      <c r="W44" s="14">
        <f t="shared" si="13"/>
        <v>9354.8993998823989</v>
      </c>
    </row>
    <row r="45" spans="1:24" x14ac:dyDescent="0.25">
      <c r="A45" s="1">
        <v>44317</v>
      </c>
      <c r="B45">
        <v>30</v>
      </c>
      <c r="C45" s="8">
        <f t="shared" si="4"/>
        <v>300</v>
      </c>
      <c r="D45" s="8">
        <f t="shared" si="5"/>
        <v>9000</v>
      </c>
      <c r="E45">
        <v>-59.63</v>
      </c>
      <c r="F45" s="2">
        <v>0</v>
      </c>
      <c r="G45" s="2">
        <f t="shared" si="6"/>
        <v>240.37</v>
      </c>
      <c r="H45" s="2">
        <f t="shared" si="18"/>
        <v>6701.6215488237394</v>
      </c>
      <c r="I45" s="2">
        <f t="shared" si="7"/>
        <v>40.209729292942434</v>
      </c>
      <c r="J45" s="2">
        <v>0</v>
      </c>
      <c r="K45" s="2">
        <f t="shared" si="14"/>
        <v>6741.8312781166815</v>
      </c>
      <c r="L45" s="2">
        <f t="shared" si="8"/>
        <v>-2258.1687218833185</v>
      </c>
      <c r="M45" s="2">
        <f t="shared" si="9"/>
        <v>-270.98024662599823</v>
      </c>
      <c r="N45" s="2">
        <f t="shared" si="10"/>
        <v>7012.8115247426795</v>
      </c>
      <c r="O45" s="2">
        <f t="shared" si="11"/>
        <v>-1987.1884752573205</v>
      </c>
      <c r="P45" s="2">
        <f t="shared" si="19"/>
        <v>57.185263221602327</v>
      </c>
      <c r="Q45" s="2">
        <f t="shared" si="20"/>
        <v>9860.3732440677159</v>
      </c>
      <c r="R45" s="2">
        <f t="shared" si="12"/>
        <v>860.37324406771586</v>
      </c>
      <c r="S45" s="2">
        <f>IF(MONTH(A45)=11,(Bezugstabelle!$D$14+Q33)*$R$10*0.7,0)</f>
        <v>0</v>
      </c>
      <c r="T45" s="2">
        <f t="shared" si="15"/>
        <v>0</v>
      </c>
      <c r="U45" s="3">
        <f t="shared" si="16"/>
        <v>158.84641018600203</v>
      </c>
      <c r="V45" s="3">
        <f t="shared" si="17"/>
        <v>701.52683388171386</v>
      </c>
      <c r="W45" s="14">
        <f t="shared" si="13"/>
        <v>9701.5268338817132</v>
      </c>
    </row>
    <row r="46" spans="1:24" x14ac:dyDescent="0.25">
      <c r="A46" s="1">
        <v>44348</v>
      </c>
      <c r="B46">
        <v>31</v>
      </c>
      <c r="C46" s="8">
        <f t="shared" si="4"/>
        <v>300</v>
      </c>
      <c r="D46" s="8">
        <f t="shared" si="5"/>
        <v>9300</v>
      </c>
      <c r="E46">
        <v>-59.63</v>
      </c>
      <c r="F46" s="2">
        <v>0</v>
      </c>
      <c r="G46" s="2">
        <f t="shared" si="6"/>
        <v>240.37</v>
      </c>
      <c r="H46" s="2">
        <f t="shared" si="18"/>
        <v>6982.2012781166814</v>
      </c>
      <c r="I46" s="2">
        <f t="shared" si="7"/>
        <v>41.893207668700086</v>
      </c>
      <c r="J46" s="2">
        <v>0</v>
      </c>
      <c r="K46" s="2">
        <f t="shared" si="14"/>
        <v>7024.094485785381</v>
      </c>
      <c r="L46" s="2">
        <f t="shared" si="8"/>
        <v>-2275.905514214619</v>
      </c>
      <c r="M46" s="2">
        <f t="shared" si="9"/>
        <v>-273.10866170575429</v>
      </c>
      <c r="N46" s="2">
        <f t="shared" si="10"/>
        <v>7297.2031474911355</v>
      </c>
      <c r="O46" s="2">
        <f t="shared" si="11"/>
        <v>-2002.7968525088645</v>
      </c>
      <c r="P46" s="2">
        <f t="shared" si="19"/>
        <v>59.268843923728348</v>
      </c>
      <c r="Q46" s="2">
        <f t="shared" si="20"/>
        <v>10219.642087991444</v>
      </c>
      <c r="R46" s="2">
        <f t="shared" si="12"/>
        <v>919.64208799144399</v>
      </c>
      <c r="S46" s="2">
        <f>IF(MONTH(A46)=11,(Bezugstabelle!$D$14+Q34)*$R$10*0.7,0)</f>
        <v>0</v>
      </c>
      <c r="T46" s="2">
        <f t="shared" si="15"/>
        <v>0</v>
      </c>
      <c r="U46" s="3">
        <f t="shared" si="16"/>
        <v>169.78892049542034</v>
      </c>
      <c r="V46" s="3">
        <f t="shared" si="17"/>
        <v>749.85316749602362</v>
      </c>
      <c r="W46" s="14">
        <f t="shared" si="13"/>
        <v>10049.853167496023</v>
      </c>
    </row>
    <row r="47" spans="1:24" x14ac:dyDescent="0.25">
      <c r="A47" s="1">
        <v>44378</v>
      </c>
      <c r="B47">
        <v>32</v>
      </c>
      <c r="C47" s="8">
        <f t="shared" si="4"/>
        <v>300</v>
      </c>
      <c r="D47" s="8">
        <f t="shared" si="5"/>
        <v>9600</v>
      </c>
      <c r="E47">
        <v>-59.63</v>
      </c>
      <c r="F47" s="2">
        <v>0</v>
      </c>
      <c r="G47" s="2">
        <f t="shared" si="6"/>
        <v>240.37</v>
      </c>
      <c r="H47" s="2">
        <f t="shared" si="18"/>
        <v>7264.4644857853809</v>
      </c>
      <c r="I47" s="2">
        <f t="shared" si="7"/>
        <v>43.586786914712285</v>
      </c>
      <c r="J47" s="2">
        <v>0</v>
      </c>
      <c r="K47" s="2">
        <f t="shared" si="14"/>
        <v>7308.0512727000933</v>
      </c>
      <c r="L47" s="2">
        <f t="shared" si="8"/>
        <v>-2291.9487272999067</v>
      </c>
      <c r="M47" s="2">
        <f t="shared" si="9"/>
        <v>-275.03384727598882</v>
      </c>
      <c r="N47" s="2">
        <f t="shared" si="10"/>
        <v>7583.0851199760818</v>
      </c>
      <c r="O47" s="2">
        <f t="shared" si="11"/>
        <v>-2016.9148800239182</v>
      </c>
      <c r="P47" s="2">
        <f t="shared" si="19"/>
        <v>61.364578846616759</v>
      </c>
      <c r="Q47" s="2">
        <f t="shared" si="20"/>
        <v>10581.00666683806</v>
      </c>
      <c r="R47" s="2">
        <f t="shared" si="12"/>
        <v>981.00666683806048</v>
      </c>
      <c r="S47" s="2">
        <f>IF(MONTH(A47)=11,(Bezugstabelle!$D$14+Q35)*$R$10*0.7,0)</f>
        <v>0</v>
      </c>
      <c r="T47" s="2">
        <f t="shared" si="15"/>
        <v>0</v>
      </c>
      <c r="U47" s="3">
        <f t="shared" si="16"/>
        <v>181.11835586497691</v>
      </c>
      <c r="V47" s="3">
        <f t="shared" si="17"/>
        <v>799.88831097308355</v>
      </c>
      <c r="W47" s="14">
        <f t="shared" si="13"/>
        <v>10399.888310973083</v>
      </c>
    </row>
    <row r="48" spans="1:24" x14ac:dyDescent="0.25">
      <c r="A48" s="1">
        <v>44409</v>
      </c>
      <c r="B48">
        <v>33</v>
      </c>
      <c r="C48" s="8">
        <f t="shared" si="4"/>
        <v>300</v>
      </c>
      <c r="D48" s="8">
        <f t="shared" si="5"/>
        <v>9900</v>
      </c>
      <c r="E48">
        <v>-59.63</v>
      </c>
      <c r="F48" s="2">
        <v>0</v>
      </c>
      <c r="G48" s="2">
        <f t="shared" si="6"/>
        <v>240.37</v>
      </c>
      <c r="H48" s="2">
        <f t="shared" si="18"/>
        <v>7548.4212727000931</v>
      </c>
      <c r="I48" s="2">
        <f t="shared" si="7"/>
        <v>45.290527636200551</v>
      </c>
      <c r="J48" s="2">
        <v>0</v>
      </c>
      <c r="K48" s="2">
        <f t="shared" si="14"/>
        <v>7593.7118003362939</v>
      </c>
      <c r="L48" s="2">
        <f t="shared" si="8"/>
        <v>-2306.2881996637061</v>
      </c>
      <c r="M48" s="2">
        <f t="shared" si="9"/>
        <v>-276.75458395964478</v>
      </c>
      <c r="N48" s="2">
        <f t="shared" si="10"/>
        <v>7870.466384295939</v>
      </c>
      <c r="O48" s="2">
        <f t="shared" si="11"/>
        <v>-2029.533615704061</v>
      </c>
      <c r="P48" s="2">
        <f t="shared" si="19"/>
        <v>63.472538889888689</v>
      </c>
      <c r="Q48" s="2">
        <f t="shared" si="20"/>
        <v>10944.479205727948</v>
      </c>
      <c r="R48" s="2">
        <f t="shared" si="12"/>
        <v>1044.4792057279483</v>
      </c>
      <c r="S48" s="2">
        <f>IF(MONTH(A48)=11,(Bezugstabelle!$D$14+Q36)*$R$10*0.7,0)</f>
        <v>0</v>
      </c>
      <c r="T48" s="2">
        <f t="shared" si="15"/>
        <v>0</v>
      </c>
      <c r="U48" s="3">
        <f t="shared" si="16"/>
        <v>192.83697335752245</v>
      </c>
      <c r="V48" s="3">
        <f t="shared" si="17"/>
        <v>851.64223237042586</v>
      </c>
      <c r="W48" s="14">
        <f t="shared" si="13"/>
        <v>10751.642232370426</v>
      </c>
    </row>
    <row r="49" spans="1:23" x14ac:dyDescent="0.25">
      <c r="A49" s="1">
        <v>44440</v>
      </c>
      <c r="B49">
        <v>34</v>
      </c>
      <c r="C49" s="8">
        <f t="shared" si="4"/>
        <v>300</v>
      </c>
      <c r="D49" s="8">
        <f t="shared" si="5"/>
        <v>10200</v>
      </c>
      <c r="E49">
        <v>-59.63</v>
      </c>
      <c r="F49" s="2">
        <v>0</v>
      </c>
      <c r="G49" s="2">
        <f t="shared" si="6"/>
        <v>240.37</v>
      </c>
      <c r="H49" s="2">
        <f t="shared" si="18"/>
        <v>7834.0818003362938</v>
      </c>
      <c r="I49" s="2">
        <f t="shared" si="7"/>
        <v>47.004490802017756</v>
      </c>
      <c r="J49" s="2">
        <v>0</v>
      </c>
      <c r="K49" s="2">
        <f t="shared" si="14"/>
        <v>7881.0862911383119</v>
      </c>
      <c r="L49" s="2">
        <f t="shared" si="8"/>
        <v>-2318.9137088616881</v>
      </c>
      <c r="M49" s="2">
        <f t="shared" si="9"/>
        <v>-278.26964506340255</v>
      </c>
      <c r="N49" s="2">
        <f t="shared" si="10"/>
        <v>8159.3559362017149</v>
      </c>
      <c r="O49" s="2">
        <f t="shared" si="11"/>
        <v>-2040.6440637982851</v>
      </c>
      <c r="P49" s="2">
        <f t="shared" si="19"/>
        <v>65.592795366746373</v>
      </c>
      <c r="Q49" s="2">
        <f t="shared" si="20"/>
        <v>11310.072001094695</v>
      </c>
      <c r="R49" s="2">
        <f t="shared" si="12"/>
        <v>1110.0720010946952</v>
      </c>
      <c r="S49" s="2">
        <f>IF(MONTH(A49)=11,(Bezugstabelle!$D$14+Q37)*$R$10*0.7,0)</f>
        <v>0</v>
      </c>
      <c r="T49" s="2">
        <f t="shared" si="15"/>
        <v>0</v>
      </c>
      <c r="U49" s="3">
        <f t="shared" si="16"/>
        <v>204.94704320210809</v>
      </c>
      <c r="V49" s="3">
        <f t="shared" si="17"/>
        <v>905.12495789258719</v>
      </c>
      <c r="W49" s="14">
        <f t="shared" si="13"/>
        <v>11105.124957892587</v>
      </c>
    </row>
    <row r="50" spans="1:23" x14ac:dyDescent="0.25">
      <c r="A50" s="1">
        <v>44470</v>
      </c>
      <c r="B50">
        <v>35</v>
      </c>
      <c r="C50" s="8">
        <f t="shared" si="4"/>
        <v>300</v>
      </c>
      <c r="D50" s="8">
        <f t="shared" si="5"/>
        <v>10500</v>
      </c>
      <c r="E50">
        <v>-59.63</v>
      </c>
      <c r="F50" s="2">
        <v>0</v>
      </c>
      <c r="G50" s="2">
        <f t="shared" si="6"/>
        <v>240.37</v>
      </c>
      <c r="H50" s="2">
        <f t="shared" si="18"/>
        <v>8121.4562911383118</v>
      </c>
      <c r="I50" s="2">
        <f t="shared" si="7"/>
        <v>48.728737746829864</v>
      </c>
      <c r="J50" s="2">
        <v>0</v>
      </c>
      <c r="K50" s="2">
        <f t="shared" si="14"/>
        <v>8170.1850288851419</v>
      </c>
      <c r="L50" s="2">
        <f t="shared" si="8"/>
        <v>-2329.8149711148581</v>
      </c>
      <c r="M50" s="2">
        <f t="shared" si="9"/>
        <v>-279.57779653378299</v>
      </c>
      <c r="N50" s="2">
        <f t="shared" si="10"/>
        <v>8449.7628254189258</v>
      </c>
      <c r="O50" s="2">
        <f t="shared" si="11"/>
        <v>-2050.2371745810742</v>
      </c>
      <c r="P50" s="2">
        <f t="shared" si="19"/>
        <v>67.725420006385718</v>
      </c>
      <c r="Q50" s="2">
        <f t="shared" si="20"/>
        <v>11677.797421101081</v>
      </c>
      <c r="R50" s="2">
        <f t="shared" si="12"/>
        <v>1177.7974211010805</v>
      </c>
      <c r="S50" s="2">
        <f>IF(MONTH(A50)=11,(Bezugstabelle!$D$14+Q38)*$R$10*0.7,0)</f>
        <v>0</v>
      </c>
      <c r="T50" s="2">
        <f t="shared" si="15"/>
        <v>0</v>
      </c>
      <c r="U50" s="3">
        <f t="shared" si="16"/>
        <v>217.45084887078698</v>
      </c>
      <c r="V50" s="3">
        <f t="shared" si="17"/>
        <v>960.34657223029353</v>
      </c>
      <c r="W50" s="14">
        <f t="shared" si="13"/>
        <v>11460.346572230294</v>
      </c>
    </row>
    <row r="51" spans="1:23" x14ac:dyDescent="0.25">
      <c r="A51" s="1">
        <v>44501</v>
      </c>
      <c r="B51">
        <v>36</v>
      </c>
      <c r="C51" s="8">
        <f t="shared" si="4"/>
        <v>300</v>
      </c>
      <c r="D51" s="8">
        <f t="shared" si="5"/>
        <v>10800</v>
      </c>
      <c r="E51">
        <v>-59.63</v>
      </c>
      <c r="F51" s="2">
        <f>F39+$J$7</f>
        <v>-544.90000000000009</v>
      </c>
      <c r="G51" s="2">
        <f t="shared" si="6"/>
        <v>-304.53000000000009</v>
      </c>
      <c r="H51" s="2">
        <f t="shared" si="18"/>
        <v>7865.6550288851422</v>
      </c>
      <c r="I51" s="2">
        <f t="shared" si="7"/>
        <v>47.193930173310854</v>
      </c>
      <c r="J51" s="2">
        <f t="shared" ref="J51" si="21">(0.36%+0.035%)*H51</f>
        <v>31.069337364096313</v>
      </c>
      <c r="K51" s="2">
        <f t="shared" si="14"/>
        <v>7943.9182964225492</v>
      </c>
      <c r="L51" s="2">
        <f t="shared" si="8"/>
        <v>-2856.0817035774508</v>
      </c>
      <c r="M51" s="2">
        <f t="shared" si="9"/>
        <v>-342.72980442929406</v>
      </c>
      <c r="N51" s="2">
        <f t="shared" si="10"/>
        <v>8286.648100851844</v>
      </c>
      <c r="O51" s="2">
        <f t="shared" si="11"/>
        <v>-2513.351899148156</v>
      </c>
      <c r="P51" s="2">
        <f t="shared" si="19"/>
        <v>69.87048495642297</v>
      </c>
      <c r="Q51" s="2">
        <f t="shared" si="20"/>
        <v>12046.226445887181</v>
      </c>
      <c r="R51" s="2">
        <f t="shared" si="12"/>
        <v>1246.2264458871814</v>
      </c>
      <c r="S51" s="2">
        <f>IF(MONTH(A51)=11,(Bezugstabelle!$D$14+Q39)*$R$10*0.7,0)</f>
        <v>35.301065395623645</v>
      </c>
      <c r="T51" s="2">
        <f t="shared" si="15"/>
        <v>1.4414601703212988</v>
      </c>
      <c r="U51" s="3">
        <f t="shared" si="16"/>
        <v>223.5670983732538</v>
      </c>
      <c r="V51" s="3">
        <f t="shared" si="17"/>
        <v>1022.6593475139276</v>
      </c>
      <c r="W51" s="14">
        <f t="shared" si="13"/>
        <v>11822.659347513927</v>
      </c>
    </row>
    <row r="52" spans="1:23" x14ac:dyDescent="0.25">
      <c r="A52" s="1">
        <v>44531</v>
      </c>
      <c r="B52">
        <v>37</v>
      </c>
      <c r="C52" s="8">
        <f t="shared" si="4"/>
        <v>300</v>
      </c>
      <c r="D52" s="8">
        <f t="shared" si="5"/>
        <v>11100</v>
      </c>
      <c r="E52">
        <v>-59.63</v>
      </c>
      <c r="F52" s="2">
        <v>0</v>
      </c>
      <c r="G52" s="2">
        <f t="shared" si="6"/>
        <v>240.37</v>
      </c>
      <c r="H52" s="2">
        <f t="shared" si="18"/>
        <v>8184.2882964225491</v>
      </c>
      <c r="I52" s="2">
        <f t="shared" si="7"/>
        <v>49.105729778535284</v>
      </c>
      <c r="J52" s="2">
        <v>0</v>
      </c>
      <c r="K52" s="2">
        <f t="shared" si="14"/>
        <v>8233.3940262010838</v>
      </c>
      <c r="L52" s="2">
        <f t="shared" si="8"/>
        <v>-2866.6059737989162</v>
      </c>
      <c r="M52" s="2">
        <f t="shared" si="9"/>
        <v>-343.99271685586996</v>
      </c>
      <c r="N52" s="2">
        <f t="shared" si="10"/>
        <v>8577.3867430569535</v>
      </c>
      <c r="O52" s="2">
        <f t="shared" si="11"/>
        <v>-2522.6132569430465</v>
      </c>
      <c r="P52" s="2">
        <f t="shared" si="19"/>
        <v>72.019654267675222</v>
      </c>
      <c r="Q52" s="2">
        <f t="shared" si="20"/>
        <v>12418.246100154856</v>
      </c>
      <c r="R52" s="2">
        <f t="shared" si="12"/>
        <v>1318.2461001548563</v>
      </c>
      <c r="S52" s="2">
        <f>IF(MONTH(A52)=11,(Bezugstabelle!$D$14+Q40)*$R$10*0.7,0)</f>
        <v>0</v>
      </c>
      <c r="T52" s="2">
        <f t="shared" si="15"/>
        <v>0</v>
      </c>
      <c r="U52" s="3">
        <f t="shared" si="16"/>
        <v>243.38118624109029</v>
      </c>
      <c r="V52" s="3">
        <f t="shared" si="17"/>
        <v>1074.864913913766</v>
      </c>
      <c r="W52" s="14">
        <f t="shared" si="13"/>
        <v>12174.864913913767</v>
      </c>
    </row>
    <row r="53" spans="1:23" x14ac:dyDescent="0.25">
      <c r="A53" s="1">
        <v>44562</v>
      </c>
      <c r="B53">
        <v>38</v>
      </c>
      <c r="C53" s="8">
        <f t="shared" si="4"/>
        <v>300</v>
      </c>
      <c r="D53" s="8">
        <f t="shared" si="5"/>
        <v>11400</v>
      </c>
      <c r="E53">
        <v>-59.63</v>
      </c>
      <c r="F53" s="2">
        <v>0</v>
      </c>
      <c r="G53" s="2">
        <f t="shared" si="6"/>
        <v>240.37</v>
      </c>
      <c r="H53" s="2">
        <f t="shared" si="18"/>
        <v>8473.7640262010846</v>
      </c>
      <c r="I53" s="2">
        <f t="shared" si="7"/>
        <v>50.84258415720651</v>
      </c>
      <c r="J53" s="2">
        <v>0</v>
      </c>
      <c r="K53" s="2">
        <f t="shared" si="14"/>
        <v>8524.6066103582907</v>
      </c>
      <c r="L53" s="2">
        <f t="shared" si="8"/>
        <v>-2875.3933896417093</v>
      </c>
      <c r="M53" s="2">
        <f t="shared" si="9"/>
        <v>-345.04720675700514</v>
      </c>
      <c r="N53" s="2">
        <f t="shared" si="10"/>
        <v>8869.6538171152952</v>
      </c>
      <c r="O53" s="2">
        <f t="shared" si="11"/>
        <v>-2530.3461828847048</v>
      </c>
      <c r="P53" s="2">
        <f t="shared" si="19"/>
        <v>74.189768917569992</v>
      </c>
      <c r="Q53" s="2">
        <f t="shared" si="20"/>
        <v>12792.435869072426</v>
      </c>
      <c r="R53" s="2">
        <f t="shared" si="12"/>
        <v>1392.4358690724257</v>
      </c>
      <c r="S53" s="2">
        <f>IF(MONTH(A53)=11,(Bezugstabelle!$D$14+Q41)*$R$10*0.7,0)</f>
        <v>0</v>
      </c>
      <c r="T53" s="2">
        <f t="shared" si="15"/>
        <v>0</v>
      </c>
      <c r="U53" s="3">
        <f t="shared" si="16"/>
        <v>257.07847232749657</v>
      </c>
      <c r="V53" s="3">
        <f t="shared" si="17"/>
        <v>1135.3573967449292</v>
      </c>
      <c r="W53" s="14">
        <f t="shared" si="13"/>
        <v>12535.35739674493</v>
      </c>
    </row>
    <row r="54" spans="1:23" x14ac:dyDescent="0.25">
      <c r="A54" s="1">
        <v>44593</v>
      </c>
      <c r="B54">
        <v>39</v>
      </c>
      <c r="C54" s="8">
        <f t="shared" si="4"/>
        <v>300</v>
      </c>
      <c r="D54" s="8">
        <f t="shared" si="5"/>
        <v>11700</v>
      </c>
      <c r="E54">
        <v>-59.63</v>
      </c>
      <c r="F54" s="2">
        <v>0</v>
      </c>
      <c r="G54" s="2">
        <f t="shared" si="6"/>
        <v>240.37</v>
      </c>
      <c r="H54" s="2">
        <f t="shared" si="18"/>
        <v>8764.9766103582915</v>
      </c>
      <c r="I54" s="2">
        <f t="shared" si="7"/>
        <v>52.589859662149742</v>
      </c>
      <c r="J54" s="2">
        <v>0</v>
      </c>
      <c r="K54" s="2">
        <f t="shared" si="14"/>
        <v>8817.5664700204416</v>
      </c>
      <c r="L54" s="2">
        <f t="shared" si="8"/>
        <v>-2882.4335299795584</v>
      </c>
      <c r="M54" s="2">
        <f t="shared" si="9"/>
        <v>-345.892023597547</v>
      </c>
      <c r="N54" s="2">
        <f t="shared" si="10"/>
        <v>9163.458493617989</v>
      </c>
      <c r="O54" s="2">
        <f t="shared" si="11"/>
        <v>-2536.541506382011</v>
      </c>
      <c r="P54" s="2">
        <f t="shared" si="19"/>
        <v>76.372542569589157</v>
      </c>
      <c r="Q54" s="2">
        <f t="shared" si="20"/>
        <v>13168.808411642014</v>
      </c>
      <c r="R54" s="2">
        <f t="shared" si="12"/>
        <v>1468.8084116420141</v>
      </c>
      <c r="S54" s="2">
        <f>IF(MONTH(A54)=11,(Bezugstabelle!$D$14+Q42)*$R$10*0.7,0)</f>
        <v>0</v>
      </c>
      <c r="T54" s="2">
        <f t="shared" si="15"/>
        <v>0</v>
      </c>
      <c r="U54" s="3">
        <f t="shared" si="16"/>
        <v>271.17875299940681</v>
      </c>
      <c r="V54" s="3">
        <f t="shared" si="17"/>
        <v>1197.6296586426074</v>
      </c>
      <c r="W54" s="14">
        <f t="shared" si="13"/>
        <v>12897.629658642607</v>
      </c>
    </row>
    <row r="55" spans="1:23" x14ac:dyDescent="0.25">
      <c r="A55" s="1">
        <v>44621</v>
      </c>
      <c r="B55">
        <v>40</v>
      </c>
      <c r="C55" s="8">
        <f t="shared" si="4"/>
        <v>300</v>
      </c>
      <c r="D55" s="8">
        <f t="shared" si="5"/>
        <v>12000</v>
      </c>
      <c r="E55">
        <v>-59.63</v>
      </c>
      <c r="F55" s="2">
        <v>0</v>
      </c>
      <c r="G55" s="2">
        <f t="shared" si="6"/>
        <v>240.37</v>
      </c>
      <c r="H55" s="2">
        <f t="shared" si="18"/>
        <v>9057.9364700204424</v>
      </c>
      <c r="I55" s="2">
        <f t="shared" si="7"/>
        <v>54.347618820122648</v>
      </c>
      <c r="J55" s="2">
        <v>0</v>
      </c>
      <c r="K55" s="2">
        <f t="shared" si="14"/>
        <v>9112.2840888405644</v>
      </c>
      <c r="L55" s="2">
        <f t="shared" si="8"/>
        <v>-2887.7159111594356</v>
      </c>
      <c r="M55" s="2">
        <f t="shared" si="9"/>
        <v>-346.52590933913228</v>
      </c>
      <c r="N55" s="2">
        <f t="shared" si="10"/>
        <v>9458.8099981796968</v>
      </c>
      <c r="O55" s="2">
        <f t="shared" si="11"/>
        <v>-2541.1900018203032</v>
      </c>
      <c r="P55" s="2">
        <f t="shared" si="19"/>
        <v>78.568049067911758</v>
      </c>
      <c r="Q55" s="2">
        <f t="shared" si="20"/>
        <v>13547.376460709926</v>
      </c>
      <c r="R55" s="2">
        <f t="shared" si="12"/>
        <v>1547.3764607099256</v>
      </c>
      <c r="S55" s="2">
        <f>IF(MONTH(A55)=11,(Bezugstabelle!$D$14+Q43)*$R$10*0.7,0)</f>
        <v>0</v>
      </c>
      <c r="T55" s="2">
        <f t="shared" si="15"/>
        <v>0</v>
      </c>
      <c r="U55" s="3">
        <f t="shared" si="16"/>
        <v>285.68437905856996</v>
      </c>
      <c r="V55" s="3">
        <f t="shared" si="17"/>
        <v>1261.6920816513557</v>
      </c>
      <c r="W55" s="14">
        <f t="shared" si="13"/>
        <v>13261.692081651356</v>
      </c>
    </row>
    <row r="56" spans="1:23" x14ac:dyDescent="0.25">
      <c r="A56" s="1">
        <v>44652</v>
      </c>
      <c r="B56">
        <v>41</v>
      </c>
      <c r="C56" s="8">
        <f t="shared" si="4"/>
        <v>300</v>
      </c>
      <c r="D56" s="8">
        <f t="shared" si="5"/>
        <v>12300</v>
      </c>
      <c r="E56">
        <v>-59.63</v>
      </c>
      <c r="F56" s="2">
        <v>0</v>
      </c>
      <c r="G56" s="2">
        <f t="shared" si="6"/>
        <v>240.37</v>
      </c>
      <c r="H56" s="2">
        <f t="shared" si="18"/>
        <v>9352.6540888405652</v>
      </c>
      <c r="I56" s="2">
        <f t="shared" si="7"/>
        <v>56.11592453304339</v>
      </c>
      <c r="J56" s="2">
        <v>0</v>
      </c>
      <c r="K56" s="2">
        <f t="shared" si="14"/>
        <v>9408.7700133736089</v>
      </c>
      <c r="L56" s="2">
        <f t="shared" si="8"/>
        <v>-2891.2299866263911</v>
      </c>
      <c r="M56" s="2">
        <f t="shared" si="9"/>
        <v>-346.94759839516695</v>
      </c>
      <c r="N56" s="2">
        <f t="shared" si="10"/>
        <v>9755.7176117687759</v>
      </c>
      <c r="O56" s="2">
        <f t="shared" si="11"/>
        <v>-2544.2823882312241</v>
      </c>
      <c r="P56" s="2">
        <f t="shared" si="19"/>
        <v>80.776362687474574</v>
      </c>
      <c r="Q56" s="2">
        <f t="shared" si="20"/>
        <v>13928.1528233974</v>
      </c>
      <c r="R56" s="2">
        <f t="shared" si="12"/>
        <v>1628.1528233974004</v>
      </c>
      <c r="S56" s="2">
        <f>IF(MONTH(A56)=11,(Bezugstabelle!$D$14+Q44)*$R$10*0.7,0)</f>
        <v>0</v>
      </c>
      <c r="T56" s="2">
        <f t="shared" si="15"/>
        <v>0</v>
      </c>
      <c r="U56" s="3">
        <f t="shared" si="16"/>
        <v>300.59771501974501</v>
      </c>
      <c r="V56" s="3">
        <f t="shared" si="17"/>
        <v>1327.5551083776554</v>
      </c>
      <c r="W56" s="14">
        <f t="shared" si="13"/>
        <v>13627.555108377655</v>
      </c>
    </row>
    <row r="57" spans="1:23" x14ac:dyDescent="0.25">
      <c r="A57" s="1">
        <v>44682</v>
      </c>
      <c r="B57">
        <v>42</v>
      </c>
      <c r="C57" s="8">
        <f t="shared" si="4"/>
        <v>300</v>
      </c>
      <c r="D57" s="8">
        <f t="shared" si="5"/>
        <v>12600</v>
      </c>
      <c r="E57">
        <v>-59.63</v>
      </c>
      <c r="F57" s="2">
        <v>0</v>
      </c>
      <c r="G57" s="2">
        <f t="shared" si="6"/>
        <v>240.37</v>
      </c>
      <c r="H57" s="2">
        <f t="shared" si="18"/>
        <v>9649.1400133736097</v>
      </c>
      <c r="I57" s="2">
        <f t="shared" si="7"/>
        <v>57.894840080241657</v>
      </c>
      <c r="J57" s="2">
        <v>0</v>
      </c>
      <c r="K57" s="2">
        <f t="shared" si="14"/>
        <v>9707.0348534538516</v>
      </c>
      <c r="L57" s="2">
        <f t="shared" si="8"/>
        <v>-2892.9651465461484</v>
      </c>
      <c r="M57" s="2">
        <f t="shared" si="9"/>
        <v>-347.15581758553782</v>
      </c>
      <c r="N57" s="2">
        <f t="shared" si="10"/>
        <v>10054.190671039389</v>
      </c>
      <c r="O57" s="2">
        <f t="shared" si="11"/>
        <v>-2545.8093289606113</v>
      </c>
      <c r="P57" s="2">
        <f t="shared" si="19"/>
        <v>82.997558136484841</v>
      </c>
      <c r="Q57" s="2">
        <f t="shared" si="20"/>
        <v>14311.150381533886</v>
      </c>
      <c r="R57" s="2">
        <f t="shared" si="12"/>
        <v>1711.1503815338856</v>
      </c>
      <c r="S57" s="2">
        <f>IF(MONTH(A57)=11,(Bezugstabelle!$D$14+Q45)*$R$10*0.7,0)</f>
        <v>0</v>
      </c>
      <c r="T57" s="2">
        <f t="shared" si="15"/>
        <v>0</v>
      </c>
      <c r="U57" s="3">
        <f t="shared" si="16"/>
        <v>315.92113919069357</v>
      </c>
      <c r="V57" s="3">
        <f t="shared" si="17"/>
        <v>1395.229242343192</v>
      </c>
      <c r="W57" s="14">
        <f t="shared" si="13"/>
        <v>13995.229242343192</v>
      </c>
    </row>
    <row r="58" spans="1:23" x14ac:dyDescent="0.25">
      <c r="A58" s="1">
        <v>44713</v>
      </c>
      <c r="B58">
        <v>43</v>
      </c>
      <c r="C58" s="8">
        <f t="shared" si="4"/>
        <v>300</v>
      </c>
      <c r="D58" s="8">
        <f t="shared" si="5"/>
        <v>12900</v>
      </c>
      <c r="E58">
        <v>-59.63</v>
      </c>
      <c r="F58" s="2">
        <v>0</v>
      </c>
      <c r="G58" s="2">
        <f t="shared" si="6"/>
        <v>240.37</v>
      </c>
      <c r="H58" s="2">
        <f t="shared" si="18"/>
        <v>9947.4048534538524</v>
      </c>
      <c r="I58" s="2">
        <f t="shared" si="7"/>
        <v>59.684429120723109</v>
      </c>
      <c r="J58" s="2">
        <v>0</v>
      </c>
      <c r="K58" s="2">
        <f t="shared" si="14"/>
        <v>10007.089282574576</v>
      </c>
      <c r="L58" s="2">
        <f t="shared" si="8"/>
        <v>-2892.9107174254241</v>
      </c>
      <c r="M58" s="2">
        <f t="shared" si="9"/>
        <v>-347.1492860910509</v>
      </c>
      <c r="N58" s="2">
        <f t="shared" si="10"/>
        <v>10354.238568665627</v>
      </c>
      <c r="O58" s="2">
        <f t="shared" si="11"/>
        <v>-2545.7614313343729</v>
      </c>
      <c r="P58" s="2">
        <f t="shared" si="19"/>
        <v>85.231710558947668</v>
      </c>
      <c r="Q58" s="2">
        <f t="shared" si="20"/>
        <v>14696.382092092834</v>
      </c>
      <c r="R58" s="2">
        <f t="shared" si="12"/>
        <v>1796.3820920928338</v>
      </c>
      <c r="S58" s="2">
        <f>IF(MONTH(A58)=11,(Bezugstabelle!$D$14+Q46)*$R$10*0.7,0)</f>
        <v>0</v>
      </c>
      <c r="T58" s="2">
        <f t="shared" si="15"/>
        <v>0</v>
      </c>
      <c r="U58" s="3">
        <f t="shared" si="16"/>
        <v>331.65704375263937</v>
      </c>
      <c r="V58" s="3">
        <f t="shared" si="17"/>
        <v>1464.7250483401945</v>
      </c>
      <c r="W58" s="14">
        <f t="shared" si="13"/>
        <v>14364.725048340195</v>
      </c>
    </row>
    <row r="59" spans="1:23" x14ac:dyDescent="0.25">
      <c r="A59" s="1">
        <v>44743</v>
      </c>
      <c r="B59">
        <v>44</v>
      </c>
      <c r="C59" s="8">
        <f t="shared" si="4"/>
        <v>300</v>
      </c>
      <c r="D59" s="8">
        <f t="shared" si="5"/>
        <v>13200</v>
      </c>
      <c r="E59">
        <v>-59.63</v>
      </c>
      <c r="F59" s="2">
        <v>0</v>
      </c>
      <c r="G59" s="2">
        <f t="shared" si="6"/>
        <v>240.37</v>
      </c>
      <c r="H59" s="2">
        <f t="shared" si="18"/>
        <v>10247.459282574577</v>
      </c>
      <c r="I59" s="2">
        <f t="shared" si="7"/>
        <v>61.484755695447454</v>
      </c>
      <c r="J59" s="2">
        <v>0</v>
      </c>
      <c r="K59" s="2">
        <f t="shared" si="14"/>
        <v>10308.944038270025</v>
      </c>
      <c r="L59" s="2">
        <f t="shared" si="8"/>
        <v>-2891.055961729975</v>
      </c>
      <c r="M59" s="2">
        <f t="shared" si="9"/>
        <v>-346.92671540759699</v>
      </c>
      <c r="N59" s="2">
        <f t="shared" si="10"/>
        <v>10655.870753677622</v>
      </c>
      <c r="O59" s="2">
        <f t="shared" si="11"/>
        <v>-2544.1292463223781</v>
      </c>
      <c r="P59" s="2">
        <f t="shared" si="19"/>
        <v>87.478895537208203</v>
      </c>
      <c r="Q59" s="2">
        <f t="shared" si="20"/>
        <v>15083.860987630042</v>
      </c>
      <c r="R59" s="2">
        <f t="shared" si="12"/>
        <v>1883.8609876300416</v>
      </c>
      <c r="S59" s="2">
        <f>IF(MONTH(A59)=11,(Bezugstabelle!$D$14+Q47)*$R$10*0.7,0)</f>
        <v>0</v>
      </c>
      <c r="T59" s="2">
        <f t="shared" si="15"/>
        <v>0</v>
      </c>
      <c r="U59" s="3">
        <f t="shared" si="16"/>
        <v>347.80783484119638</v>
      </c>
      <c r="V59" s="3">
        <f t="shared" si="17"/>
        <v>1536.0531527888452</v>
      </c>
      <c r="W59" s="14">
        <f t="shared" si="13"/>
        <v>14736.053152788845</v>
      </c>
    </row>
    <row r="60" spans="1:23" x14ac:dyDescent="0.25">
      <c r="A60" s="1">
        <v>44774</v>
      </c>
      <c r="B60">
        <v>45</v>
      </c>
      <c r="C60" s="8">
        <f t="shared" si="4"/>
        <v>300</v>
      </c>
      <c r="D60" s="8">
        <f t="shared" si="5"/>
        <v>13500</v>
      </c>
      <c r="E60">
        <v>-59.63</v>
      </c>
      <c r="F60" s="2">
        <v>0</v>
      </c>
      <c r="G60" s="2">
        <f t="shared" si="6"/>
        <v>240.37</v>
      </c>
      <c r="H60" s="2">
        <f t="shared" si="18"/>
        <v>10549.314038270026</v>
      </c>
      <c r="I60" s="2">
        <f t="shared" si="7"/>
        <v>63.29588422962015</v>
      </c>
      <c r="J60" s="2">
        <v>0</v>
      </c>
      <c r="K60" s="2">
        <f t="shared" si="14"/>
        <v>10612.609922499645</v>
      </c>
      <c r="L60" s="2">
        <f t="shared" si="8"/>
        <v>-2887.3900775003549</v>
      </c>
      <c r="M60" s="2">
        <f t="shared" si="9"/>
        <v>-346.48680930004258</v>
      </c>
      <c r="N60" s="2">
        <f t="shared" si="10"/>
        <v>10959.096731799687</v>
      </c>
      <c r="O60" s="2">
        <f t="shared" si="11"/>
        <v>-2540.9032682003126</v>
      </c>
      <c r="P60" s="2">
        <f t="shared" si="19"/>
        <v>89.739189094508575</v>
      </c>
      <c r="Q60" s="2">
        <f t="shared" si="20"/>
        <v>15473.600176724551</v>
      </c>
      <c r="R60" s="2">
        <f t="shared" si="12"/>
        <v>1973.6001767245507</v>
      </c>
      <c r="S60" s="2">
        <f>IF(MONTH(A60)=11,(Bezugstabelle!$D$14+Q48)*$R$10*0.7,0)</f>
        <v>0</v>
      </c>
      <c r="T60" s="2">
        <f t="shared" si="15"/>
        <v>0</v>
      </c>
      <c r="U60" s="3">
        <f t="shared" si="16"/>
        <v>364.37593262777011</v>
      </c>
      <c r="V60" s="3">
        <f t="shared" si="17"/>
        <v>1609.2242440967807</v>
      </c>
      <c r="W60" s="14">
        <f t="shared" si="13"/>
        <v>15109.22424409678</v>
      </c>
    </row>
    <row r="61" spans="1:23" x14ac:dyDescent="0.25">
      <c r="A61" s="1">
        <v>44805</v>
      </c>
      <c r="B61">
        <v>46</v>
      </c>
      <c r="C61" s="8">
        <f t="shared" si="4"/>
        <v>300</v>
      </c>
      <c r="D61" s="8">
        <f t="shared" si="5"/>
        <v>13800</v>
      </c>
      <c r="E61">
        <v>-59.63</v>
      </c>
      <c r="F61" s="2">
        <v>0</v>
      </c>
      <c r="G61" s="2">
        <f t="shared" si="6"/>
        <v>240.37</v>
      </c>
      <c r="H61" s="2">
        <f t="shared" si="18"/>
        <v>10852.979922499646</v>
      </c>
      <c r="I61" s="2">
        <f t="shared" si="7"/>
        <v>65.117879534997869</v>
      </c>
      <c r="J61" s="2">
        <v>0</v>
      </c>
      <c r="K61" s="2">
        <f t="shared" si="14"/>
        <v>10918.097802034643</v>
      </c>
      <c r="L61" s="2">
        <f t="shared" si="8"/>
        <v>-2881.9021979653571</v>
      </c>
      <c r="M61" s="2">
        <f t="shared" si="9"/>
        <v>-345.8282637558429</v>
      </c>
      <c r="N61" s="2">
        <f t="shared" si="10"/>
        <v>11263.926065790485</v>
      </c>
      <c r="O61" s="2">
        <f t="shared" si="11"/>
        <v>-2536.0739342095148</v>
      </c>
      <c r="P61" s="2">
        <f t="shared" si="19"/>
        <v>92.012667697559877</v>
      </c>
      <c r="Q61" s="2">
        <f t="shared" si="20"/>
        <v>15865.61284442211</v>
      </c>
      <c r="R61" s="2">
        <f t="shared" si="12"/>
        <v>2065.6128444221104</v>
      </c>
      <c r="S61" s="2">
        <f>IF(MONTH(A61)=11,(Bezugstabelle!$D$14+Q49)*$R$10*0.7,0)</f>
        <v>0</v>
      </c>
      <c r="T61" s="2">
        <f t="shared" si="15"/>
        <v>0</v>
      </c>
      <c r="U61" s="3">
        <f t="shared" si="16"/>
        <v>381.36377140143207</v>
      </c>
      <c r="V61" s="3">
        <f t="shared" si="17"/>
        <v>1684.2490730206782</v>
      </c>
      <c r="W61" s="14">
        <f t="shared" si="13"/>
        <v>15484.249073020677</v>
      </c>
    </row>
    <row r="62" spans="1:23" x14ac:dyDescent="0.25">
      <c r="A62" s="1">
        <v>44835</v>
      </c>
      <c r="B62">
        <v>47</v>
      </c>
      <c r="C62" s="8">
        <f t="shared" si="4"/>
        <v>300</v>
      </c>
      <c r="D62" s="8">
        <f t="shared" si="5"/>
        <v>14100</v>
      </c>
      <c r="E62">
        <v>-59.63</v>
      </c>
      <c r="F62" s="2">
        <v>0</v>
      </c>
      <c r="G62" s="2">
        <f t="shared" si="6"/>
        <v>240.37</v>
      </c>
      <c r="H62" s="2">
        <f t="shared" si="18"/>
        <v>11158.467802034644</v>
      </c>
      <c r="I62" s="2">
        <f t="shared" si="7"/>
        <v>66.950806812207858</v>
      </c>
      <c r="J62" s="2">
        <v>0</v>
      </c>
      <c r="K62" s="2">
        <f t="shared" si="14"/>
        <v>11225.418608846852</v>
      </c>
      <c r="L62" s="2">
        <f t="shared" si="8"/>
        <v>-2874.5813911531477</v>
      </c>
      <c r="M62" s="2">
        <f t="shared" si="9"/>
        <v>-344.94976693837771</v>
      </c>
      <c r="N62" s="2">
        <f t="shared" si="10"/>
        <v>11570.36837578523</v>
      </c>
      <c r="O62" s="2">
        <f t="shared" si="11"/>
        <v>-2529.6316242147695</v>
      </c>
      <c r="P62" s="2">
        <f t="shared" si="19"/>
        <v>94.299408259128981</v>
      </c>
      <c r="Q62" s="2">
        <f t="shared" si="20"/>
        <v>16259.912252681239</v>
      </c>
      <c r="R62" s="2">
        <f t="shared" si="12"/>
        <v>2159.9122526812389</v>
      </c>
      <c r="S62" s="2">
        <f>IF(MONTH(A62)=11,(Bezugstabelle!$D$14+Q50)*$R$10*0.7,0)</f>
        <v>0</v>
      </c>
      <c r="T62" s="2">
        <f t="shared" si="15"/>
        <v>0</v>
      </c>
      <c r="U62" s="3">
        <f t="shared" si="16"/>
        <v>398.77379965127363</v>
      </c>
      <c r="V62" s="3">
        <f t="shared" si="17"/>
        <v>1761.1384530299651</v>
      </c>
      <c r="W62" s="14">
        <f t="shared" si="13"/>
        <v>15861.138453029966</v>
      </c>
    </row>
    <row r="63" spans="1:23" x14ac:dyDescent="0.25">
      <c r="A63" s="1">
        <v>44866</v>
      </c>
      <c r="B63">
        <v>48</v>
      </c>
      <c r="C63" s="8">
        <f t="shared" si="4"/>
        <v>300</v>
      </c>
      <c r="D63" s="8">
        <f t="shared" si="5"/>
        <v>14400</v>
      </c>
      <c r="E63">
        <v>-59.63</v>
      </c>
      <c r="F63" s="2">
        <f>F51+$J$7</f>
        <v>-534.84000000000015</v>
      </c>
      <c r="G63" s="2">
        <f t="shared" si="6"/>
        <v>-294.47000000000014</v>
      </c>
      <c r="H63" s="2">
        <f t="shared" si="18"/>
        <v>10930.948608846853</v>
      </c>
      <c r="I63" s="2">
        <f t="shared" si="7"/>
        <v>65.585691653081113</v>
      </c>
      <c r="J63" s="2">
        <f t="shared" ref="J63" si="22">(0.36%+0.035%)*H63</f>
        <v>43.177247004945073</v>
      </c>
      <c r="K63" s="2">
        <f t="shared" si="14"/>
        <v>11039.711547504879</v>
      </c>
      <c r="L63" s="2">
        <f t="shared" si="8"/>
        <v>-3360.2884524951205</v>
      </c>
      <c r="M63" s="2">
        <f t="shared" si="9"/>
        <v>-403.23461429941449</v>
      </c>
      <c r="N63" s="2">
        <f t="shared" si="10"/>
        <v>11442.946161804293</v>
      </c>
      <c r="O63" s="2">
        <f t="shared" si="11"/>
        <v>-2957.0538381957067</v>
      </c>
      <c r="P63" s="2">
        <f t="shared" si="19"/>
        <v>96.59948814064056</v>
      </c>
      <c r="Q63" s="2">
        <f t="shared" si="20"/>
        <v>16654.43143503114</v>
      </c>
      <c r="R63" s="2">
        <f t="shared" si="12"/>
        <v>2254.4314350311397</v>
      </c>
      <c r="S63" s="2">
        <f>IF(MONTH(A63)=11,(Bezugstabelle!$D$14+Q51)*$R$10*0.7,0)</f>
        <v>50.946264263029335</v>
      </c>
      <c r="T63" s="2">
        <f t="shared" si="15"/>
        <v>2.0803057907403639</v>
      </c>
      <c r="U63" s="3">
        <f t="shared" si="16"/>
        <v>406.81844965306237</v>
      </c>
      <c r="V63" s="3">
        <f t="shared" si="17"/>
        <v>1847.6129853780774</v>
      </c>
      <c r="W63" s="14">
        <f t="shared" si="13"/>
        <v>16247.612985378077</v>
      </c>
    </row>
    <row r="64" spans="1:23" x14ac:dyDescent="0.25">
      <c r="A64" s="1">
        <v>44896</v>
      </c>
      <c r="B64">
        <v>49</v>
      </c>
      <c r="C64" s="8">
        <f t="shared" si="4"/>
        <v>300</v>
      </c>
      <c r="D64" s="8">
        <f t="shared" si="5"/>
        <v>14700</v>
      </c>
      <c r="E64">
        <v>-59.63</v>
      </c>
      <c r="F64" s="2">
        <v>0</v>
      </c>
      <c r="G64" s="2">
        <f t="shared" si="6"/>
        <v>240.37</v>
      </c>
      <c r="H64" s="2">
        <f t="shared" si="18"/>
        <v>11280.08154750488</v>
      </c>
      <c r="I64" s="2">
        <f t="shared" si="7"/>
        <v>67.680489285029282</v>
      </c>
      <c r="J64" s="2">
        <v>0</v>
      </c>
      <c r="K64" s="2">
        <f t="shared" si="14"/>
        <v>11347.762036789909</v>
      </c>
      <c r="L64" s="2">
        <f t="shared" si="8"/>
        <v>-3352.237963210091</v>
      </c>
      <c r="M64" s="2">
        <f t="shared" si="9"/>
        <v>-402.26855558521095</v>
      </c>
      <c r="N64" s="2">
        <f t="shared" si="10"/>
        <v>11750.03059237512</v>
      </c>
      <c r="O64" s="2">
        <f t="shared" si="11"/>
        <v>-2949.9694076248798</v>
      </c>
      <c r="P64" s="2">
        <f t="shared" si="19"/>
        <v>98.90085003768165</v>
      </c>
      <c r="Q64" s="2">
        <f t="shared" si="20"/>
        <v>17053.33228506882</v>
      </c>
      <c r="R64" s="2">
        <f t="shared" si="12"/>
        <v>2353.3322850688201</v>
      </c>
      <c r="S64" s="2">
        <f>IF(MONTH(A64)=11,(Bezugstabelle!$D$14+Q52)*$R$10*0.7,0)</f>
        <v>0</v>
      </c>
      <c r="T64" s="2">
        <f t="shared" si="15"/>
        <v>0</v>
      </c>
      <c r="U64" s="3">
        <f t="shared" si="16"/>
        <v>434.48397313083086</v>
      </c>
      <c r="V64" s="3">
        <f t="shared" si="17"/>
        <v>1918.8483119379891</v>
      </c>
      <c r="W64" s="14">
        <f t="shared" si="13"/>
        <v>16618.848311937989</v>
      </c>
    </row>
    <row r="65" spans="1:23" x14ac:dyDescent="0.25">
      <c r="A65" s="1">
        <v>44927</v>
      </c>
      <c r="B65">
        <v>50</v>
      </c>
      <c r="C65" s="8">
        <f t="shared" si="4"/>
        <v>300</v>
      </c>
      <c r="D65" s="8">
        <f t="shared" si="5"/>
        <v>15000</v>
      </c>
      <c r="E65">
        <v>-59.63</v>
      </c>
      <c r="F65" s="2">
        <v>0</v>
      </c>
      <c r="G65" s="2">
        <f t="shared" si="6"/>
        <v>240.37</v>
      </c>
      <c r="H65" s="2">
        <f t="shared" si="18"/>
        <v>11588.13203678991</v>
      </c>
      <c r="I65" s="2">
        <f t="shared" si="7"/>
        <v>69.528792220739447</v>
      </c>
      <c r="J65" s="2">
        <v>0</v>
      </c>
      <c r="K65" s="2">
        <f t="shared" si="14"/>
        <v>11657.660829010649</v>
      </c>
      <c r="L65" s="2">
        <f t="shared" si="8"/>
        <v>-3342.3391709893513</v>
      </c>
      <c r="M65" s="2">
        <f t="shared" si="9"/>
        <v>-401.08070051872215</v>
      </c>
      <c r="N65" s="2">
        <f t="shared" si="10"/>
        <v>12058.74152952937</v>
      </c>
      <c r="O65" s="2">
        <f t="shared" si="11"/>
        <v>-2941.2584704706296</v>
      </c>
      <c r="P65" s="2">
        <f t="shared" si="19"/>
        <v>101.22777166290146</v>
      </c>
      <c r="Q65" s="2">
        <f t="shared" si="20"/>
        <v>17454.560056731723</v>
      </c>
      <c r="R65" s="2">
        <f t="shared" si="12"/>
        <v>2454.5600567317233</v>
      </c>
      <c r="S65" s="2">
        <f>IF(MONTH(A65)=11,(Bezugstabelle!$D$14+Q53)*$R$10*0.7,0)</f>
        <v>0</v>
      </c>
      <c r="T65" s="2">
        <f t="shared" si="15"/>
        <v>0</v>
      </c>
      <c r="U65" s="3">
        <f t="shared" si="16"/>
        <v>453.17315047409437</v>
      </c>
      <c r="V65" s="3">
        <f t="shared" si="17"/>
        <v>2001.3869062576289</v>
      </c>
      <c r="W65" s="14">
        <f t="shared" si="13"/>
        <v>17001.38690625763</v>
      </c>
    </row>
    <row r="66" spans="1:23" x14ac:dyDescent="0.25">
      <c r="A66" s="1">
        <v>44958</v>
      </c>
      <c r="B66">
        <v>51</v>
      </c>
      <c r="C66" s="8">
        <f t="shared" si="4"/>
        <v>300</v>
      </c>
      <c r="D66" s="8">
        <f t="shared" si="5"/>
        <v>15300</v>
      </c>
      <c r="E66">
        <v>-59.63</v>
      </c>
      <c r="F66" s="2">
        <v>0</v>
      </c>
      <c r="G66" s="2">
        <f t="shared" si="6"/>
        <v>240.37</v>
      </c>
      <c r="H66" s="2">
        <f t="shared" si="18"/>
        <v>11898.03082901065</v>
      </c>
      <c r="I66" s="2">
        <f t="shared" si="7"/>
        <v>71.38818497406389</v>
      </c>
      <c r="J66" s="2">
        <v>0</v>
      </c>
      <c r="K66" s="2">
        <f t="shared" si="14"/>
        <v>11969.419013984714</v>
      </c>
      <c r="L66" s="2">
        <f t="shared" si="8"/>
        <v>-3330.5809860152858</v>
      </c>
      <c r="M66" s="2">
        <f t="shared" si="9"/>
        <v>-399.6697183218343</v>
      </c>
      <c r="N66" s="2">
        <f t="shared" si="10"/>
        <v>12369.088732306549</v>
      </c>
      <c r="O66" s="2">
        <f t="shared" si="11"/>
        <v>-2930.911267693451</v>
      </c>
      <c r="P66" s="2">
        <f t="shared" si="19"/>
        <v>103.56826699760173</v>
      </c>
      <c r="Q66" s="2">
        <f t="shared" si="20"/>
        <v>17858.128323729325</v>
      </c>
      <c r="R66" s="2">
        <f t="shared" si="12"/>
        <v>2558.1283237293246</v>
      </c>
      <c r="S66" s="2">
        <f>IF(MONTH(A66)=11,(Bezugstabelle!$D$14+Q54)*$R$10*0.7,0)</f>
        <v>0</v>
      </c>
      <c r="T66" s="2">
        <f t="shared" si="15"/>
        <v>0</v>
      </c>
      <c r="U66" s="3">
        <f t="shared" si="16"/>
        <v>472.29444176852655</v>
      </c>
      <c r="V66" s="3">
        <f t="shared" si="17"/>
        <v>2085.833881960798</v>
      </c>
      <c r="W66" s="14">
        <f t="shared" si="13"/>
        <v>17385.833881960796</v>
      </c>
    </row>
    <row r="67" spans="1:23" x14ac:dyDescent="0.25">
      <c r="A67" s="1">
        <v>44986</v>
      </c>
      <c r="B67">
        <v>52</v>
      </c>
      <c r="C67" s="8">
        <f t="shared" si="4"/>
        <v>300</v>
      </c>
      <c r="D67" s="8">
        <f t="shared" si="5"/>
        <v>15600</v>
      </c>
      <c r="E67">
        <v>-59.63</v>
      </c>
      <c r="F67" s="2">
        <v>0</v>
      </c>
      <c r="G67" s="2">
        <f t="shared" si="6"/>
        <v>240.37</v>
      </c>
      <c r="H67" s="2">
        <f t="shared" si="18"/>
        <v>12209.789013984715</v>
      </c>
      <c r="I67" s="2">
        <f t="shared" si="7"/>
        <v>73.25873408390828</v>
      </c>
      <c r="J67" s="2">
        <v>0</v>
      </c>
      <c r="K67" s="2">
        <f t="shared" si="14"/>
        <v>12283.047748068624</v>
      </c>
      <c r="L67" s="2">
        <f t="shared" si="8"/>
        <v>-3316.9522519313759</v>
      </c>
      <c r="M67" s="2">
        <f t="shared" si="9"/>
        <v>-398.03427023176511</v>
      </c>
      <c r="N67" s="2">
        <f t="shared" si="10"/>
        <v>12681.082018300389</v>
      </c>
      <c r="O67" s="2">
        <f t="shared" si="11"/>
        <v>-2918.9179816996111</v>
      </c>
      <c r="P67" s="2">
        <f t="shared" si="19"/>
        <v>105.92241522175439</v>
      </c>
      <c r="Q67" s="2">
        <f t="shared" si="20"/>
        <v>18264.050738951079</v>
      </c>
      <c r="R67" s="2">
        <f t="shared" si="12"/>
        <v>2664.0507389510785</v>
      </c>
      <c r="S67" s="2">
        <f>IF(MONTH(A67)=11,(Bezugstabelle!$D$14+Q55)*$R$10*0.7,0)</f>
        <v>0</v>
      </c>
      <c r="T67" s="2">
        <f t="shared" si="15"/>
        <v>0</v>
      </c>
      <c r="U67" s="3">
        <f t="shared" si="16"/>
        <v>491.85036767884282</v>
      </c>
      <c r="V67" s="3">
        <f t="shared" si="17"/>
        <v>2172.2003712722358</v>
      </c>
      <c r="W67" s="14">
        <f t="shared" si="13"/>
        <v>17772.200371272236</v>
      </c>
    </row>
    <row r="68" spans="1:23" x14ac:dyDescent="0.25">
      <c r="A68" s="1">
        <v>45017</v>
      </c>
      <c r="B68">
        <v>53</v>
      </c>
      <c r="C68" s="8">
        <f t="shared" si="4"/>
        <v>300</v>
      </c>
      <c r="D68" s="8">
        <f t="shared" si="5"/>
        <v>15900</v>
      </c>
      <c r="E68">
        <v>-59.63</v>
      </c>
      <c r="F68" s="2">
        <v>0</v>
      </c>
      <c r="G68" s="2">
        <f t="shared" si="6"/>
        <v>240.37</v>
      </c>
      <c r="H68" s="2">
        <f t="shared" si="18"/>
        <v>12523.417748068625</v>
      </c>
      <c r="I68" s="2">
        <f t="shared" si="7"/>
        <v>75.140506488411745</v>
      </c>
      <c r="J68" s="2">
        <v>0</v>
      </c>
      <c r="K68" s="2">
        <f t="shared" si="14"/>
        <v>12598.558254557036</v>
      </c>
      <c r="L68" s="2">
        <f t="shared" si="8"/>
        <v>-3301.441745442964</v>
      </c>
      <c r="M68" s="2">
        <f t="shared" si="9"/>
        <v>-396.17300945315566</v>
      </c>
      <c r="N68" s="2">
        <f t="shared" si="10"/>
        <v>12994.731264010192</v>
      </c>
      <c r="O68" s="2">
        <f t="shared" si="11"/>
        <v>-2905.2687359898082</v>
      </c>
      <c r="P68" s="2">
        <f t="shared" si="19"/>
        <v>108.29029597721463</v>
      </c>
      <c r="Q68" s="2">
        <f t="shared" si="20"/>
        <v>18672.341034928293</v>
      </c>
      <c r="R68" s="2">
        <f t="shared" si="12"/>
        <v>2772.3410349282931</v>
      </c>
      <c r="S68" s="2">
        <f>IF(MONTH(A68)=11,(Bezugstabelle!$D$14+Q56)*$R$10*0.7,0)</f>
        <v>0</v>
      </c>
      <c r="T68" s="2">
        <f t="shared" si="15"/>
        <v>0</v>
      </c>
      <c r="U68" s="3">
        <f t="shared" si="16"/>
        <v>511.84346357363603</v>
      </c>
      <c r="V68" s="3">
        <f t="shared" si="17"/>
        <v>2260.4975713546569</v>
      </c>
      <c r="W68" s="14">
        <f t="shared" si="13"/>
        <v>18160.497571354656</v>
      </c>
    </row>
    <row r="69" spans="1:23" x14ac:dyDescent="0.25">
      <c r="A69" s="1">
        <v>45047</v>
      </c>
      <c r="B69">
        <v>54</v>
      </c>
      <c r="C69" s="8">
        <f t="shared" si="4"/>
        <v>300</v>
      </c>
      <c r="D69" s="8">
        <f t="shared" si="5"/>
        <v>16200</v>
      </c>
      <c r="E69">
        <v>-59.63</v>
      </c>
      <c r="F69" s="2">
        <v>0</v>
      </c>
      <c r="G69" s="2">
        <f t="shared" si="6"/>
        <v>240.37</v>
      </c>
      <c r="H69" s="2">
        <f t="shared" si="18"/>
        <v>12838.928254557037</v>
      </c>
      <c r="I69" s="2">
        <f t="shared" si="7"/>
        <v>77.033569527342209</v>
      </c>
      <c r="J69" s="2">
        <v>0</v>
      </c>
      <c r="K69" s="2">
        <f t="shared" si="14"/>
        <v>12915.961824084379</v>
      </c>
      <c r="L69" s="2">
        <f t="shared" si="8"/>
        <v>-3284.0381759156207</v>
      </c>
      <c r="M69" s="2">
        <f t="shared" si="9"/>
        <v>-394.08458110987453</v>
      </c>
      <c r="N69" s="2">
        <f t="shared" si="10"/>
        <v>13310.046405194254</v>
      </c>
      <c r="O69" s="2">
        <f t="shared" si="11"/>
        <v>-2889.9535948057455</v>
      </c>
      <c r="P69" s="2">
        <f t="shared" si="19"/>
        <v>110.67198937041505</v>
      </c>
      <c r="Q69" s="2">
        <f t="shared" si="20"/>
        <v>19083.013024298707</v>
      </c>
      <c r="R69" s="2">
        <f t="shared" si="12"/>
        <v>2883.013024298707</v>
      </c>
      <c r="S69" s="2">
        <f>IF(MONTH(A69)=11,(Bezugstabelle!$D$14+Q57)*$R$10*0.7,0)</f>
        <v>0</v>
      </c>
      <c r="T69" s="2">
        <f t="shared" si="15"/>
        <v>0</v>
      </c>
      <c r="U69" s="3">
        <f t="shared" si="16"/>
        <v>532.27627961114865</v>
      </c>
      <c r="V69" s="3">
        <f t="shared" si="17"/>
        <v>2350.7367446875583</v>
      </c>
      <c r="W69" s="14">
        <f t="shared" si="13"/>
        <v>18550.736744687558</v>
      </c>
    </row>
    <row r="70" spans="1:23" x14ac:dyDescent="0.25">
      <c r="A70" s="1">
        <v>45078</v>
      </c>
      <c r="B70">
        <v>55</v>
      </c>
      <c r="C70" s="8">
        <f t="shared" si="4"/>
        <v>300</v>
      </c>
      <c r="D70" s="8">
        <f t="shared" si="5"/>
        <v>16500</v>
      </c>
      <c r="E70">
        <v>-59.63</v>
      </c>
      <c r="F70" s="2">
        <v>0</v>
      </c>
      <c r="G70" s="2">
        <f t="shared" si="6"/>
        <v>240.37</v>
      </c>
      <c r="H70" s="2">
        <f t="shared" si="18"/>
        <v>13156.33182408438</v>
      </c>
      <c r="I70" s="2">
        <f t="shared" si="7"/>
        <v>78.937990944506268</v>
      </c>
      <c r="J70" s="2">
        <v>0</v>
      </c>
      <c r="K70" s="2">
        <f t="shared" si="14"/>
        <v>13235.269815028887</v>
      </c>
      <c r="L70" s="2">
        <f t="shared" si="8"/>
        <v>-3264.730184971113</v>
      </c>
      <c r="M70" s="2">
        <f t="shared" si="9"/>
        <v>-391.76762219653358</v>
      </c>
      <c r="N70" s="2">
        <f t="shared" si="10"/>
        <v>13627.037437225421</v>
      </c>
      <c r="O70" s="2">
        <f t="shared" si="11"/>
        <v>-2872.9625627745791</v>
      </c>
      <c r="P70" s="2">
        <f t="shared" si="19"/>
        <v>113.0675759750758</v>
      </c>
      <c r="Q70" s="2">
        <f t="shared" si="20"/>
        <v>19496.080600273785</v>
      </c>
      <c r="R70" s="2">
        <f t="shared" si="12"/>
        <v>2996.0806002737845</v>
      </c>
      <c r="S70" s="2">
        <f>IF(MONTH(A70)=11,(Bezugstabelle!$D$14+Q58)*$R$10*0.7,0)</f>
        <v>0</v>
      </c>
      <c r="T70" s="2">
        <f t="shared" si="15"/>
        <v>0</v>
      </c>
      <c r="U70" s="3">
        <f t="shared" si="16"/>
        <v>553.15138082554734</v>
      </c>
      <c r="V70" s="3">
        <f t="shared" si="17"/>
        <v>2442.9292194482373</v>
      </c>
      <c r="W70" s="14">
        <f t="shared" si="13"/>
        <v>18942.929219448237</v>
      </c>
    </row>
    <row r="71" spans="1:23" x14ac:dyDescent="0.25">
      <c r="A71" s="1">
        <v>45108</v>
      </c>
      <c r="B71">
        <v>56</v>
      </c>
      <c r="C71" s="8">
        <f t="shared" si="4"/>
        <v>300</v>
      </c>
      <c r="D71" s="8">
        <f t="shared" si="5"/>
        <v>16800</v>
      </c>
      <c r="E71">
        <v>-59.63</v>
      </c>
      <c r="F71" s="2">
        <v>0</v>
      </c>
      <c r="G71" s="2">
        <f t="shared" si="6"/>
        <v>240.37</v>
      </c>
      <c r="H71" s="2">
        <f t="shared" si="18"/>
        <v>13475.639815028888</v>
      </c>
      <c r="I71" s="2">
        <f t="shared" si="7"/>
        <v>80.853838890173321</v>
      </c>
      <c r="J71" s="2">
        <v>0</v>
      </c>
      <c r="K71" s="2">
        <f t="shared" si="14"/>
        <v>13556.49365391906</v>
      </c>
      <c r="L71" s="2">
        <f t="shared" si="8"/>
        <v>-3243.5063460809397</v>
      </c>
      <c r="M71" s="2">
        <f t="shared" si="9"/>
        <v>-389.22076152971277</v>
      </c>
      <c r="N71" s="2">
        <f t="shared" si="10"/>
        <v>13945.714415448772</v>
      </c>
      <c r="O71" s="2">
        <f t="shared" si="11"/>
        <v>-2854.2855845512277</v>
      </c>
      <c r="P71" s="2">
        <f t="shared" si="19"/>
        <v>115.47713683493042</v>
      </c>
      <c r="Q71" s="2">
        <f t="shared" si="20"/>
        <v>19911.557737108717</v>
      </c>
      <c r="R71" s="2">
        <f t="shared" si="12"/>
        <v>3111.5577371087165</v>
      </c>
      <c r="S71" s="2">
        <f>IF(MONTH(A71)=11,(Bezugstabelle!$D$14+Q59)*$R$10*0.7,0)</f>
        <v>0</v>
      </c>
      <c r="T71" s="2">
        <f t="shared" si="15"/>
        <v>0</v>
      </c>
      <c r="U71" s="3">
        <f t="shared" si="16"/>
        <v>574.47134721369662</v>
      </c>
      <c r="V71" s="3">
        <f t="shared" si="17"/>
        <v>2537.0863898950201</v>
      </c>
      <c r="W71" s="14">
        <f t="shared" si="13"/>
        <v>19337.086389895019</v>
      </c>
    </row>
    <row r="72" spans="1:23" x14ac:dyDescent="0.25">
      <c r="A72" s="1">
        <v>45139</v>
      </c>
      <c r="B72">
        <v>57</v>
      </c>
      <c r="C72" s="8">
        <f t="shared" si="4"/>
        <v>300</v>
      </c>
      <c r="D72" s="8">
        <f t="shared" si="5"/>
        <v>17100</v>
      </c>
      <c r="E72">
        <v>-59.63</v>
      </c>
      <c r="F72" s="2">
        <v>0</v>
      </c>
      <c r="G72" s="2">
        <f t="shared" si="6"/>
        <v>240.37</v>
      </c>
      <c r="H72" s="2">
        <f t="shared" si="18"/>
        <v>13796.863653919061</v>
      </c>
      <c r="I72" s="2">
        <f t="shared" si="7"/>
        <v>82.781181923514353</v>
      </c>
      <c r="J72" s="2">
        <v>0</v>
      </c>
      <c r="K72" s="2">
        <f t="shared" si="14"/>
        <v>13879.644835842575</v>
      </c>
      <c r="L72" s="2">
        <f t="shared" si="8"/>
        <v>-3220.355164157425</v>
      </c>
      <c r="M72" s="2">
        <f t="shared" si="9"/>
        <v>-386.44261969889101</v>
      </c>
      <c r="N72" s="2">
        <f t="shared" si="10"/>
        <v>14266.087455541467</v>
      </c>
      <c r="O72" s="2">
        <f t="shared" si="11"/>
        <v>-2833.9125444585334</v>
      </c>
      <c r="P72" s="2">
        <f t="shared" si="19"/>
        <v>117.90075346646752</v>
      </c>
      <c r="Q72" s="2">
        <f t="shared" si="20"/>
        <v>20329.458490575184</v>
      </c>
      <c r="R72" s="2">
        <f t="shared" si="12"/>
        <v>3229.4584905751835</v>
      </c>
      <c r="S72" s="2">
        <f>IF(MONTH(A72)=11,(Bezugstabelle!$D$14+Q60)*$R$10*0.7,0)</f>
        <v>0</v>
      </c>
      <c r="T72" s="2">
        <f t="shared" si="15"/>
        <v>0</v>
      </c>
      <c r="U72" s="3">
        <f t="shared" si="16"/>
        <v>596.23877382244314</v>
      </c>
      <c r="V72" s="3">
        <f t="shared" si="17"/>
        <v>2633.2197167527402</v>
      </c>
      <c r="W72" s="14">
        <f t="shared" si="13"/>
        <v>19733.219716752741</v>
      </c>
    </row>
    <row r="73" spans="1:23" x14ac:dyDescent="0.25">
      <c r="A73" s="1">
        <v>45170</v>
      </c>
      <c r="B73">
        <v>58</v>
      </c>
      <c r="C73" s="8">
        <f t="shared" si="4"/>
        <v>300</v>
      </c>
      <c r="D73" s="8">
        <f t="shared" si="5"/>
        <v>17400</v>
      </c>
      <c r="E73">
        <v>-59.63</v>
      </c>
      <c r="F73" s="2">
        <v>0</v>
      </c>
      <c r="G73" s="2">
        <f t="shared" si="6"/>
        <v>240.37</v>
      </c>
      <c r="H73" s="2">
        <f t="shared" si="18"/>
        <v>14120.014835842576</v>
      </c>
      <c r="I73" s="2">
        <f t="shared" si="7"/>
        <v>84.72008901505545</v>
      </c>
      <c r="J73" s="2">
        <v>0</v>
      </c>
      <c r="K73" s="2">
        <f t="shared" si="14"/>
        <v>14204.734924857632</v>
      </c>
      <c r="L73" s="2">
        <f t="shared" si="8"/>
        <v>-3195.265075142368</v>
      </c>
      <c r="M73" s="2">
        <f t="shared" si="9"/>
        <v>-383.43180901708416</v>
      </c>
      <c r="N73" s="2">
        <f t="shared" si="10"/>
        <v>14588.166733874716</v>
      </c>
      <c r="O73" s="2">
        <f t="shared" si="11"/>
        <v>-2811.8332661252844</v>
      </c>
      <c r="P73" s="2">
        <f t="shared" si="19"/>
        <v>120.33850786168857</v>
      </c>
      <c r="Q73" s="2">
        <f t="shared" si="20"/>
        <v>20749.796998436872</v>
      </c>
      <c r="R73" s="2">
        <f t="shared" si="12"/>
        <v>3349.7969984368719</v>
      </c>
      <c r="S73" s="2">
        <f>IF(MONTH(A73)=11,(Bezugstabelle!$D$14+Q61)*$R$10*0.7,0)</f>
        <v>0</v>
      </c>
      <c r="T73" s="2">
        <f t="shared" si="15"/>
        <v>0</v>
      </c>
      <c r="U73" s="3">
        <f t="shared" si="16"/>
        <v>618.45627083640738</v>
      </c>
      <c r="V73" s="3">
        <f t="shared" si="17"/>
        <v>2731.3407276004646</v>
      </c>
      <c r="W73" s="14">
        <f t="shared" si="13"/>
        <v>20131.340727600465</v>
      </c>
    </row>
    <row r="74" spans="1:23" x14ac:dyDescent="0.25">
      <c r="A74" s="1">
        <v>45200</v>
      </c>
      <c r="B74">
        <v>59</v>
      </c>
      <c r="C74" s="8">
        <f t="shared" si="4"/>
        <v>300</v>
      </c>
      <c r="D74" s="8">
        <f t="shared" si="5"/>
        <v>17700</v>
      </c>
      <c r="E74">
        <v>-59.63</v>
      </c>
      <c r="F74" s="2">
        <v>0</v>
      </c>
      <c r="G74" s="2">
        <f t="shared" si="6"/>
        <v>240.37</v>
      </c>
      <c r="H74" s="2">
        <f t="shared" si="18"/>
        <v>14445.104924857633</v>
      </c>
      <c r="I74" s="2">
        <f t="shared" si="7"/>
        <v>86.670629549145801</v>
      </c>
      <c r="J74" s="2">
        <v>0</v>
      </c>
      <c r="K74" s="2">
        <f t="shared" si="14"/>
        <v>14531.775554406779</v>
      </c>
      <c r="L74" s="2">
        <f t="shared" si="8"/>
        <v>-3168.2244455932214</v>
      </c>
      <c r="M74" s="2">
        <f t="shared" si="9"/>
        <v>-380.18693347118659</v>
      </c>
      <c r="N74" s="2">
        <f t="shared" si="10"/>
        <v>14911.962487877965</v>
      </c>
      <c r="O74" s="2">
        <f t="shared" si="11"/>
        <v>-2788.037512122035</v>
      </c>
      <c r="P74" s="2">
        <f t="shared" si="19"/>
        <v>122.79048249088176</v>
      </c>
      <c r="Q74" s="2">
        <f t="shared" si="20"/>
        <v>21172.587480927752</v>
      </c>
      <c r="R74" s="2">
        <f t="shared" si="12"/>
        <v>3472.587480927752</v>
      </c>
      <c r="S74" s="2">
        <f>IF(MONTH(A74)=11,(Bezugstabelle!$D$14+Q62)*$R$10*0.7,0)</f>
        <v>0</v>
      </c>
      <c r="T74" s="2">
        <f t="shared" si="15"/>
        <v>0</v>
      </c>
      <c r="U74" s="3">
        <f t="shared" si="16"/>
        <v>641.1264636662861</v>
      </c>
      <c r="V74" s="3">
        <f t="shared" si="17"/>
        <v>2831.4610172614657</v>
      </c>
      <c r="W74" s="14">
        <f t="shared" si="13"/>
        <v>20531.461017261467</v>
      </c>
    </row>
    <row r="75" spans="1:23" x14ac:dyDescent="0.25">
      <c r="A75" s="1">
        <v>45231</v>
      </c>
      <c r="B75">
        <v>60</v>
      </c>
      <c r="C75" s="8">
        <f t="shared" si="4"/>
        <v>300</v>
      </c>
      <c r="D75" s="8">
        <f t="shared" si="5"/>
        <v>18000</v>
      </c>
      <c r="E75">
        <v>-59.63</v>
      </c>
      <c r="F75" s="2">
        <f>F63+$J$7</f>
        <v>-524.7800000000002</v>
      </c>
      <c r="G75" s="2">
        <f t="shared" si="6"/>
        <v>-284.4100000000002</v>
      </c>
      <c r="H75" s="2">
        <f t="shared" si="18"/>
        <v>14247.365554406779</v>
      </c>
      <c r="I75" s="2">
        <f t="shared" si="7"/>
        <v>85.484193326440675</v>
      </c>
      <c r="J75" s="2">
        <f t="shared" ref="J75" si="23">(0.36%+0.035%)*H75</f>
        <v>56.277093939906784</v>
      </c>
      <c r="K75" s="2">
        <f t="shared" si="14"/>
        <v>14389.126841673127</v>
      </c>
      <c r="L75" s="2">
        <f t="shared" si="8"/>
        <v>-3610.8731583268727</v>
      </c>
      <c r="M75" s="2">
        <f t="shared" si="9"/>
        <v>-433.30477899922471</v>
      </c>
      <c r="N75" s="2">
        <f t="shared" si="10"/>
        <v>14822.431620672352</v>
      </c>
      <c r="O75" s="2">
        <f t="shared" si="11"/>
        <v>-3177.5683793276476</v>
      </c>
      <c r="P75" s="2">
        <f t="shared" si="19"/>
        <v>125.25676030541189</v>
      </c>
      <c r="Q75" s="2">
        <f t="shared" si="20"/>
        <v>21595.079002574203</v>
      </c>
      <c r="R75" s="2">
        <f t="shared" si="12"/>
        <v>3595.0790025742026</v>
      </c>
      <c r="S75" s="2">
        <f>IF(MONTH(A75)=11,(Bezugstabelle!$D$14+Q63)*$R$10*0.7,0)</f>
        <v>67.720130423513339</v>
      </c>
      <c r="T75" s="2">
        <f t="shared" si="15"/>
        <v>2.7652386589601274</v>
      </c>
      <c r="U75" s="3">
        <f t="shared" si="16"/>
        <v>651.23863177082103</v>
      </c>
      <c r="V75" s="3">
        <f t="shared" si="17"/>
        <v>2943.8403708033816</v>
      </c>
      <c r="W75" s="14">
        <f t="shared" si="13"/>
        <v>20943.84037080338</v>
      </c>
    </row>
    <row r="76" spans="1:23" x14ac:dyDescent="0.25">
      <c r="A76" s="1">
        <v>45261</v>
      </c>
      <c r="B76">
        <v>61</v>
      </c>
      <c r="C76" s="8">
        <f t="shared" si="4"/>
        <v>300</v>
      </c>
      <c r="D76" s="8">
        <f t="shared" si="5"/>
        <v>18300</v>
      </c>
      <c r="E76">
        <v>0</v>
      </c>
      <c r="F76" s="2">
        <v>0</v>
      </c>
      <c r="G76" s="2">
        <f t="shared" si="6"/>
        <v>300</v>
      </c>
      <c r="H76" s="2">
        <f t="shared" si="18"/>
        <v>14689.126841673127</v>
      </c>
      <c r="I76" s="2">
        <f t="shared" si="7"/>
        <v>88.134761050038762</v>
      </c>
      <c r="J76" s="2">
        <v>0</v>
      </c>
      <c r="K76" s="2">
        <f t="shared" si="14"/>
        <v>14777.261602723165</v>
      </c>
      <c r="L76" s="2">
        <f t="shared" si="8"/>
        <v>-3522.7383972768348</v>
      </c>
      <c r="M76" s="2">
        <f t="shared" si="9"/>
        <v>-422.72860767322021</v>
      </c>
      <c r="N76" s="2">
        <f t="shared" si="10"/>
        <v>15199.990210396385</v>
      </c>
      <c r="O76" s="2">
        <f t="shared" si="11"/>
        <v>-3100.009789603615</v>
      </c>
      <c r="P76" s="2">
        <f t="shared" si="19"/>
        <v>127.72129418168285</v>
      </c>
      <c r="Q76" s="2">
        <f t="shared" si="20"/>
        <v>22022.800296755886</v>
      </c>
      <c r="R76" s="2">
        <f t="shared" si="12"/>
        <v>3722.8002967558859</v>
      </c>
      <c r="S76" s="2">
        <f>IF(MONTH(A76)=11,(Bezugstabelle!$D$14+Q64)*$R$10*0.7,0)</f>
        <v>0</v>
      </c>
      <c r="T76" s="2">
        <f t="shared" si="15"/>
        <v>0</v>
      </c>
      <c r="U76" s="3">
        <f t="shared" si="16"/>
        <v>687.32200478855543</v>
      </c>
      <c r="V76" s="3">
        <f t="shared" si="17"/>
        <v>3035.4782919673307</v>
      </c>
      <c r="W76" s="14">
        <f t="shared" si="13"/>
        <v>21335.478291967331</v>
      </c>
    </row>
    <row r="77" spans="1:23" x14ac:dyDescent="0.25">
      <c r="A77" s="1">
        <v>45292</v>
      </c>
      <c r="B77">
        <v>62</v>
      </c>
      <c r="C77" s="8">
        <f t="shared" si="4"/>
        <v>300</v>
      </c>
      <c r="D77" s="8">
        <f t="shared" si="5"/>
        <v>18600</v>
      </c>
      <c r="E77">
        <v>0</v>
      </c>
      <c r="F77" s="2">
        <v>0</v>
      </c>
      <c r="G77" s="2">
        <f t="shared" si="6"/>
        <v>300</v>
      </c>
      <c r="H77" s="2">
        <f t="shared" si="18"/>
        <v>15077.261602723165</v>
      </c>
      <c r="I77" s="2">
        <f t="shared" si="7"/>
        <v>90.463569616338987</v>
      </c>
      <c r="J77" s="2">
        <v>0</v>
      </c>
      <c r="K77" s="2">
        <f t="shared" si="14"/>
        <v>15167.725172339504</v>
      </c>
      <c r="L77" s="2">
        <f t="shared" si="8"/>
        <v>-3432.2748276604962</v>
      </c>
      <c r="M77" s="2">
        <f t="shared" si="9"/>
        <v>-411.87297931925951</v>
      </c>
      <c r="N77" s="2">
        <f t="shared" si="10"/>
        <v>15579.598151658764</v>
      </c>
      <c r="O77" s="2">
        <f t="shared" si="11"/>
        <v>-3020.4018483412365</v>
      </c>
      <c r="P77" s="2">
        <f t="shared" si="19"/>
        <v>130.21633506440935</v>
      </c>
      <c r="Q77" s="2">
        <f t="shared" si="20"/>
        <v>22453.016631820294</v>
      </c>
      <c r="R77" s="2">
        <f t="shared" si="12"/>
        <v>3853.0166318202937</v>
      </c>
      <c r="S77" s="2">
        <f>IF(MONTH(A77)=11,(Bezugstabelle!$D$14+Q65)*$R$10*0.7,0)</f>
        <v>0</v>
      </c>
      <c r="T77" s="2">
        <f t="shared" si="15"/>
        <v>0</v>
      </c>
      <c r="U77" s="3">
        <f t="shared" si="16"/>
        <v>711.36319564982159</v>
      </c>
      <c r="V77" s="3">
        <f t="shared" si="17"/>
        <v>3141.6534361704721</v>
      </c>
      <c r="W77" s="14">
        <f t="shared" si="13"/>
        <v>21741.653436170473</v>
      </c>
    </row>
    <row r="78" spans="1:23" x14ac:dyDescent="0.25">
      <c r="A78" s="1">
        <v>45323</v>
      </c>
      <c r="B78">
        <v>63</v>
      </c>
      <c r="C78" s="8">
        <f t="shared" si="4"/>
        <v>300</v>
      </c>
      <c r="D78" s="8">
        <f t="shared" si="5"/>
        <v>18900</v>
      </c>
      <c r="E78">
        <v>0</v>
      </c>
      <c r="F78" s="2">
        <v>0</v>
      </c>
      <c r="G78" s="2">
        <f t="shared" si="6"/>
        <v>300</v>
      </c>
      <c r="H78" s="2">
        <f t="shared" si="18"/>
        <v>15467.725172339504</v>
      </c>
      <c r="I78" s="2">
        <f t="shared" si="7"/>
        <v>92.806351034037007</v>
      </c>
      <c r="J78" s="2">
        <v>0</v>
      </c>
      <c r="K78" s="2">
        <f t="shared" si="14"/>
        <v>15560.53152337354</v>
      </c>
      <c r="L78" s="2">
        <f t="shared" si="8"/>
        <v>-3339.46847662646</v>
      </c>
      <c r="M78" s="2">
        <f t="shared" si="9"/>
        <v>-400.73621719517519</v>
      </c>
      <c r="N78" s="2">
        <f t="shared" si="10"/>
        <v>15961.267740568715</v>
      </c>
      <c r="O78" s="2">
        <f t="shared" si="11"/>
        <v>-2938.7322594312845</v>
      </c>
      <c r="P78" s="2">
        <f t="shared" si="19"/>
        <v>132.72593035228505</v>
      </c>
      <c r="Q78" s="2">
        <f t="shared" si="20"/>
        <v>22885.742562172578</v>
      </c>
      <c r="R78" s="2">
        <f t="shared" si="12"/>
        <v>3985.7425621725779</v>
      </c>
      <c r="S78" s="2">
        <f>IF(MONTH(A78)=11,(Bezugstabelle!$D$14+Q66)*$R$10*0.7,0)</f>
        <v>0</v>
      </c>
      <c r="T78" s="2">
        <f t="shared" si="15"/>
        <v>0</v>
      </c>
      <c r="U78" s="3">
        <f t="shared" si="16"/>
        <v>735.86772054111213</v>
      </c>
      <c r="V78" s="3">
        <f t="shared" si="17"/>
        <v>3249.8748416314656</v>
      </c>
      <c r="W78" s="14">
        <f t="shared" si="13"/>
        <v>22149.874841631467</v>
      </c>
    </row>
    <row r="79" spans="1:23" x14ac:dyDescent="0.25">
      <c r="A79" s="1">
        <v>45352</v>
      </c>
      <c r="B79">
        <v>64</v>
      </c>
      <c r="C79" s="8">
        <f t="shared" si="4"/>
        <v>300</v>
      </c>
      <c r="D79" s="8">
        <f t="shared" si="5"/>
        <v>19200</v>
      </c>
      <c r="E79">
        <v>0</v>
      </c>
      <c r="F79" s="2">
        <v>0</v>
      </c>
      <c r="G79" s="2">
        <f t="shared" si="6"/>
        <v>300</v>
      </c>
      <c r="H79" s="2">
        <f t="shared" si="18"/>
        <v>15860.53152337354</v>
      </c>
      <c r="I79" s="2">
        <f t="shared" si="7"/>
        <v>95.163189140241229</v>
      </c>
      <c r="J79" s="2">
        <v>0</v>
      </c>
      <c r="K79" s="2">
        <f t="shared" si="14"/>
        <v>15955.694712513781</v>
      </c>
      <c r="L79" s="2">
        <f t="shared" si="8"/>
        <v>-3244.3052874862187</v>
      </c>
      <c r="M79" s="2">
        <f t="shared" si="9"/>
        <v>-389.31663449834627</v>
      </c>
      <c r="N79" s="2">
        <f t="shared" si="10"/>
        <v>16345.011347012127</v>
      </c>
      <c r="O79" s="2">
        <f t="shared" si="11"/>
        <v>-2854.9886529878731</v>
      </c>
      <c r="P79" s="2">
        <f t="shared" si="19"/>
        <v>135.25016494600672</v>
      </c>
      <c r="Q79" s="2">
        <f t="shared" si="20"/>
        <v>23320.992727118584</v>
      </c>
      <c r="R79" s="2">
        <f t="shared" si="12"/>
        <v>4120.9927271185843</v>
      </c>
      <c r="S79" s="2">
        <f>IF(MONTH(A79)=11,(Bezugstabelle!$D$14+Q67)*$R$10*0.7,0)</f>
        <v>0</v>
      </c>
      <c r="T79" s="2">
        <f t="shared" si="15"/>
        <v>0</v>
      </c>
      <c r="U79" s="3">
        <f t="shared" si="16"/>
        <v>760.8382822442685</v>
      </c>
      <c r="V79" s="3">
        <f t="shared" si="17"/>
        <v>3360.1544448743157</v>
      </c>
      <c r="W79" s="14">
        <f t="shared" si="13"/>
        <v>22560.154444874315</v>
      </c>
    </row>
    <row r="80" spans="1:23" x14ac:dyDescent="0.25">
      <c r="A80" s="1">
        <v>45383</v>
      </c>
      <c r="B80">
        <v>65</v>
      </c>
      <c r="C80" s="8">
        <f t="shared" ref="C80:C143" si="24">$D$6</f>
        <v>300</v>
      </c>
      <c r="D80" s="8">
        <f t="shared" ref="D80:D143" si="25">C80*B80</f>
        <v>19500</v>
      </c>
      <c r="E80">
        <v>0</v>
      </c>
      <c r="F80" s="2">
        <v>0</v>
      </c>
      <c r="G80" s="2">
        <f t="shared" ref="G80:G143" si="26">C80+E80+F80</f>
        <v>300</v>
      </c>
      <c r="H80" s="2">
        <f t="shared" si="18"/>
        <v>16255.694712513781</v>
      </c>
      <c r="I80" s="2">
        <f t="shared" ref="I80:I143" si="27">H80*$D$7/12</f>
        <v>97.534168275082678</v>
      </c>
      <c r="J80" s="2">
        <v>0</v>
      </c>
      <c r="K80" s="2">
        <f t="shared" si="14"/>
        <v>16353.228880788864</v>
      </c>
      <c r="L80" s="2">
        <f t="shared" ref="L80:L143" si="28">K80-D80</f>
        <v>-3146.7711192111365</v>
      </c>
      <c r="M80" s="2">
        <f t="shared" ref="M80:M143" si="29">L80*(1-$I$10)*$I$11</f>
        <v>-377.61253430533634</v>
      </c>
      <c r="N80" s="2">
        <f t="shared" ref="N80:N143" si="30">K80-M80</f>
        <v>16730.841415094201</v>
      </c>
      <c r="O80" s="2">
        <f t="shared" ref="O80:O143" si="31">N80-D80</f>
        <v>-2769.1585849057992</v>
      </c>
      <c r="P80" s="2">
        <f t="shared" si="19"/>
        <v>137.78912424152509</v>
      </c>
      <c r="Q80" s="2">
        <f t="shared" si="20"/>
        <v>23758.781851360109</v>
      </c>
      <c r="R80" s="2">
        <f t="shared" ref="R80:R143" si="32">Q80-D80</f>
        <v>4258.7818513601087</v>
      </c>
      <c r="S80" s="2">
        <f>IF(MONTH(A80)=11,(Bezugstabelle!$D$14+Q68)*$R$10*0.7,0)</f>
        <v>0</v>
      </c>
      <c r="T80" s="2">
        <f t="shared" si="15"/>
        <v>0</v>
      </c>
      <c r="U80" s="3">
        <f t="shared" si="16"/>
        <v>786.27759930735999</v>
      </c>
      <c r="V80" s="3">
        <f t="shared" si="17"/>
        <v>3472.5042520527486</v>
      </c>
      <c r="W80" s="14">
        <f t="shared" ref="W80:W143" si="33">V80+D80</f>
        <v>22972.50425205275</v>
      </c>
    </row>
    <row r="81" spans="1:23" x14ac:dyDescent="0.25">
      <c r="A81" s="1">
        <v>45413</v>
      </c>
      <c r="B81">
        <v>66</v>
      </c>
      <c r="C81" s="8">
        <f t="shared" si="24"/>
        <v>300</v>
      </c>
      <c r="D81" s="8">
        <f t="shared" si="25"/>
        <v>19800</v>
      </c>
      <c r="E81">
        <v>0</v>
      </c>
      <c r="F81" s="2">
        <v>0</v>
      </c>
      <c r="G81" s="2">
        <f t="shared" si="26"/>
        <v>300</v>
      </c>
      <c r="H81" s="2">
        <f t="shared" si="18"/>
        <v>16653.228880788862</v>
      </c>
      <c r="I81" s="2">
        <f t="shared" si="27"/>
        <v>99.919373284733169</v>
      </c>
      <c r="J81" s="2">
        <v>0</v>
      </c>
      <c r="K81" s="2">
        <f t="shared" ref="K81:K144" si="34">J81+H81+I81</f>
        <v>16753.148254073596</v>
      </c>
      <c r="L81" s="2">
        <f t="shared" si="28"/>
        <v>-3046.851745926404</v>
      </c>
      <c r="M81" s="2">
        <f t="shared" si="29"/>
        <v>-365.62220951116848</v>
      </c>
      <c r="N81" s="2">
        <f t="shared" si="30"/>
        <v>17118.770463584766</v>
      </c>
      <c r="O81" s="2">
        <f t="shared" si="31"/>
        <v>-2681.2295364152342</v>
      </c>
      <c r="P81" s="2">
        <f t="shared" si="19"/>
        <v>140.34289413293396</v>
      </c>
      <c r="Q81" s="2">
        <f t="shared" si="20"/>
        <v>24199.124745493042</v>
      </c>
      <c r="R81" s="2">
        <f t="shared" si="32"/>
        <v>4399.1247454930417</v>
      </c>
      <c r="S81" s="2">
        <f>IF(MONTH(A81)=11,(Bezugstabelle!$D$14+Q69)*$R$10*0.7,0)</f>
        <v>0</v>
      </c>
      <c r="T81" s="2">
        <f t="shared" ref="T81:T144" si="35">S81*(1-$R$9)*0.7/12</f>
        <v>0</v>
      </c>
      <c r="U81" s="3">
        <f t="shared" ref="U81:U144" si="36">(R81-S81)*0.7*$R$8</f>
        <v>812.1884061366527</v>
      </c>
      <c r="V81" s="3">
        <f t="shared" ref="V81:V144" si="37">R81-U81</f>
        <v>3586.936339356389</v>
      </c>
      <c r="W81" s="14">
        <f t="shared" si="33"/>
        <v>23386.936339356391</v>
      </c>
    </row>
    <row r="82" spans="1:23" x14ac:dyDescent="0.25">
      <c r="A82" s="1">
        <v>45444</v>
      </c>
      <c r="B82">
        <v>67</v>
      </c>
      <c r="C82" s="8">
        <f t="shared" si="24"/>
        <v>300</v>
      </c>
      <c r="D82" s="8">
        <f t="shared" si="25"/>
        <v>20100</v>
      </c>
      <c r="E82">
        <v>0</v>
      </c>
      <c r="F82" s="2">
        <v>0</v>
      </c>
      <c r="G82" s="2">
        <f t="shared" si="26"/>
        <v>300</v>
      </c>
      <c r="H82" s="2">
        <f t="shared" ref="H82:H145" si="38">G82+K81</f>
        <v>17053.148254073596</v>
      </c>
      <c r="I82" s="2">
        <f t="shared" si="27"/>
        <v>102.31888952444156</v>
      </c>
      <c r="J82" s="2">
        <v>0</v>
      </c>
      <c r="K82" s="2">
        <f t="shared" si="34"/>
        <v>17155.467143598038</v>
      </c>
      <c r="L82" s="2">
        <f t="shared" si="28"/>
        <v>-2944.5328564019619</v>
      </c>
      <c r="M82" s="2">
        <f t="shared" si="29"/>
        <v>-353.34394276823542</v>
      </c>
      <c r="N82" s="2">
        <f t="shared" si="30"/>
        <v>17508.811086366273</v>
      </c>
      <c r="O82" s="2">
        <f t="shared" si="31"/>
        <v>-2591.1889136337268</v>
      </c>
      <c r="P82" s="2">
        <f t="shared" ref="P82:P145" si="39">(Q81+C82)*($D$8/12)</f>
        <v>142.91156101537609</v>
      </c>
      <c r="Q82" s="2">
        <f t="shared" ref="Q82:Q145" si="40">C82+P82-T82+Q81</f>
        <v>24642.036306508417</v>
      </c>
      <c r="R82" s="2">
        <f t="shared" si="32"/>
        <v>4542.0363065084166</v>
      </c>
      <c r="S82" s="2">
        <f>IF(MONTH(A82)=11,(Bezugstabelle!$D$14+Q70)*$R$10*0.7,0)</f>
        <v>0</v>
      </c>
      <c r="T82" s="2">
        <f t="shared" si="35"/>
        <v>0</v>
      </c>
      <c r="U82" s="3">
        <f t="shared" si="36"/>
        <v>838.57345308911636</v>
      </c>
      <c r="V82" s="3">
        <f t="shared" si="37"/>
        <v>3703.4628534193002</v>
      </c>
      <c r="W82" s="14">
        <f t="shared" si="33"/>
        <v>23803.4628534193</v>
      </c>
    </row>
    <row r="83" spans="1:23" x14ac:dyDescent="0.25">
      <c r="A83" s="1">
        <v>45474</v>
      </c>
      <c r="B83">
        <v>68</v>
      </c>
      <c r="C83" s="8">
        <f t="shared" si="24"/>
        <v>300</v>
      </c>
      <c r="D83" s="8">
        <f t="shared" si="25"/>
        <v>20400</v>
      </c>
      <c r="E83">
        <v>0</v>
      </c>
      <c r="F83" s="2">
        <v>0</v>
      </c>
      <c r="G83" s="2">
        <f t="shared" si="26"/>
        <v>300</v>
      </c>
      <c r="H83" s="2">
        <f t="shared" si="38"/>
        <v>17455.467143598038</v>
      </c>
      <c r="I83" s="2">
        <f t="shared" si="27"/>
        <v>104.73280286158821</v>
      </c>
      <c r="J83" s="2">
        <v>0</v>
      </c>
      <c r="K83" s="2">
        <f t="shared" si="34"/>
        <v>17560.199946459627</v>
      </c>
      <c r="L83" s="2">
        <f t="shared" si="28"/>
        <v>-2839.8000535403735</v>
      </c>
      <c r="M83" s="2">
        <f t="shared" si="29"/>
        <v>-340.77600642484481</v>
      </c>
      <c r="N83" s="2">
        <f t="shared" si="30"/>
        <v>17900.97595288447</v>
      </c>
      <c r="O83" s="2">
        <f t="shared" si="31"/>
        <v>-2499.0240471155303</v>
      </c>
      <c r="P83" s="2">
        <f t="shared" si="39"/>
        <v>145.49521178796576</v>
      </c>
      <c r="Q83" s="2">
        <f t="shared" si="40"/>
        <v>25087.531518296382</v>
      </c>
      <c r="R83" s="2">
        <f t="shared" si="32"/>
        <v>4687.5315182963823</v>
      </c>
      <c r="S83" s="2">
        <f>IF(MONTH(A83)=11,(Bezugstabelle!$D$14+Q71)*$R$10*0.7,0)</f>
        <v>0</v>
      </c>
      <c r="T83" s="2">
        <f t="shared" si="35"/>
        <v>0</v>
      </c>
      <c r="U83" s="3">
        <f t="shared" si="36"/>
        <v>865.4355065654695</v>
      </c>
      <c r="V83" s="3">
        <f t="shared" si="37"/>
        <v>3822.0960117309128</v>
      </c>
      <c r="W83" s="14">
        <f t="shared" si="33"/>
        <v>24222.096011730911</v>
      </c>
    </row>
    <row r="84" spans="1:23" x14ac:dyDescent="0.25">
      <c r="A84" s="1">
        <v>45505</v>
      </c>
      <c r="B84">
        <v>69</v>
      </c>
      <c r="C84" s="8">
        <f t="shared" si="24"/>
        <v>300</v>
      </c>
      <c r="D84" s="8">
        <f t="shared" si="25"/>
        <v>20700</v>
      </c>
      <c r="E84">
        <v>0</v>
      </c>
      <c r="F84" s="2">
        <v>0</v>
      </c>
      <c r="G84" s="2">
        <f t="shared" si="26"/>
        <v>300</v>
      </c>
      <c r="H84" s="2">
        <f t="shared" si="38"/>
        <v>17860.199946459627</v>
      </c>
      <c r="I84" s="2">
        <f t="shared" si="27"/>
        <v>107.16119967875774</v>
      </c>
      <c r="J84" s="2">
        <v>0</v>
      </c>
      <c r="K84" s="2">
        <f t="shared" si="34"/>
        <v>17967.361146138384</v>
      </c>
      <c r="L84" s="2">
        <f t="shared" si="28"/>
        <v>-2732.6388538616156</v>
      </c>
      <c r="M84" s="2">
        <f t="shared" si="29"/>
        <v>-327.91666246339389</v>
      </c>
      <c r="N84" s="2">
        <f t="shared" si="30"/>
        <v>18295.277808601779</v>
      </c>
      <c r="O84" s="2">
        <f t="shared" si="31"/>
        <v>-2404.7221913982212</v>
      </c>
      <c r="P84" s="2">
        <f t="shared" si="39"/>
        <v>148.09393385672891</v>
      </c>
      <c r="Q84" s="2">
        <f t="shared" si="40"/>
        <v>25535.625452153112</v>
      </c>
      <c r="R84" s="2">
        <f t="shared" si="32"/>
        <v>4835.6254521531118</v>
      </c>
      <c r="S84" s="2">
        <f>IF(MONTH(A84)=11,(Bezugstabelle!$D$14+Q72)*$R$10*0.7,0)</f>
        <v>0</v>
      </c>
      <c r="T84" s="2">
        <f t="shared" si="35"/>
        <v>0</v>
      </c>
      <c r="U84" s="3">
        <f t="shared" si="36"/>
        <v>892.77734910376819</v>
      </c>
      <c r="V84" s="3">
        <f t="shared" si="37"/>
        <v>3942.8481030493435</v>
      </c>
      <c r="W84" s="14">
        <f t="shared" si="33"/>
        <v>24642.848103049342</v>
      </c>
    </row>
    <row r="85" spans="1:23" x14ac:dyDescent="0.25">
      <c r="A85" s="1">
        <v>45536</v>
      </c>
      <c r="B85">
        <v>70</v>
      </c>
      <c r="C85" s="8">
        <f t="shared" si="24"/>
        <v>300</v>
      </c>
      <c r="D85" s="8">
        <f t="shared" si="25"/>
        <v>21000</v>
      </c>
      <c r="E85">
        <v>0</v>
      </c>
      <c r="F85" s="2">
        <v>0</v>
      </c>
      <c r="G85" s="2">
        <f t="shared" si="26"/>
        <v>300</v>
      </c>
      <c r="H85" s="2">
        <f t="shared" si="38"/>
        <v>18267.361146138384</v>
      </c>
      <c r="I85" s="2">
        <f t="shared" si="27"/>
        <v>109.60416687683029</v>
      </c>
      <c r="J85" s="2">
        <v>0</v>
      </c>
      <c r="K85" s="2">
        <f t="shared" si="34"/>
        <v>18376.965313015215</v>
      </c>
      <c r="L85" s="2">
        <f t="shared" si="28"/>
        <v>-2623.0346869847854</v>
      </c>
      <c r="M85" s="2">
        <f t="shared" si="29"/>
        <v>-314.76416243817425</v>
      </c>
      <c r="N85" s="2">
        <f t="shared" si="30"/>
        <v>18691.72947545339</v>
      </c>
      <c r="O85" s="2">
        <f t="shared" si="31"/>
        <v>-2308.2705245466095</v>
      </c>
      <c r="P85" s="2">
        <f t="shared" si="39"/>
        <v>150.70781513755983</v>
      </c>
      <c r="Q85" s="2">
        <f t="shared" si="40"/>
        <v>25986.333267290673</v>
      </c>
      <c r="R85" s="2">
        <f t="shared" si="32"/>
        <v>4986.3332672906727</v>
      </c>
      <c r="S85" s="2">
        <f>IF(MONTH(A85)=11,(Bezugstabelle!$D$14+Q73)*$R$10*0.7,0)</f>
        <v>0</v>
      </c>
      <c r="T85" s="2">
        <f t="shared" si="35"/>
        <v>0</v>
      </c>
      <c r="U85" s="3">
        <f t="shared" si="36"/>
        <v>920.60177947354032</v>
      </c>
      <c r="V85" s="3">
        <f t="shared" si="37"/>
        <v>4065.7314878171323</v>
      </c>
      <c r="W85" s="14">
        <f t="shared" si="33"/>
        <v>25065.731487817131</v>
      </c>
    </row>
    <row r="86" spans="1:23" x14ac:dyDescent="0.25">
      <c r="A86" s="1">
        <v>45566</v>
      </c>
      <c r="B86">
        <v>71</v>
      </c>
      <c r="C86" s="8">
        <f t="shared" si="24"/>
        <v>300</v>
      </c>
      <c r="D86" s="8">
        <f t="shared" si="25"/>
        <v>21300</v>
      </c>
      <c r="E86">
        <v>0</v>
      </c>
      <c r="F86" s="2">
        <v>0</v>
      </c>
      <c r="G86" s="2">
        <f t="shared" si="26"/>
        <v>300</v>
      </c>
      <c r="H86" s="2">
        <f t="shared" si="38"/>
        <v>18676.965313015215</v>
      </c>
      <c r="I86" s="2">
        <f t="shared" si="27"/>
        <v>112.06179187809128</v>
      </c>
      <c r="J86" s="2">
        <v>0</v>
      </c>
      <c r="K86" s="2">
        <f t="shared" si="34"/>
        <v>18789.027104893306</v>
      </c>
      <c r="L86" s="2">
        <f t="shared" si="28"/>
        <v>-2510.9728951066936</v>
      </c>
      <c r="M86" s="2">
        <f t="shared" si="29"/>
        <v>-301.31674741280324</v>
      </c>
      <c r="N86" s="2">
        <f t="shared" si="30"/>
        <v>19090.343852306109</v>
      </c>
      <c r="O86" s="2">
        <f t="shared" si="31"/>
        <v>-2209.6561476938914</v>
      </c>
      <c r="P86" s="2">
        <f t="shared" si="39"/>
        <v>153.33694405919559</v>
      </c>
      <c r="Q86" s="2">
        <f t="shared" si="40"/>
        <v>26439.670211349869</v>
      </c>
      <c r="R86" s="2">
        <f t="shared" si="32"/>
        <v>5139.6702113498686</v>
      </c>
      <c r="S86" s="2">
        <f>IF(MONTH(A86)=11,(Bezugstabelle!$D$14+Q74)*$R$10*0.7,0)</f>
        <v>0</v>
      </c>
      <c r="T86" s="2">
        <f t="shared" si="35"/>
        <v>0</v>
      </c>
      <c r="U86" s="3">
        <f t="shared" si="36"/>
        <v>948.91161277046933</v>
      </c>
      <c r="V86" s="3">
        <f t="shared" si="37"/>
        <v>4190.7585985793994</v>
      </c>
      <c r="W86" s="14">
        <f t="shared" si="33"/>
        <v>25490.758598579399</v>
      </c>
    </row>
    <row r="87" spans="1:23" x14ac:dyDescent="0.25">
      <c r="A87" s="1">
        <v>45597</v>
      </c>
      <c r="B87">
        <v>72</v>
      </c>
      <c r="C87" s="8">
        <f t="shared" si="24"/>
        <v>300</v>
      </c>
      <c r="D87" s="8">
        <f t="shared" si="25"/>
        <v>21600</v>
      </c>
      <c r="E87">
        <v>0</v>
      </c>
      <c r="F87" s="2">
        <f>F75+$J$7</f>
        <v>-514.72000000000025</v>
      </c>
      <c r="G87" s="2">
        <f t="shared" si="26"/>
        <v>-214.72000000000025</v>
      </c>
      <c r="H87" s="2">
        <f t="shared" si="38"/>
        <v>18574.307104893305</v>
      </c>
      <c r="I87" s="2">
        <f t="shared" si="27"/>
        <v>111.44584262935983</v>
      </c>
      <c r="J87" s="2">
        <f t="shared" ref="J87" si="41">(0.36%+0.035%)*H87</f>
        <v>73.368513064328567</v>
      </c>
      <c r="K87" s="2">
        <f t="shared" si="34"/>
        <v>18759.121460586994</v>
      </c>
      <c r="L87" s="2">
        <f t="shared" si="28"/>
        <v>-2840.8785394130064</v>
      </c>
      <c r="M87" s="2">
        <f t="shared" si="29"/>
        <v>-340.90542472956076</v>
      </c>
      <c r="N87" s="2">
        <f t="shared" si="30"/>
        <v>19100.026885316554</v>
      </c>
      <c r="O87" s="2">
        <f t="shared" si="31"/>
        <v>-2499.9731146834456</v>
      </c>
      <c r="P87" s="2">
        <f t="shared" si="39"/>
        <v>155.98140956620756</v>
      </c>
      <c r="Q87" s="2">
        <f t="shared" si="40"/>
        <v>26892.152037340325</v>
      </c>
      <c r="R87" s="2">
        <f t="shared" si="32"/>
        <v>5292.1520373403255</v>
      </c>
      <c r="S87" s="2">
        <f>IF(MONTH(A87)=11,(Bezugstabelle!$D$14+Q75)*$R$10*0.7,0)</f>
        <v>85.704087569370088</v>
      </c>
      <c r="T87" s="2">
        <f t="shared" si="35"/>
        <v>3.4995835757492784</v>
      </c>
      <c r="U87" s="3">
        <f t="shared" si="36"/>
        <v>961.24045272646254</v>
      </c>
      <c r="V87" s="3">
        <f t="shared" si="37"/>
        <v>4330.9115846138629</v>
      </c>
      <c r="W87" s="14">
        <f t="shared" si="33"/>
        <v>25930.911584613863</v>
      </c>
    </row>
    <row r="88" spans="1:23" x14ac:dyDescent="0.25">
      <c r="A88" s="1">
        <v>45627</v>
      </c>
      <c r="B88">
        <v>73</v>
      </c>
      <c r="C88" s="8">
        <f t="shared" si="24"/>
        <v>300</v>
      </c>
      <c r="D88" s="8">
        <f t="shared" si="25"/>
        <v>21900</v>
      </c>
      <c r="E88">
        <v>0</v>
      </c>
      <c r="F88" s="2">
        <v>0</v>
      </c>
      <c r="G88" s="2">
        <f t="shared" si="26"/>
        <v>300</v>
      </c>
      <c r="H88" s="2">
        <f t="shared" si="38"/>
        <v>19059.121460586994</v>
      </c>
      <c r="I88" s="2">
        <f t="shared" si="27"/>
        <v>114.35472876352196</v>
      </c>
      <c r="J88" s="2">
        <v>0</v>
      </c>
      <c r="K88" s="2">
        <f t="shared" si="34"/>
        <v>19173.476189350517</v>
      </c>
      <c r="L88" s="2">
        <f t="shared" si="28"/>
        <v>-2726.5238106494835</v>
      </c>
      <c r="M88" s="2">
        <f t="shared" si="29"/>
        <v>-327.18285727793801</v>
      </c>
      <c r="N88" s="2">
        <f t="shared" si="30"/>
        <v>19500.659046628454</v>
      </c>
      <c r="O88" s="2">
        <f t="shared" si="31"/>
        <v>-2399.3409533715458</v>
      </c>
      <c r="P88" s="2">
        <f t="shared" si="39"/>
        <v>158.62088688448523</v>
      </c>
      <c r="Q88" s="2">
        <f t="shared" si="40"/>
        <v>27350.77292422481</v>
      </c>
      <c r="R88" s="2">
        <f t="shared" si="32"/>
        <v>5450.7729242248097</v>
      </c>
      <c r="S88" s="2">
        <f>IF(MONTH(A88)=11,(Bezugstabelle!$D$14+Q76)*$R$10*0.7,0)</f>
        <v>0</v>
      </c>
      <c r="T88" s="2">
        <f t="shared" si="35"/>
        <v>0</v>
      </c>
      <c r="U88" s="3">
        <f t="shared" si="36"/>
        <v>1006.3489511350054</v>
      </c>
      <c r="V88" s="3">
        <f t="shared" si="37"/>
        <v>4444.4239730898043</v>
      </c>
      <c r="W88" s="14">
        <f t="shared" si="33"/>
        <v>26344.423973089804</v>
      </c>
    </row>
    <row r="89" spans="1:23" x14ac:dyDescent="0.25">
      <c r="A89" s="1">
        <v>45658</v>
      </c>
      <c r="B89">
        <v>74</v>
      </c>
      <c r="C89" s="8">
        <f t="shared" si="24"/>
        <v>300</v>
      </c>
      <c r="D89" s="8">
        <f t="shared" si="25"/>
        <v>22200</v>
      </c>
      <c r="E89">
        <v>0</v>
      </c>
      <c r="F89" s="2">
        <v>0</v>
      </c>
      <c r="G89" s="2">
        <f t="shared" si="26"/>
        <v>300</v>
      </c>
      <c r="H89" s="2">
        <f t="shared" si="38"/>
        <v>19473.476189350517</v>
      </c>
      <c r="I89" s="2">
        <f t="shared" si="27"/>
        <v>116.84085713610308</v>
      </c>
      <c r="J89" s="2">
        <v>0</v>
      </c>
      <c r="K89" s="2">
        <f t="shared" si="34"/>
        <v>19590.31704648662</v>
      </c>
      <c r="L89" s="2">
        <f t="shared" si="28"/>
        <v>-2609.6829535133802</v>
      </c>
      <c r="M89" s="2">
        <f t="shared" si="29"/>
        <v>-313.16195442160563</v>
      </c>
      <c r="N89" s="2">
        <f t="shared" si="30"/>
        <v>19903.479000908224</v>
      </c>
      <c r="O89" s="2">
        <f t="shared" si="31"/>
        <v>-2296.5209990917756</v>
      </c>
      <c r="P89" s="2">
        <f t="shared" si="39"/>
        <v>161.29617539131141</v>
      </c>
      <c r="Q89" s="2">
        <f t="shared" si="40"/>
        <v>27812.069099616121</v>
      </c>
      <c r="R89" s="2">
        <f t="shared" si="32"/>
        <v>5612.0690996161211</v>
      </c>
      <c r="S89" s="2">
        <f>IF(MONTH(A89)=11,(Bezugstabelle!$D$14+Q77)*$R$10*0.7,0)</f>
        <v>0</v>
      </c>
      <c r="T89" s="2">
        <f t="shared" si="35"/>
        <v>0</v>
      </c>
      <c r="U89" s="3">
        <f t="shared" si="36"/>
        <v>1036.1282575166263</v>
      </c>
      <c r="V89" s="3">
        <f t="shared" si="37"/>
        <v>4575.9408420994951</v>
      </c>
      <c r="W89" s="14">
        <f t="shared" si="33"/>
        <v>26775.940842099495</v>
      </c>
    </row>
    <row r="90" spans="1:23" x14ac:dyDescent="0.25">
      <c r="A90" s="1">
        <v>45689</v>
      </c>
      <c r="B90">
        <v>75</v>
      </c>
      <c r="C90" s="8">
        <f t="shared" si="24"/>
        <v>300</v>
      </c>
      <c r="D90" s="8">
        <f t="shared" si="25"/>
        <v>22500</v>
      </c>
      <c r="E90">
        <v>0</v>
      </c>
      <c r="F90" s="2">
        <v>0</v>
      </c>
      <c r="G90" s="2">
        <f t="shared" si="26"/>
        <v>300</v>
      </c>
      <c r="H90" s="2">
        <f t="shared" si="38"/>
        <v>19890.31704648662</v>
      </c>
      <c r="I90" s="2">
        <f t="shared" si="27"/>
        <v>119.3419022789197</v>
      </c>
      <c r="J90" s="2">
        <v>0</v>
      </c>
      <c r="K90" s="2">
        <f t="shared" si="34"/>
        <v>20009.65894876554</v>
      </c>
      <c r="L90" s="2">
        <f t="shared" si="28"/>
        <v>-2490.3410512344599</v>
      </c>
      <c r="M90" s="2">
        <f t="shared" si="29"/>
        <v>-298.84092614813517</v>
      </c>
      <c r="N90" s="2">
        <f t="shared" si="30"/>
        <v>20308.499874913676</v>
      </c>
      <c r="O90" s="2">
        <f t="shared" si="31"/>
        <v>-2191.5001250863243</v>
      </c>
      <c r="P90" s="2">
        <f t="shared" si="39"/>
        <v>163.98706974776073</v>
      </c>
      <c r="Q90" s="2">
        <f t="shared" si="40"/>
        <v>28276.056169363881</v>
      </c>
      <c r="R90" s="2">
        <f t="shared" si="32"/>
        <v>5776.0561693638811</v>
      </c>
      <c r="S90" s="2">
        <f>IF(MONTH(A90)=11,(Bezugstabelle!$D$14+Q78)*$R$10*0.7,0)</f>
        <v>0</v>
      </c>
      <c r="T90" s="2">
        <f t="shared" si="35"/>
        <v>0</v>
      </c>
      <c r="U90" s="3">
        <f t="shared" si="36"/>
        <v>1066.4043702688064</v>
      </c>
      <c r="V90" s="3">
        <f t="shared" si="37"/>
        <v>4709.6517990950742</v>
      </c>
      <c r="W90" s="14">
        <f t="shared" si="33"/>
        <v>27209.651799095074</v>
      </c>
    </row>
    <row r="91" spans="1:23" x14ac:dyDescent="0.25">
      <c r="A91" s="1">
        <v>45717</v>
      </c>
      <c r="B91">
        <v>76</v>
      </c>
      <c r="C91" s="8">
        <f t="shared" si="24"/>
        <v>300</v>
      </c>
      <c r="D91" s="8">
        <f t="shared" si="25"/>
        <v>22800</v>
      </c>
      <c r="E91">
        <v>0</v>
      </c>
      <c r="F91" s="2">
        <v>0</v>
      </c>
      <c r="G91" s="2">
        <f t="shared" si="26"/>
        <v>300</v>
      </c>
      <c r="H91" s="2">
        <f t="shared" si="38"/>
        <v>20309.65894876554</v>
      </c>
      <c r="I91" s="2">
        <f t="shared" si="27"/>
        <v>121.85795369259323</v>
      </c>
      <c r="J91" s="2">
        <v>0</v>
      </c>
      <c r="K91" s="2">
        <f t="shared" si="34"/>
        <v>20431.516902458134</v>
      </c>
      <c r="L91" s="2">
        <f t="shared" si="28"/>
        <v>-2368.4830975418663</v>
      </c>
      <c r="M91" s="2">
        <f t="shared" si="29"/>
        <v>-284.21797170502396</v>
      </c>
      <c r="N91" s="2">
        <f t="shared" si="30"/>
        <v>20715.734874163158</v>
      </c>
      <c r="O91" s="2">
        <f t="shared" si="31"/>
        <v>-2084.2651258368423</v>
      </c>
      <c r="P91" s="2">
        <f t="shared" si="39"/>
        <v>166.69366098795598</v>
      </c>
      <c r="Q91" s="2">
        <f t="shared" si="40"/>
        <v>28742.749830351837</v>
      </c>
      <c r="R91" s="2">
        <f t="shared" si="32"/>
        <v>5942.7498303518369</v>
      </c>
      <c r="S91" s="2">
        <f>IF(MONTH(A91)=11,(Bezugstabelle!$D$14+Q79)*$R$10*0.7,0)</f>
        <v>0</v>
      </c>
      <c r="T91" s="2">
        <f t="shared" si="35"/>
        <v>0</v>
      </c>
      <c r="U91" s="3">
        <f t="shared" si="36"/>
        <v>1097.1801874287078</v>
      </c>
      <c r="V91" s="3">
        <f t="shared" si="37"/>
        <v>4845.5696429231293</v>
      </c>
      <c r="W91" s="14">
        <f t="shared" si="33"/>
        <v>27645.569642923128</v>
      </c>
    </row>
    <row r="92" spans="1:23" x14ac:dyDescent="0.25">
      <c r="A92" s="1">
        <v>45748</v>
      </c>
      <c r="B92">
        <v>77</v>
      </c>
      <c r="C92" s="8">
        <f t="shared" si="24"/>
        <v>300</v>
      </c>
      <c r="D92" s="8">
        <f t="shared" si="25"/>
        <v>23100</v>
      </c>
      <c r="E92">
        <v>0</v>
      </c>
      <c r="F92" s="2">
        <v>0</v>
      </c>
      <c r="G92" s="2">
        <f t="shared" si="26"/>
        <v>300</v>
      </c>
      <c r="H92" s="2">
        <f t="shared" si="38"/>
        <v>20731.516902458134</v>
      </c>
      <c r="I92" s="2">
        <f t="shared" si="27"/>
        <v>124.38910141474879</v>
      </c>
      <c r="J92" s="2">
        <v>0</v>
      </c>
      <c r="K92" s="2">
        <f t="shared" si="34"/>
        <v>20855.906003872882</v>
      </c>
      <c r="L92" s="2">
        <f t="shared" si="28"/>
        <v>-2244.0939961271179</v>
      </c>
      <c r="M92" s="2">
        <f t="shared" si="29"/>
        <v>-269.29127953525415</v>
      </c>
      <c r="N92" s="2">
        <f t="shared" si="30"/>
        <v>21125.197283408135</v>
      </c>
      <c r="O92" s="2">
        <f t="shared" si="31"/>
        <v>-1974.8027165918647</v>
      </c>
      <c r="P92" s="2">
        <f t="shared" si="39"/>
        <v>169.41604067705239</v>
      </c>
      <c r="Q92" s="2">
        <f t="shared" si="40"/>
        <v>29212.16587102889</v>
      </c>
      <c r="R92" s="2">
        <f t="shared" si="32"/>
        <v>6112.1658710288903</v>
      </c>
      <c r="S92" s="2">
        <f>IF(MONTH(A92)=11,(Bezugstabelle!$D$14+Q80)*$R$10*0.7,0)</f>
        <v>0</v>
      </c>
      <c r="T92" s="2">
        <f t="shared" si="35"/>
        <v>0</v>
      </c>
      <c r="U92" s="3">
        <f t="shared" si="36"/>
        <v>1128.4586239387086</v>
      </c>
      <c r="V92" s="3">
        <f t="shared" si="37"/>
        <v>4983.7072470901821</v>
      </c>
      <c r="W92" s="14">
        <f t="shared" si="33"/>
        <v>28083.707247090184</v>
      </c>
    </row>
    <row r="93" spans="1:23" x14ac:dyDescent="0.25">
      <c r="A93" s="1">
        <v>45778</v>
      </c>
      <c r="B93">
        <v>78</v>
      </c>
      <c r="C93" s="8">
        <f t="shared" si="24"/>
        <v>300</v>
      </c>
      <c r="D93" s="8">
        <f t="shared" si="25"/>
        <v>23400</v>
      </c>
      <c r="E93">
        <v>0</v>
      </c>
      <c r="F93" s="2">
        <v>0</v>
      </c>
      <c r="G93" s="2">
        <f t="shared" si="26"/>
        <v>300</v>
      </c>
      <c r="H93" s="2">
        <f t="shared" si="38"/>
        <v>21155.906003872882</v>
      </c>
      <c r="I93" s="2">
        <f t="shared" si="27"/>
        <v>126.93543602323729</v>
      </c>
      <c r="J93" s="2">
        <v>0</v>
      </c>
      <c r="K93" s="2">
        <f t="shared" si="34"/>
        <v>21282.841439896118</v>
      </c>
      <c r="L93" s="2">
        <f t="shared" si="28"/>
        <v>-2117.1585601038823</v>
      </c>
      <c r="M93" s="2">
        <f t="shared" si="29"/>
        <v>-254.05902721246591</v>
      </c>
      <c r="N93" s="2">
        <f t="shared" si="30"/>
        <v>21536.900467108582</v>
      </c>
      <c r="O93" s="2">
        <f t="shared" si="31"/>
        <v>-1863.0995328914178</v>
      </c>
      <c r="P93" s="2">
        <f t="shared" si="39"/>
        <v>172.15430091433521</v>
      </c>
      <c r="Q93" s="2">
        <f t="shared" si="40"/>
        <v>29684.320171943225</v>
      </c>
      <c r="R93" s="2">
        <f t="shared" si="32"/>
        <v>6284.3201719432254</v>
      </c>
      <c r="S93" s="2">
        <f>IF(MONTH(A93)=11,(Bezugstabelle!$D$14+Q81)*$R$10*0.7,0)</f>
        <v>0</v>
      </c>
      <c r="T93" s="2">
        <f t="shared" si="35"/>
        <v>0</v>
      </c>
      <c r="U93" s="3">
        <f t="shared" si="36"/>
        <v>1160.2426117450177</v>
      </c>
      <c r="V93" s="3">
        <f t="shared" si="37"/>
        <v>5124.0775601982077</v>
      </c>
      <c r="W93" s="14">
        <f t="shared" si="33"/>
        <v>28524.07756019821</v>
      </c>
    </row>
    <row r="94" spans="1:23" x14ac:dyDescent="0.25">
      <c r="A94" s="1">
        <v>45809</v>
      </c>
      <c r="B94">
        <v>79</v>
      </c>
      <c r="C94" s="8">
        <f t="shared" si="24"/>
        <v>300</v>
      </c>
      <c r="D94" s="8">
        <f t="shared" si="25"/>
        <v>23700</v>
      </c>
      <c r="E94">
        <v>0</v>
      </c>
      <c r="F94" s="2">
        <v>0</v>
      </c>
      <c r="G94" s="2">
        <f t="shared" si="26"/>
        <v>300</v>
      </c>
      <c r="H94" s="2">
        <f t="shared" si="38"/>
        <v>21582.841439896118</v>
      </c>
      <c r="I94" s="2">
        <f t="shared" si="27"/>
        <v>129.49704863937669</v>
      </c>
      <c r="J94" s="2">
        <v>0</v>
      </c>
      <c r="K94" s="2">
        <f t="shared" si="34"/>
        <v>21712.338488535494</v>
      </c>
      <c r="L94" s="2">
        <f t="shared" si="28"/>
        <v>-1987.6615114645065</v>
      </c>
      <c r="M94" s="2">
        <f t="shared" si="29"/>
        <v>-238.51938137574075</v>
      </c>
      <c r="N94" s="2">
        <f t="shared" si="30"/>
        <v>21950.857869911233</v>
      </c>
      <c r="O94" s="2">
        <f t="shared" si="31"/>
        <v>-1749.1421300887669</v>
      </c>
      <c r="P94" s="2">
        <f t="shared" si="39"/>
        <v>174.90853433633549</v>
      </c>
      <c r="Q94" s="2">
        <f t="shared" si="40"/>
        <v>30159.228706279562</v>
      </c>
      <c r="R94" s="2">
        <f t="shared" si="32"/>
        <v>6459.2287062795622</v>
      </c>
      <c r="S94" s="2">
        <f>IF(MONTH(A94)=11,(Bezugstabelle!$D$14+Q82)*$R$10*0.7,0)</f>
        <v>0</v>
      </c>
      <c r="T94" s="2">
        <f t="shared" si="35"/>
        <v>0</v>
      </c>
      <c r="U94" s="3">
        <f t="shared" si="36"/>
        <v>1192.535099896864</v>
      </c>
      <c r="V94" s="3">
        <f t="shared" si="37"/>
        <v>5266.6936063826979</v>
      </c>
      <c r="W94" s="14">
        <f t="shared" si="33"/>
        <v>28966.693606382698</v>
      </c>
    </row>
    <row r="95" spans="1:23" x14ac:dyDescent="0.25">
      <c r="A95" s="1">
        <v>45839</v>
      </c>
      <c r="B95">
        <v>80</v>
      </c>
      <c r="C95" s="8">
        <f t="shared" si="24"/>
        <v>300</v>
      </c>
      <c r="D95" s="8">
        <f t="shared" si="25"/>
        <v>24000</v>
      </c>
      <c r="E95">
        <v>0</v>
      </c>
      <c r="F95" s="2">
        <v>0</v>
      </c>
      <c r="G95" s="2">
        <f t="shared" si="26"/>
        <v>300</v>
      </c>
      <c r="H95" s="2">
        <f t="shared" si="38"/>
        <v>22012.338488535494</v>
      </c>
      <c r="I95" s="2">
        <f t="shared" si="27"/>
        <v>132.07403093121295</v>
      </c>
      <c r="J95" s="2">
        <v>0</v>
      </c>
      <c r="K95" s="2">
        <f t="shared" si="34"/>
        <v>22144.412519466707</v>
      </c>
      <c r="L95" s="2">
        <f t="shared" si="28"/>
        <v>-1855.5874805332933</v>
      </c>
      <c r="M95" s="2">
        <f t="shared" si="29"/>
        <v>-222.67049766399521</v>
      </c>
      <c r="N95" s="2">
        <f t="shared" si="30"/>
        <v>22367.083017130703</v>
      </c>
      <c r="O95" s="2">
        <f t="shared" si="31"/>
        <v>-1632.9169828692975</v>
      </c>
      <c r="P95" s="2">
        <f t="shared" si="39"/>
        <v>177.67883411996411</v>
      </c>
      <c r="Q95" s="2">
        <f t="shared" si="40"/>
        <v>30636.907540399527</v>
      </c>
      <c r="R95" s="2">
        <f t="shared" si="32"/>
        <v>6636.9075403995266</v>
      </c>
      <c r="S95" s="2">
        <f>IF(MONTH(A95)=11,(Bezugstabelle!$D$14+Q83)*$R$10*0.7,0)</f>
        <v>0</v>
      </c>
      <c r="T95" s="2">
        <f t="shared" si="35"/>
        <v>0</v>
      </c>
      <c r="U95" s="3">
        <f t="shared" si="36"/>
        <v>1225.3390546462624</v>
      </c>
      <c r="V95" s="3">
        <f t="shared" si="37"/>
        <v>5411.5684857532642</v>
      </c>
      <c r="W95" s="14">
        <f t="shared" si="33"/>
        <v>29411.568485753265</v>
      </c>
    </row>
    <row r="96" spans="1:23" x14ac:dyDescent="0.25">
      <c r="A96" s="1">
        <v>45870</v>
      </c>
      <c r="B96">
        <v>81</v>
      </c>
      <c r="C96" s="8">
        <f t="shared" si="24"/>
        <v>300</v>
      </c>
      <c r="D96" s="8">
        <f t="shared" si="25"/>
        <v>24300</v>
      </c>
      <c r="E96">
        <v>0</v>
      </c>
      <c r="F96" s="2">
        <v>0</v>
      </c>
      <c r="G96" s="2">
        <f t="shared" si="26"/>
        <v>300</v>
      </c>
      <c r="H96" s="2">
        <f t="shared" si="38"/>
        <v>22444.412519466707</v>
      </c>
      <c r="I96" s="2">
        <f t="shared" si="27"/>
        <v>134.66647511680023</v>
      </c>
      <c r="J96" s="2">
        <v>0</v>
      </c>
      <c r="K96" s="2">
        <f t="shared" si="34"/>
        <v>22579.078994583506</v>
      </c>
      <c r="L96" s="2">
        <f t="shared" si="28"/>
        <v>-1720.9210054164942</v>
      </c>
      <c r="M96" s="2">
        <f t="shared" si="29"/>
        <v>-206.5105206499793</v>
      </c>
      <c r="N96" s="2">
        <f t="shared" si="30"/>
        <v>22785.589515233485</v>
      </c>
      <c r="O96" s="2">
        <f t="shared" si="31"/>
        <v>-1514.4104847665149</v>
      </c>
      <c r="P96" s="2">
        <f t="shared" si="39"/>
        <v>180.46529398566392</v>
      </c>
      <c r="Q96" s="2">
        <f t="shared" si="40"/>
        <v>31117.372834385191</v>
      </c>
      <c r="R96" s="2">
        <f t="shared" si="32"/>
        <v>6817.3728343851908</v>
      </c>
      <c r="S96" s="2">
        <f>IF(MONTH(A96)=11,(Bezugstabelle!$D$14+Q84)*$R$10*0.7,0)</f>
        <v>0</v>
      </c>
      <c r="T96" s="2">
        <f t="shared" si="35"/>
        <v>0</v>
      </c>
      <c r="U96" s="3">
        <f t="shared" si="36"/>
        <v>1258.6574595483655</v>
      </c>
      <c r="V96" s="3">
        <f t="shared" si="37"/>
        <v>5558.7153748368255</v>
      </c>
      <c r="W96" s="14">
        <f t="shared" si="33"/>
        <v>29858.715374836826</v>
      </c>
    </row>
    <row r="97" spans="1:23" x14ac:dyDescent="0.25">
      <c r="A97" s="1">
        <v>45901</v>
      </c>
      <c r="B97">
        <v>82</v>
      </c>
      <c r="C97" s="8">
        <f t="shared" si="24"/>
        <v>300</v>
      </c>
      <c r="D97" s="8">
        <f t="shared" si="25"/>
        <v>24600</v>
      </c>
      <c r="E97">
        <v>0</v>
      </c>
      <c r="F97" s="2">
        <v>0</v>
      </c>
      <c r="G97" s="2">
        <f t="shared" si="26"/>
        <v>300</v>
      </c>
      <c r="H97" s="2">
        <f t="shared" si="38"/>
        <v>22879.078994583506</v>
      </c>
      <c r="I97" s="2">
        <f t="shared" si="27"/>
        <v>137.27447396750102</v>
      </c>
      <c r="J97" s="2">
        <v>0</v>
      </c>
      <c r="K97" s="2">
        <f t="shared" si="34"/>
        <v>23016.353468551006</v>
      </c>
      <c r="L97" s="2">
        <f t="shared" si="28"/>
        <v>-1583.6465314489942</v>
      </c>
      <c r="M97" s="2">
        <f t="shared" si="29"/>
        <v>-190.03758377387931</v>
      </c>
      <c r="N97" s="2">
        <f t="shared" si="30"/>
        <v>23206.391052324885</v>
      </c>
      <c r="O97" s="2">
        <f t="shared" si="31"/>
        <v>-1393.6089476751149</v>
      </c>
      <c r="P97" s="2">
        <f t="shared" si="39"/>
        <v>183.26800820058028</v>
      </c>
      <c r="Q97" s="2">
        <f t="shared" si="40"/>
        <v>31600.64084258577</v>
      </c>
      <c r="R97" s="2">
        <f t="shared" si="32"/>
        <v>7000.6408425857699</v>
      </c>
      <c r="S97" s="2">
        <f>IF(MONTH(A97)=11,(Bezugstabelle!$D$14+Q85)*$R$10*0.7,0)</f>
        <v>0</v>
      </c>
      <c r="T97" s="2">
        <f t="shared" si="35"/>
        <v>0</v>
      </c>
      <c r="U97" s="3">
        <f t="shared" si="36"/>
        <v>1292.4933155623976</v>
      </c>
      <c r="V97" s="3">
        <f t="shared" si="37"/>
        <v>5708.1475270233723</v>
      </c>
      <c r="W97" s="14">
        <f t="shared" si="33"/>
        <v>30308.147527023371</v>
      </c>
    </row>
    <row r="98" spans="1:23" x14ac:dyDescent="0.25">
      <c r="A98" s="1">
        <v>45931</v>
      </c>
      <c r="B98">
        <v>83</v>
      </c>
      <c r="C98" s="8">
        <f t="shared" si="24"/>
        <v>300</v>
      </c>
      <c r="D98" s="8">
        <f t="shared" si="25"/>
        <v>24900</v>
      </c>
      <c r="E98">
        <v>0</v>
      </c>
      <c r="F98" s="2">
        <v>0</v>
      </c>
      <c r="G98" s="2">
        <f t="shared" si="26"/>
        <v>300</v>
      </c>
      <c r="H98" s="2">
        <f t="shared" si="38"/>
        <v>23316.353468551006</v>
      </c>
      <c r="I98" s="2">
        <f t="shared" si="27"/>
        <v>139.89812081130603</v>
      </c>
      <c r="J98" s="2">
        <v>0</v>
      </c>
      <c r="K98" s="2">
        <f t="shared" si="34"/>
        <v>23456.251589362313</v>
      </c>
      <c r="L98" s="2">
        <f t="shared" si="28"/>
        <v>-1443.7484106376869</v>
      </c>
      <c r="M98" s="2">
        <f t="shared" si="29"/>
        <v>-173.24980927652246</v>
      </c>
      <c r="N98" s="2">
        <f t="shared" si="30"/>
        <v>23629.501398638837</v>
      </c>
      <c r="O98" s="2">
        <f t="shared" si="31"/>
        <v>-1270.4986013611633</v>
      </c>
      <c r="P98" s="2">
        <f t="shared" si="39"/>
        <v>186.08707158175034</v>
      </c>
      <c r="Q98" s="2">
        <f t="shared" si="40"/>
        <v>32086.727914167521</v>
      </c>
      <c r="R98" s="2">
        <f t="shared" si="32"/>
        <v>7186.7279141675208</v>
      </c>
      <c r="S98" s="2">
        <f>IF(MONTH(A98)=11,(Bezugstabelle!$D$14+Q86)*$R$10*0.7,0)</f>
        <v>0</v>
      </c>
      <c r="T98" s="2">
        <f t="shared" si="35"/>
        <v>0</v>
      </c>
      <c r="U98" s="3">
        <f t="shared" si="36"/>
        <v>1326.8496411531783</v>
      </c>
      <c r="V98" s="3">
        <f t="shared" si="37"/>
        <v>5859.878273014343</v>
      </c>
      <c r="W98" s="14">
        <f t="shared" si="33"/>
        <v>30759.878273014343</v>
      </c>
    </row>
    <row r="99" spans="1:23" x14ac:dyDescent="0.25">
      <c r="A99" s="1">
        <v>45962</v>
      </c>
      <c r="B99">
        <v>84</v>
      </c>
      <c r="C99" s="8">
        <f t="shared" si="24"/>
        <v>300</v>
      </c>
      <c r="D99" s="8">
        <f t="shared" si="25"/>
        <v>25200</v>
      </c>
      <c r="E99">
        <v>0</v>
      </c>
      <c r="F99" s="2">
        <f>F87+$J$7</f>
        <v>-504.66000000000025</v>
      </c>
      <c r="G99" s="2">
        <f t="shared" si="26"/>
        <v>-204.66000000000025</v>
      </c>
      <c r="H99" s="2">
        <f t="shared" si="38"/>
        <v>23251.591589362313</v>
      </c>
      <c r="I99" s="2">
        <f t="shared" si="27"/>
        <v>139.50954953617386</v>
      </c>
      <c r="J99" s="2">
        <f t="shared" ref="J99" si="42">(0.36%+0.035%)*H99</f>
        <v>91.843786777981151</v>
      </c>
      <c r="K99" s="2">
        <f t="shared" si="34"/>
        <v>23482.944925676467</v>
      </c>
      <c r="L99" s="2">
        <f t="shared" si="28"/>
        <v>-1717.0550743235326</v>
      </c>
      <c r="M99" s="2">
        <f t="shared" si="29"/>
        <v>-206.04660891882392</v>
      </c>
      <c r="N99" s="2">
        <f t="shared" si="30"/>
        <v>23688.99153459529</v>
      </c>
      <c r="O99" s="2">
        <f t="shared" si="31"/>
        <v>-1511.0084654047096</v>
      </c>
      <c r="P99" s="2">
        <f t="shared" si="39"/>
        <v>188.92257949931056</v>
      </c>
      <c r="Q99" s="2">
        <f t="shared" si="40"/>
        <v>32571.363588469016</v>
      </c>
      <c r="R99" s="2">
        <f t="shared" si="32"/>
        <v>7371.3635884690157</v>
      </c>
      <c r="S99" s="2">
        <f>IF(MONTH(A99)=11,(Bezugstabelle!$D$14+Q87)*$R$10*0.7,0)</f>
        <v>104.98543341591878</v>
      </c>
      <c r="T99" s="2">
        <f t="shared" si="35"/>
        <v>4.286905197816683</v>
      </c>
      <c r="U99" s="3">
        <f t="shared" si="36"/>
        <v>1341.5550668766778</v>
      </c>
      <c r="V99" s="3">
        <f t="shared" si="37"/>
        <v>6029.8085215923384</v>
      </c>
      <c r="W99" s="14">
        <f t="shared" si="33"/>
        <v>31229.808521592338</v>
      </c>
    </row>
    <row r="100" spans="1:23" x14ac:dyDescent="0.25">
      <c r="A100" s="1">
        <v>45992</v>
      </c>
      <c r="B100">
        <v>85</v>
      </c>
      <c r="C100" s="8">
        <f t="shared" si="24"/>
        <v>300</v>
      </c>
      <c r="D100" s="8">
        <f t="shared" si="25"/>
        <v>25500</v>
      </c>
      <c r="E100">
        <v>0</v>
      </c>
      <c r="F100" s="2">
        <v>0</v>
      </c>
      <c r="G100" s="2">
        <f t="shared" si="26"/>
        <v>300</v>
      </c>
      <c r="H100" s="2">
        <f t="shared" si="38"/>
        <v>23782.944925676467</v>
      </c>
      <c r="I100" s="2">
        <f t="shared" si="27"/>
        <v>142.69766955405879</v>
      </c>
      <c r="J100" s="2">
        <v>0</v>
      </c>
      <c r="K100" s="2">
        <f t="shared" si="34"/>
        <v>23925.642595230525</v>
      </c>
      <c r="L100" s="2">
        <f t="shared" si="28"/>
        <v>-1574.3574047694747</v>
      </c>
      <c r="M100" s="2">
        <f t="shared" si="29"/>
        <v>-188.92288857233697</v>
      </c>
      <c r="N100" s="2">
        <f t="shared" si="30"/>
        <v>24114.565483802864</v>
      </c>
      <c r="O100" s="2">
        <f t="shared" si="31"/>
        <v>-1385.434516197136</v>
      </c>
      <c r="P100" s="2">
        <f t="shared" si="39"/>
        <v>191.74962093273592</v>
      </c>
      <c r="Q100" s="2">
        <f t="shared" si="40"/>
        <v>33063.113209401752</v>
      </c>
      <c r="R100" s="2">
        <f t="shared" si="32"/>
        <v>7563.1132094017521</v>
      </c>
      <c r="S100" s="2">
        <f>IF(MONTH(A100)=11,(Bezugstabelle!$D$14+Q88)*$R$10*0.7,0)</f>
        <v>0</v>
      </c>
      <c r="T100" s="2">
        <f t="shared" si="35"/>
        <v>0</v>
      </c>
      <c r="U100" s="3">
        <f t="shared" si="36"/>
        <v>1396.3397762857983</v>
      </c>
      <c r="V100" s="3">
        <f t="shared" si="37"/>
        <v>6166.7734331159536</v>
      </c>
      <c r="W100" s="14">
        <f t="shared" si="33"/>
        <v>31666.773433115952</v>
      </c>
    </row>
    <row r="101" spans="1:23" x14ac:dyDescent="0.25">
      <c r="A101" s="1">
        <v>46023</v>
      </c>
      <c r="B101">
        <v>86</v>
      </c>
      <c r="C101" s="8">
        <f t="shared" si="24"/>
        <v>300</v>
      </c>
      <c r="D101" s="8">
        <f t="shared" si="25"/>
        <v>25800</v>
      </c>
      <c r="E101">
        <v>0</v>
      </c>
      <c r="F101" s="2">
        <v>0</v>
      </c>
      <c r="G101" s="2">
        <f t="shared" si="26"/>
        <v>300</v>
      </c>
      <c r="H101" s="2">
        <f t="shared" si="38"/>
        <v>24225.642595230525</v>
      </c>
      <c r="I101" s="2">
        <f t="shared" si="27"/>
        <v>145.35385557138315</v>
      </c>
      <c r="J101" s="2">
        <v>0</v>
      </c>
      <c r="K101" s="2">
        <f t="shared" si="34"/>
        <v>24370.996450801907</v>
      </c>
      <c r="L101" s="2">
        <f t="shared" si="28"/>
        <v>-1429.0035491980925</v>
      </c>
      <c r="M101" s="2">
        <f t="shared" si="29"/>
        <v>-171.48042590377111</v>
      </c>
      <c r="N101" s="2">
        <f t="shared" si="30"/>
        <v>24542.476876705678</v>
      </c>
      <c r="O101" s="2">
        <f t="shared" si="31"/>
        <v>-1257.5231232943224</v>
      </c>
      <c r="P101" s="2">
        <f t="shared" si="39"/>
        <v>194.6181603881769</v>
      </c>
      <c r="Q101" s="2">
        <f t="shared" si="40"/>
        <v>33557.73136978993</v>
      </c>
      <c r="R101" s="2">
        <f t="shared" si="32"/>
        <v>7757.7313697899299</v>
      </c>
      <c r="S101" s="2">
        <f>IF(MONTH(A101)=11,(Bezugstabelle!$D$14+Q89)*$R$10*0.7,0)</f>
        <v>0</v>
      </c>
      <c r="T101" s="2">
        <f t="shared" si="35"/>
        <v>0</v>
      </c>
      <c r="U101" s="3">
        <f t="shared" si="36"/>
        <v>1432.2711541474655</v>
      </c>
      <c r="V101" s="3">
        <f t="shared" si="37"/>
        <v>6325.4602156424644</v>
      </c>
      <c r="W101" s="14">
        <f t="shared" si="33"/>
        <v>32125.460215642466</v>
      </c>
    </row>
    <row r="102" spans="1:23" x14ac:dyDescent="0.25">
      <c r="A102" s="1">
        <v>46054</v>
      </c>
      <c r="B102">
        <v>87</v>
      </c>
      <c r="C102" s="8">
        <f t="shared" si="24"/>
        <v>300</v>
      </c>
      <c r="D102" s="8">
        <f t="shared" si="25"/>
        <v>26100</v>
      </c>
      <c r="E102">
        <v>0</v>
      </c>
      <c r="F102" s="2">
        <v>0</v>
      </c>
      <c r="G102" s="2">
        <f t="shared" si="26"/>
        <v>300</v>
      </c>
      <c r="H102" s="2">
        <f t="shared" si="38"/>
        <v>24670.996450801907</v>
      </c>
      <c r="I102" s="2">
        <f t="shared" si="27"/>
        <v>148.02597870481142</v>
      </c>
      <c r="J102" s="2">
        <v>0</v>
      </c>
      <c r="K102" s="2">
        <f t="shared" si="34"/>
        <v>24819.02242950672</v>
      </c>
      <c r="L102" s="2">
        <f t="shared" si="28"/>
        <v>-1280.9775704932799</v>
      </c>
      <c r="M102" s="2">
        <f t="shared" si="29"/>
        <v>-153.71730845919359</v>
      </c>
      <c r="N102" s="2">
        <f t="shared" si="30"/>
        <v>24972.739737965912</v>
      </c>
      <c r="O102" s="2">
        <f t="shared" si="31"/>
        <v>-1127.2602620340876</v>
      </c>
      <c r="P102" s="2">
        <f t="shared" si="39"/>
        <v>197.50343299044127</v>
      </c>
      <c r="Q102" s="2">
        <f t="shared" si="40"/>
        <v>34055.234802780375</v>
      </c>
      <c r="R102" s="2">
        <f t="shared" si="32"/>
        <v>7955.2348027803746</v>
      </c>
      <c r="S102" s="2">
        <f>IF(MONTH(A102)=11,(Bezugstabelle!$D$14+Q90)*$R$10*0.7,0)</f>
        <v>0</v>
      </c>
      <c r="T102" s="2">
        <f t="shared" si="35"/>
        <v>0</v>
      </c>
      <c r="U102" s="3">
        <f t="shared" si="36"/>
        <v>1468.7352254633265</v>
      </c>
      <c r="V102" s="3">
        <f t="shared" si="37"/>
        <v>6486.4995773170485</v>
      </c>
      <c r="W102" s="14">
        <f t="shared" si="33"/>
        <v>32586.499577317049</v>
      </c>
    </row>
    <row r="103" spans="1:23" x14ac:dyDescent="0.25">
      <c r="A103" s="1">
        <v>46082</v>
      </c>
      <c r="B103">
        <v>88</v>
      </c>
      <c r="C103" s="8">
        <f t="shared" si="24"/>
        <v>300</v>
      </c>
      <c r="D103" s="8">
        <f t="shared" si="25"/>
        <v>26400</v>
      </c>
      <c r="E103">
        <v>0</v>
      </c>
      <c r="F103" s="2">
        <v>0</v>
      </c>
      <c r="G103" s="2">
        <f t="shared" si="26"/>
        <v>300</v>
      </c>
      <c r="H103" s="2">
        <f t="shared" si="38"/>
        <v>25119.02242950672</v>
      </c>
      <c r="I103" s="2">
        <f t="shared" si="27"/>
        <v>150.71413457704031</v>
      </c>
      <c r="J103" s="2">
        <v>0</v>
      </c>
      <c r="K103" s="2">
        <f t="shared" si="34"/>
        <v>25269.73656408376</v>
      </c>
      <c r="L103" s="2">
        <f t="shared" si="28"/>
        <v>-1130.2634359162403</v>
      </c>
      <c r="M103" s="2">
        <f t="shared" si="29"/>
        <v>-135.63161230994885</v>
      </c>
      <c r="N103" s="2">
        <f t="shared" si="30"/>
        <v>25405.368176393709</v>
      </c>
      <c r="O103" s="2">
        <f t="shared" si="31"/>
        <v>-994.63182360629071</v>
      </c>
      <c r="P103" s="2">
        <f t="shared" si="39"/>
        <v>200.40553634955219</v>
      </c>
      <c r="Q103" s="2">
        <f t="shared" si="40"/>
        <v>34555.640339129925</v>
      </c>
      <c r="R103" s="2">
        <f t="shared" si="32"/>
        <v>8155.6403391299245</v>
      </c>
      <c r="S103" s="2">
        <f>IF(MONTH(A103)=11,(Bezugstabelle!$D$14+Q91)*$R$10*0.7,0)</f>
        <v>0</v>
      </c>
      <c r="T103" s="2">
        <f t="shared" si="35"/>
        <v>0</v>
      </c>
      <c r="U103" s="3">
        <f t="shared" si="36"/>
        <v>1505.7350976118621</v>
      </c>
      <c r="V103" s="3">
        <f t="shared" si="37"/>
        <v>6649.9052415180622</v>
      </c>
      <c r="W103" s="14">
        <f t="shared" si="33"/>
        <v>33049.905241518063</v>
      </c>
    </row>
    <row r="104" spans="1:23" x14ac:dyDescent="0.25">
      <c r="A104" s="1">
        <v>46113</v>
      </c>
      <c r="B104">
        <v>89</v>
      </c>
      <c r="C104" s="8">
        <f t="shared" si="24"/>
        <v>300</v>
      </c>
      <c r="D104" s="8">
        <f t="shared" si="25"/>
        <v>26700</v>
      </c>
      <c r="E104">
        <v>0</v>
      </c>
      <c r="F104" s="2">
        <v>0</v>
      </c>
      <c r="G104" s="2">
        <f t="shared" si="26"/>
        <v>300</v>
      </c>
      <c r="H104" s="2">
        <f t="shared" si="38"/>
        <v>25569.73656408376</v>
      </c>
      <c r="I104" s="2">
        <f t="shared" si="27"/>
        <v>153.41841938450256</v>
      </c>
      <c r="J104" s="2">
        <v>0</v>
      </c>
      <c r="K104" s="2">
        <f t="shared" si="34"/>
        <v>25723.154983468263</v>
      </c>
      <c r="L104" s="2">
        <f t="shared" si="28"/>
        <v>-976.8450165317372</v>
      </c>
      <c r="M104" s="2">
        <f t="shared" si="29"/>
        <v>-117.22140198380846</v>
      </c>
      <c r="N104" s="2">
        <f t="shared" si="30"/>
        <v>25840.376385452073</v>
      </c>
      <c r="O104" s="2">
        <f t="shared" si="31"/>
        <v>-859.62361454792699</v>
      </c>
      <c r="P104" s="2">
        <f t="shared" si="39"/>
        <v>203.32456864492457</v>
      </c>
      <c r="Q104" s="2">
        <f t="shared" si="40"/>
        <v>35058.964907774847</v>
      </c>
      <c r="R104" s="2">
        <f t="shared" si="32"/>
        <v>8358.9649077748472</v>
      </c>
      <c r="S104" s="2">
        <f>IF(MONTH(A104)=11,(Bezugstabelle!$D$14+Q92)*$R$10*0.7,0)</f>
        <v>0</v>
      </c>
      <c r="T104" s="2">
        <f t="shared" si="35"/>
        <v>0</v>
      </c>
      <c r="U104" s="3">
        <f t="shared" si="36"/>
        <v>1543.2738960979309</v>
      </c>
      <c r="V104" s="3">
        <f t="shared" si="37"/>
        <v>6815.6910116769159</v>
      </c>
      <c r="W104" s="14">
        <f t="shared" si="33"/>
        <v>33515.691011676914</v>
      </c>
    </row>
    <row r="105" spans="1:23" x14ac:dyDescent="0.25">
      <c r="A105" s="1">
        <v>46143</v>
      </c>
      <c r="B105">
        <v>90</v>
      </c>
      <c r="C105" s="8">
        <f t="shared" si="24"/>
        <v>300</v>
      </c>
      <c r="D105" s="8">
        <f t="shared" si="25"/>
        <v>27000</v>
      </c>
      <c r="E105">
        <v>0</v>
      </c>
      <c r="F105" s="2">
        <v>0</v>
      </c>
      <c r="G105" s="2">
        <f t="shared" si="26"/>
        <v>300</v>
      </c>
      <c r="H105" s="2">
        <f t="shared" si="38"/>
        <v>26023.154983468263</v>
      </c>
      <c r="I105" s="2">
        <f t="shared" si="27"/>
        <v>156.13892990080956</v>
      </c>
      <c r="J105" s="2">
        <v>0</v>
      </c>
      <c r="K105" s="2">
        <f t="shared" si="34"/>
        <v>26179.293913369071</v>
      </c>
      <c r="L105" s="2">
        <f t="shared" si="28"/>
        <v>-820.70608663092935</v>
      </c>
      <c r="M105" s="2">
        <f t="shared" si="29"/>
        <v>-98.484730395711523</v>
      </c>
      <c r="N105" s="2">
        <f t="shared" si="30"/>
        <v>26277.778643764781</v>
      </c>
      <c r="O105" s="2">
        <f t="shared" si="31"/>
        <v>-722.22135623521899</v>
      </c>
      <c r="P105" s="2">
        <f t="shared" si="39"/>
        <v>206.26062862868662</v>
      </c>
      <c r="Q105" s="2">
        <f t="shared" si="40"/>
        <v>35565.225536403537</v>
      </c>
      <c r="R105" s="2">
        <f t="shared" si="32"/>
        <v>8565.2255364035373</v>
      </c>
      <c r="S105" s="2">
        <f>IF(MONTH(A105)=11,(Bezugstabelle!$D$14+Q93)*$R$10*0.7,0)</f>
        <v>0</v>
      </c>
      <c r="T105" s="2">
        <f t="shared" si="35"/>
        <v>0</v>
      </c>
      <c r="U105" s="3">
        <f t="shared" si="36"/>
        <v>1581.354764658503</v>
      </c>
      <c r="V105" s="3">
        <f t="shared" si="37"/>
        <v>6983.8707717450343</v>
      </c>
      <c r="W105" s="14">
        <f t="shared" si="33"/>
        <v>33983.870771745031</v>
      </c>
    </row>
    <row r="106" spans="1:23" x14ac:dyDescent="0.25">
      <c r="A106" s="1">
        <v>46174</v>
      </c>
      <c r="B106">
        <v>91</v>
      </c>
      <c r="C106" s="8">
        <f t="shared" si="24"/>
        <v>300</v>
      </c>
      <c r="D106" s="8">
        <f t="shared" si="25"/>
        <v>27300</v>
      </c>
      <c r="E106">
        <v>0</v>
      </c>
      <c r="F106" s="2">
        <v>0</v>
      </c>
      <c r="G106" s="2">
        <f t="shared" si="26"/>
        <v>300</v>
      </c>
      <c r="H106" s="2">
        <f t="shared" si="38"/>
        <v>26479.293913369071</v>
      </c>
      <c r="I106" s="2">
        <f t="shared" si="27"/>
        <v>158.8757634802144</v>
      </c>
      <c r="J106" s="2">
        <v>0</v>
      </c>
      <c r="K106" s="2">
        <f t="shared" si="34"/>
        <v>26638.169676849284</v>
      </c>
      <c r="L106" s="2">
        <f t="shared" si="28"/>
        <v>-661.83032315071614</v>
      </c>
      <c r="M106" s="2">
        <f t="shared" si="29"/>
        <v>-79.41963877808594</v>
      </c>
      <c r="N106" s="2">
        <f t="shared" si="30"/>
        <v>26717.589315627371</v>
      </c>
      <c r="O106" s="2">
        <f t="shared" si="31"/>
        <v>-582.41068437262948</v>
      </c>
      <c r="P106" s="2">
        <f t="shared" si="39"/>
        <v>209.21381562902064</v>
      </c>
      <c r="Q106" s="2">
        <f t="shared" si="40"/>
        <v>36074.439352032561</v>
      </c>
      <c r="R106" s="2">
        <f t="shared" si="32"/>
        <v>8774.4393520325611</v>
      </c>
      <c r="S106" s="2">
        <f>IF(MONTH(A106)=11,(Bezugstabelle!$D$14+Q94)*$R$10*0.7,0)</f>
        <v>0</v>
      </c>
      <c r="T106" s="2">
        <f t="shared" si="35"/>
        <v>0</v>
      </c>
      <c r="U106" s="3">
        <f t="shared" si="36"/>
        <v>1619.9808653690113</v>
      </c>
      <c r="V106" s="3">
        <f t="shared" si="37"/>
        <v>7154.4584866635496</v>
      </c>
      <c r="W106" s="14">
        <f t="shared" si="33"/>
        <v>34454.458486663549</v>
      </c>
    </row>
    <row r="107" spans="1:23" x14ac:dyDescent="0.25">
      <c r="A107" s="1">
        <v>46204</v>
      </c>
      <c r="B107">
        <v>92</v>
      </c>
      <c r="C107" s="8">
        <f t="shared" si="24"/>
        <v>300</v>
      </c>
      <c r="D107" s="8">
        <f t="shared" si="25"/>
        <v>27600</v>
      </c>
      <c r="E107">
        <v>0</v>
      </c>
      <c r="F107" s="2">
        <v>0</v>
      </c>
      <c r="G107" s="2">
        <f t="shared" si="26"/>
        <v>300</v>
      </c>
      <c r="H107" s="2">
        <f t="shared" si="38"/>
        <v>26938.169676849284</v>
      </c>
      <c r="I107" s="2">
        <f t="shared" si="27"/>
        <v>161.62901806109571</v>
      </c>
      <c r="J107" s="2">
        <v>0</v>
      </c>
      <c r="K107" s="2">
        <f t="shared" si="34"/>
        <v>27099.79869491038</v>
      </c>
      <c r="L107" s="2">
        <f t="shared" si="28"/>
        <v>-500.20130508962029</v>
      </c>
      <c r="M107" s="2">
        <f t="shared" si="29"/>
        <v>-60.024156610754439</v>
      </c>
      <c r="N107" s="2">
        <f t="shared" si="30"/>
        <v>27159.822851521134</v>
      </c>
      <c r="O107" s="2">
        <f t="shared" si="31"/>
        <v>-440.177148478866</v>
      </c>
      <c r="P107" s="2">
        <f t="shared" si="39"/>
        <v>212.18422955352329</v>
      </c>
      <c r="Q107" s="2">
        <f t="shared" si="40"/>
        <v>36586.623581586085</v>
      </c>
      <c r="R107" s="2">
        <f t="shared" si="32"/>
        <v>8986.6235815860855</v>
      </c>
      <c r="S107" s="2">
        <f>IF(MONTH(A107)=11,(Bezugstabelle!$D$14+Q95)*$R$10*0.7,0)</f>
        <v>0</v>
      </c>
      <c r="T107" s="2">
        <f t="shared" si="35"/>
        <v>0</v>
      </c>
      <c r="U107" s="3">
        <f t="shared" si="36"/>
        <v>1659.1553787503308</v>
      </c>
      <c r="V107" s="3">
        <f t="shared" si="37"/>
        <v>7327.4682028357547</v>
      </c>
      <c r="W107" s="14">
        <f t="shared" si="33"/>
        <v>34927.468202835757</v>
      </c>
    </row>
    <row r="108" spans="1:23" x14ac:dyDescent="0.25">
      <c r="A108" s="1">
        <v>46235</v>
      </c>
      <c r="B108">
        <v>93</v>
      </c>
      <c r="C108" s="8">
        <f t="shared" si="24"/>
        <v>300</v>
      </c>
      <c r="D108" s="8">
        <f t="shared" si="25"/>
        <v>27900</v>
      </c>
      <c r="E108">
        <v>0</v>
      </c>
      <c r="F108" s="2">
        <v>0</v>
      </c>
      <c r="G108" s="2">
        <f t="shared" si="26"/>
        <v>300</v>
      </c>
      <c r="H108" s="2">
        <f t="shared" si="38"/>
        <v>27399.79869491038</v>
      </c>
      <c r="I108" s="2">
        <f t="shared" si="27"/>
        <v>164.39879216946227</v>
      </c>
      <c r="J108" s="2">
        <v>0</v>
      </c>
      <c r="K108" s="2">
        <f t="shared" si="34"/>
        <v>27564.19748707984</v>
      </c>
      <c r="L108" s="2">
        <f t="shared" si="28"/>
        <v>-335.80251292015964</v>
      </c>
      <c r="M108" s="2">
        <f t="shared" si="29"/>
        <v>-40.296301550419159</v>
      </c>
      <c r="N108" s="2">
        <f t="shared" si="30"/>
        <v>27604.493788630258</v>
      </c>
      <c r="O108" s="2">
        <f t="shared" si="31"/>
        <v>-295.50621136974223</v>
      </c>
      <c r="P108" s="2">
        <f t="shared" si="39"/>
        <v>215.17197089258551</v>
      </c>
      <c r="Q108" s="2">
        <f t="shared" si="40"/>
        <v>37101.795552478674</v>
      </c>
      <c r="R108" s="2">
        <f t="shared" si="32"/>
        <v>9201.7955524786739</v>
      </c>
      <c r="S108" s="2">
        <f>IF(MONTH(A108)=11,(Bezugstabelle!$D$14+Q96)*$R$10*0.7,0)</f>
        <v>0</v>
      </c>
      <c r="T108" s="2">
        <f t="shared" si="35"/>
        <v>0</v>
      </c>
      <c r="U108" s="3">
        <f t="shared" si="36"/>
        <v>1698.8815038763748</v>
      </c>
      <c r="V108" s="3">
        <f t="shared" si="37"/>
        <v>7502.9140486022989</v>
      </c>
      <c r="W108" s="14">
        <f t="shared" si="33"/>
        <v>35402.914048602295</v>
      </c>
    </row>
    <row r="109" spans="1:23" x14ac:dyDescent="0.25">
      <c r="A109" s="1">
        <v>46266</v>
      </c>
      <c r="B109">
        <v>94</v>
      </c>
      <c r="C109" s="8">
        <f t="shared" si="24"/>
        <v>300</v>
      </c>
      <c r="D109" s="8">
        <f t="shared" si="25"/>
        <v>28200</v>
      </c>
      <c r="E109">
        <v>0</v>
      </c>
      <c r="F109" s="2">
        <v>0</v>
      </c>
      <c r="G109" s="2">
        <f t="shared" si="26"/>
        <v>300</v>
      </c>
      <c r="H109" s="2">
        <f t="shared" si="38"/>
        <v>27864.19748707984</v>
      </c>
      <c r="I109" s="2">
        <f t="shared" si="27"/>
        <v>167.18518492247904</v>
      </c>
      <c r="J109" s="2">
        <v>0</v>
      </c>
      <c r="K109" s="2">
        <f t="shared" si="34"/>
        <v>28031.382672002321</v>
      </c>
      <c r="L109" s="2">
        <f t="shared" si="28"/>
        <v>-168.61732799767924</v>
      </c>
      <c r="M109" s="2">
        <f t="shared" si="29"/>
        <v>-20.234079359721509</v>
      </c>
      <c r="N109" s="2">
        <f t="shared" si="30"/>
        <v>28051.616751362042</v>
      </c>
      <c r="O109" s="2">
        <f t="shared" si="31"/>
        <v>-148.38324863795788</v>
      </c>
      <c r="P109" s="2">
        <f t="shared" si="39"/>
        <v>218.17714072279227</v>
      </c>
      <c r="Q109" s="2">
        <f t="shared" si="40"/>
        <v>37619.972693201467</v>
      </c>
      <c r="R109" s="2">
        <f t="shared" si="32"/>
        <v>9419.9726932014673</v>
      </c>
      <c r="S109" s="2">
        <f>IF(MONTH(A109)=11,(Bezugstabelle!$D$14+Q97)*$R$10*0.7,0)</f>
        <v>0</v>
      </c>
      <c r="T109" s="2">
        <f t="shared" si="35"/>
        <v>0</v>
      </c>
      <c r="U109" s="3">
        <f t="shared" si="36"/>
        <v>1739.1624584823207</v>
      </c>
      <c r="V109" s="3">
        <f t="shared" si="37"/>
        <v>7680.810234719147</v>
      </c>
      <c r="W109" s="14">
        <f t="shared" si="33"/>
        <v>35880.810234719145</v>
      </c>
    </row>
    <row r="110" spans="1:23" x14ac:dyDescent="0.25">
      <c r="A110" s="1">
        <v>46296</v>
      </c>
      <c r="B110">
        <v>95</v>
      </c>
      <c r="C110" s="8">
        <f t="shared" si="24"/>
        <v>300</v>
      </c>
      <c r="D110" s="8">
        <f t="shared" si="25"/>
        <v>28500</v>
      </c>
      <c r="E110">
        <v>0</v>
      </c>
      <c r="F110" s="2">
        <v>0</v>
      </c>
      <c r="G110" s="2">
        <f t="shared" si="26"/>
        <v>300</v>
      </c>
      <c r="H110" s="2">
        <f t="shared" si="38"/>
        <v>28331.382672002321</v>
      </c>
      <c r="I110" s="2">
        <f t="shared" si="27"/>
        <v>169.98829603201392</v>
      </c>
      <c r="J110" s="2">
        <v>0</v>
      </c>
      <c r="K110" s="2">
        <f t="shared" si="34"/>
        <v>28501.370968034335</v>
      </c>
      <c r="L110" s="2">
        <f t="shared" si="28"/>
        <v>1.3709680343345099</v>
      </c>
      <c r="M110" s="2">
        <f t="shared" si="29"/>
        <v>0.1645161641201412</v>
      </c>
      <c r="N110" s="2">
        <f t="shared" si="30"/>
        <v>28501.206451870214</v>
      </c>
      <c r="O110" s="2">
        <f t="shared" si="31"/>
        <v>1.2064518702136411</v>
      </c>
      <c r="P110" s="2">
        <f t="shared" si="39"/>
        <v>221.1998407103419</v>
      </c>
      <c r="Q110" s="2">
        <f t="shared" si="40"/>
        <v>38141.172533911813</v>
      </c>
      <c r="R110" s="2">
        <f t="shared" si="32"/>
        <v>9641.1725339118129</v>
      </c>
      <c r="S110" s="2">
        <f>IF(MONTH(A110)=11,(Bezugstabelle!$D$14+Q98)*$R$10*0.7,0)</f>
        <v>0</v>
      </c>
      <c r="T110" s="2">
        <f t="shared" si="35"/>
        <v>0</v>
      </c>
      <c r="U110" s="3">
        <f t="shared" si="36"/>
        <v>1780.0014790734683</v>
      </c>
      <c r="V110" s="3">
        <f t="shared" si="37"/>
        <v>7861.1710548383444</v>
      </c>
      <c r="W110" s="14">
        <f t="shared" si="33"/>
        <v>36361.171054838342</v>
      </c>
    </row>
    <row r="111" spans="1:23" x14ac:dyDescent="0.25">
      <c r="A111" s="1">
        <v>46327</v>
      </c>
      <c r="B111">
        <v>96</v>
      </c>
      <c r="C111" s="8">
        <f t="shared" si="24"/>
        <v>300</v>
      </c>
      <c r="D111" s="8">
        <f t="shared" si="25"/>
        <v>28800</v>
      </c>
      <c r="E111">
        <v>0</v>
      </c>
      <c r="F111" s="2">
        <f>F99+$J$7</f>
        <v>-494.60000000000025</v>
      </c>
      <c r="G111" s="2">
        <f t="shared" si="26"/>
        <v>-194.60000000000025</v>
      </c>
      <c r="H111" s="2">
        <f t="shared" si="38"/>
        <v>28306.770968034336</v>
      </c>
      <c r="I111" s="2">
        <f t="shared" si="27"/>
        <v>169.840625808206</v>
      </c>
      <c r="J111" s="2">
        <f t="shared" ref="J111" si="43">(0.36%+0.035%)*H111</f>
        <v>111.81174532373564</v>
      </c>
      <c r="K111" s="2">
        <f t="shared" si="34"/>
        <v>28588.423339166278</v>
      </c>
      <c r="L111" s="2">
        <f t="shared" si="28"/>
        <v>-211.57666083372169</v>
      </c>
      <c r="M111" s="2">
        <f t="shared" si="29"/>
        <v>-25.389199300046602</v>
      </c>
      <c r="N111" s="2">
        <f t="shared" si="30"/>
        <v>28613.812538466325</v>
      </c>
      <c r="O111" s="2">
        <f t="shared" si="31"/>
        <v>-186.18746153367465</v>
      </c>
      <c r="P111" s="2">
        <f t="shared" si="39"/>
        <v>224.24017311448557</v>
      </c>
      <c r="Q111" s="2">
        <f t="shared" si="40"/>
        <v>38660.28168168493</v>
      </c>
      <c r="R111" s="2">
        <f t="shared" si="32"/>
        <v>9860.2816816849299</v>
      </c>
      <c r="S111" s="2">
        <f>IF(MONTH(A111)=11,(Bezugstabelle!$D$14+Q99)*$R$10*0.7,0)</f>
        <v>125.65776346202719</v>
      </c>
      <c r="T111" s="2">
        <f t="shared" si="35"/>
        <v>5.1310253413661098</v>
      </c>
      <c r="U111" s="3">
        <f t="shared" si="36"/>
        <v>1797.2549409019032</v>
      </c>
      <c r="V111" s="3">
        <f t="shared" si="37"/>
        <v>8063.026740783027</v>
      </c>
      <c r="W111" s="14">
        <f t="shared" si="33"/>
        <v>36863.026740783025</v>
      </c>
    </row>
    <row r="112" spans="1:23" x14ac:dyDescent="0.25">
      <c r="A112" s="1">
        <v>46357</v>
      </c>
      <c r="B112">
        <v>97</v>
      </c>
      <c r="C112" s="8">
        <f t="shared" si="24"/>
        <v>300</v>
      </c>
      <c r="D112" s="8">
        <f t="shared" si="25"/>
        <v>29100</v>
      </c>
      <c r="E112">
        <v>0</v>
      </c>
      <c r="F112" s="2">
        <v>0</v>
      </c>
      <c r="G112" s="2">
        <f t="shared" si="26"/>
        <v>300</v>
      </c>
      <c r="H112" s="2">
        <f t="shared" si="38"/>
        <v>28888.423339166278</v>
      </c>
      <c r="I112" s="2">
        <f t="shared" si="27"/>
        <v>173.33054003499765</v>
      </c>
      <c r="J112" s="2">
        <v>0</v>
      </c>
      <c r="K112" s="2">
        <f t="shared" si="34"/>
        <v>29061.753879201275</v>
      </c>
      <c r="L112" s="2">
        <f t="shared" si="28"/>
        <v>-38.246120798725315</v>
      </c>
      <c r="M112" s="2">
        <f t="shared" si="29"/>
        <v>-4.5895344958470377</v>
      </c>
      <c r="N112" s="2">
        <f t="shared" si="30"/>
        <v>29066.343413697123</v>
      </c>
      <c r="O112" s="2">
        <f t="shared" si="31"/>
        <v>-33.656586302877258</v>
      </c>
      <c r="P112" s="2">
        <f t="shared" si="39"/>
        <v>227.26830980982876</v>
      </c>
      <c r="Q112" s="2">
        <f t="shared" si="40"/>
        <v>39187.549991494758</v>
      </c>
      <c r="R112" s="2">
        <f t="shared" si="32"/>
        <v>10087.549991494758</v>
      </c>
      <c r="S112" s="2">
        <f>IF(MONTH(A112)=11,(Bezugstabelle!$D$14+Q100)*$R$10*0.7,0)</f>
        <v>0</v>
      </c>
      <c r="T112" s="2">
        <f t="shared" si="35"/>
        <v>0</v>
      </c>
      <c r="U112" s="3">
        <f t="shared" si="36"/>
        <v>1862.4139171797194</v>
      </c>
      <c r="V112" s="3">
        <f t="shared" si="37"/>
        <v>8225.1360743150381</v>
      </c>
      <c r="W112" s="14">
        <f t="shared" si="33"/>
        <v>37325.136074315036</v>
      </c>
    </row>
    <row r="113" spans="1:23" x14ac:dyDescent="0.25">
      <c r="A113" s="1">
        <v>46388</v>
      </c>
      <c r="B113">
        <v>98</v>
      </c>
      <c r="C113" s="8">
        <f t="shared" si="24"/>
        <v>300</v>
      </c>
      <c r="D113" s="8">
        <f t="shared" si="25"/>
        <v>29400</v>
      </c>
      <c r="E113">
        <v>0</v>
      </c>
      <c r="F113" s="2">
        <v>0</v>
      </c>
      <c r="G113" s="2">
        <f t="shared" si="26"/>
        <v>300</v>
      </c>
      <c r="H113" s="2">
        <f t="shared" si="38"/>
        <v>29361.753879201275</v>
      </c>
      <c r="I113" s="2">
        <f t="shared" si="27"/>
        <v>176.17052327520764</v>
      </c>
      <c r="J113" s="2">
        <v>0</v>
      </c>
      <c r="K113" s="2">
        <f t="shared" si="34"/>
        <v>29537.924402476481</v>
      </c>
      <c r="L113" s="2">
        <f t="shared" si="28"/>
        <v>137.92440247648119</v>
      </c>
      <c r="M113" s="2">
        <f t="shared" si="29"/>
        <v>16.550928297177744</v>
      </c>
      <c r="N113" s="2">
        <f t="shared" si="30"/>
        <v>29521.373474179305</v>
      </c>
      <c r="O113" s="2">
        <f t="shared" si="31"/>
        <v>121.37347417930505</v>
      </c>
      <c r="P113" s="2">
        <f t="shared" si="39"/>
        <v>230.34404161705277</v>
      </c>
      <c r="Q113" s="2">
        <f t="shared" si="40"/>
        <v>39717.894033111814</v>
      </c>
      <c r="R113" s="2">
        <f t="shared" si="32"/>
        <v>10317.894033111814</v>
      </c>
      <c r="S113" s="2">
        <f>IF(MONTH(A113)=11,(Bezugstabelle!$D$14+Q101)*$R$10*0.7,0)</f>
        <v>0</v>
      </c>
      <c r="T113" s="2">
        <f t="shared" si="35"/>
        <v>0</v>
      </c>
      <c r="U113" s="3">
        <f t="shared" si="36"/>
        <v>1904.9411858632684</v>
      </c>
      <c r="V113" s="3">
        <f t="shared" si="37"/>
        <v>8412.9528472485454</v>
      </c>
      <c r="W113" s="14">
        <f t="shared" si="33"/>
        <v>37812.952847248547</v>
      </c>
    </row>
    <row r="114" spans="1:23" x14ac:dyDescent="0.25">
      <c r="A114" s="1">
        <v>46419</v>
      </c>
      <c r="B114">
        <v>99</v>
      </c>
      <c r="C114" s="8">
        <f t="shared" si="24"/>
        <v>300</v>
      </c>
      <c r="D114" s="8">
        <f t="shared" si="25"/>
        <v>29700</v>
      </c>
      <c r="E114">
        <v>0</v>
      </c>
      <c r="F114" s="2">
        <v>0</v>
      </c>
      <c r="G114" s="2">
        <f t="shared" si="26"/>
        <v>300</v>
      </c>
      <c r="H114" s="2">
        <f t="shared" si="38"/>
        <v>29837.924402476481</v>
      </c>
      <c r="I114" s="2">
        <f t="shared" si="27"/>
        <v>179.02754641485888</v>
      </c>
      <c r="J114" s="2">
        <v>0</v>
      </c>
      <c r="K114" s="2">
        <f t="shared" si="34"/>
        <v>30016.951948891339</v>
      </c>
      <c r="L114" s="2">
        <f t="shared" si="28"/>
        <v>316.95194889133927</v>
      </c>
      <c r="M114" s="2">
        <f t="shared" si="29"/>
        <v>38.034233866960712</v>
      </c>
      <c r="N114" s="2">
        <f t="shared" si="30"/>
        <v>29978.917715024378</v>
      </c>
      <c r="O114" s="2">
        <f t="shared" si="31"/>
        <v>278.91771502437769</v>
      </c>
      <c r="P114" s="2">
        <f t="shared" si="39"/>
        <v>233.43771519315226</v>
      </c>
      <c r="Q114" s="2">
        <f t="shared" si="40"/>
        <v>40251.331748304969</v>
      </c>
      <c r="R114" s="2">
        <f t="shared" si="32"/>
        <v>10551.331748304969</v>
      </c>
      <c r="S114" s="2">
        <f>IF(MONTH(A114)=11,(Bezugstabelle!$D$14+Q102)*$R$10*0.7,0)</f>
        <v>0</v>
      </c>
      <c r="T114" s="2">
        <f t="shared" si="35"/>
        <v>0</v>
      </c>
      <c r="U114" s="3">
        <f t="shared" si="36"/>
        <v>1948.0396240308046</v>
      </c>
      <c r="V114" s="3">
        <f t="shared" si="37"/>
        <v>8603.292124274165</v>
      </c>
      <c r="W114" s="14">
        <f t="shared" si="33"/>
        <v>38303.292124274165</v>
      </c>
    </row>
    <row r="115" spans="1:23" x14ac:dyDescent="0.25">
      <c r="A115" s="1">
        <v>46447</v>
      </c>
      <c r="B115">
        <v>100</v>
      </c>
      <c r="C115" s="8">
        <f t="shared" si="24"/>
        <v>300</v>
      </c>
      <c r="D115" s="8">
        <f t="shared" si="25"/>
        <v>30000</v>
      </c>
      <c r="E115">
        <v>0</v>
      </c>
      <c r="F115" s="2">
        <v>0</v>
      </c>
      <c r="G115" s="2">
        <f t="shared" si="26"/>
        <v>300</v>
      </c>
      <c r="H115" s="2">
        <f t="shared" si="38"/>
        <v>30316.951948891339</v>
      </c>
      <c r="I115" s="2">
        <f t="shared" si="27"/>
        <v>181.90171169334803</v>
      </c>
      <c r="J115" s="2">
        <v>0</v>
      </c>
      <c r="K115" s="2">
        <f t="shared" si="34"/>
        <v>30498.853660584686</v>
      </c>
      <c r="L115" s="2">
        <f t="shared" si="28"/>
        <v>498.85366058468571</v>
      </c>
      <c r="M115" s="2">
        <f t="shared" si="29"/>
        <v>59.862439270162284</v>
      </c>
      <c r="N115" s="2">
        <f t="shared" si="30"/>
        <v>30438.991221314522</v>
      </c>
      <c r="O115" s="2">
        <f t="shared" si="31"/>
        <v>438.99122131452168</v>
      </c>
      <c r="P115" s="2">
        <f t="shared" si="39"/>
        <v>236.54943519844565</v>
      </c>
      <c r="Q115" s="2">
        <f t="shared" si="40"/>
        <v>40787.881183503414</v>
      </c>
      <c r="R115" s="2">
        <f t="shared" si="32"/>
        <v>10787.881183503414</v>
      </c>
      <c r="S115" s="2">
        <f>IF(MONTH(A115)=11,(Bezugstabelle!$D$14+Q103)*$R$10*0.7,0)</f>
        <v>0</v>
      </c>
      <c r="T115" s="2">
        <f t="shared" si="35"/>
        <v>0</v>
      </c>
      <c r="U115" s="3">
        <f t="shared" si="36"/>
        <v>1991.7125635043174</v>
      </c>
      <c r="V115" s="3">
        <f t="shared" si="37"/>
        <v>8796.1686199990963</v>
      </c>
      <c r="W115" s="14">
        <f t="shared" si="33"/>
        <v>38796.168619999095</v>
      </c>
    </row>
    <row r="116" spans="1:23" x14ac:dyDescent="0.25">
      <c r="A116" s="1">
        <v>46478</v>
      </c>
      <c r="B116">
        <v>101</v>
      </c>
      <c r="C116" s="8">
        <f t="shared" si="24"/>
        <v>300</v>
      </c>
      <c r="D116" s="8">
        <f t="shared" si="25"/>
        <v>30300</v>
      </c>
      <c r="E116">
        <v>0</v>
      </c>
      <c r="F116" s="2">
        <v>0</v>
      </c>
      <c r="G116" s="2">
        <f t="shared" si="26"/>
        <v>300</v>
      </c>
      <c r="H116" s="2">
        <f t="shared" si="38"/>
        <v>30798.853660584686</v>
      </c>
      <c r="I116" s="2">
        <f t="shared" si="27"/>
        <v>184.79312196350813</v>
      </c>
      <c r="J116" s="2">
        <v>0</v>
      </c>
      <c r="K116" s="2">
        <f t="shared" si="34"/>
        <v>30983.646782548192</v>
      </c>
      <c r="L116" s="2">
        <f t="shared" si="28"/>
        <v>683.64678254819228</v>
      </c>
      <c r="M116" s="2">
        <f t="shared" si="29"/>
        <v>82.037613905783076</v>
      </c>
      <c r="N116" s="2">
        <f t="shared" si="30"/>
        <v>30901.609168642408</v>
      </c>
      <c r="O116" s="2">
        <f t="shared" si="31"/>
        <v>601.60916864240789</v>
      </c>
      <c r="P116" s="2">
        <f t="shared" si="39"/>
        <v>239.67930690376991</v>
      </c>
      <c r="Q116" s="2">
        <f t="shared" si="40"/>
        <v>41327.560490407181</v>
      </c>
      <c r="R116" s="2">
        <f t="shared" si="32"/>
        <v>11027.560490407181</v>
      </c>
      <c r="S116" s="2">
        <f>IF(MONTH(A116)=11,(Bezugstabelle!$D$14+Q104)*$R$10*0.7,0)</f>
        <v>0</v>
      </c>
      <c r="T116" s="2">
        <f t="shared" si="35"/>
        <v>0</v>
      </c>
      <c r="U116" s="3">
        <f t="shared" si="36"/>
        <v>2035.9633555414255</v>
      </c>
      <c r="V116" s="3">
        <f t="shared" si="37"/>
        <v>8991.5971348657549</v>
      </c>
      <c r="W116" s="14">
        <f t="shared" si="33"/>
        <v>39291.597134865755</v>
      </c>
    </row>
    <row r="117" spans="1:23" x14ac:dyDescent="0.25">
      <c r="A117" s="1">
        <v>46508</v>
      </c>
      <c r="B117">
        <v>102</v>
      </c>
      <c r="C117" s="8">
        <f t="shared" si="24"/>
        <v>300</v>
      </c>
      <c r="D117" s="8">
        <f t="shared" si="25"/>
        <v>30600</v>
      </c>
      <c r="E117">
        <v>0</v>
      </c>
      <c r="F117" s="2">
        <v>0</v>
      </c>
      <c r="G117" s="2">
        <f t="shared" si="26"/>
        <v>300</v>
      </c>
      <c r="H117" s="2">
        <f t="shared" si="38"/>
        <v>31283.646782548192</v>
      </c>
      <c r="I117" s="2">
        <f t="shared" si="27"/>
        <v>187.70188069528913</v>
      </c>
      <c r="J117" s="2">
        <v>0</v>
      </c>
      <c r="K117" s="2">
        <f t="shared" si="34"/>
        <v>31471.34866324348</v>
      </c>
      <c r="L117" s="2">
        <f t="shared" si="28"/>
        <v>871.34866324347968</v>
      </c>
      <c r="M117" s="2">
        <f t="shared" si="29"/>
        <v>104.56183958921757</v>
      </c>
      <c r="N117" s="2">
        <f t="shared" si="30"/>
        <v>31366.786823654264</v>
      </c>
      <c r="O117" s="2">
        <f t="shared" si="31"/>
        <v>766.78682365426357</v>
      </c>
      <c r="P117" s="2">
        <f t="shared" si="39"/>
        <v>242.82743619404189</v>
      </c>
      <c r="Q117" s="2">
        <f t="shared" si="40"/>
        <v>41870.387926601223</v>
      </c>
      <c r="R117" s="2">
        <f t="shared" si="32"/>
        <v>11270.387926601223</v>
      </c>
      <c r="S117" s="2">
        <f>IF(MONTH(A117)=11,(Bezugstabelle!$D$14+Q105)*$R$10*0.7,0)</f>
        <v>0</v>
      </c>
      <c r="T117" s="2">
        <f t="shared" si="35"/>
        <v>0</v>
      </c>
      <c r="U117" s="3">
        <f t="shared" si="36"/>
        <v>2080.7953709487506</v>
      </c>
      <c r="V117" s="3">
        <f t="shared" si="37"/>
        <v>9189.5925556524726</v>
      </c>
      <c r="W117" s="14">
        <f t="shared" si="33"/>
        <v>39789.592555652474</v>
      </c>
    </row>
    <row r="118" spans="1:23" x14ac:dyDescent="0.25">
      <c r="A118" s="1">
        <v>46539</v>
      </c>
      <c r="B118">
        <v>103</v>
      </c>
      <c r="C118" s="8">
        <f t="shared" si="24"/>
        <v>300</v>
      </c>
      <c r="D118" s="8">
        <f t="shared" si="25"/>
        <v>30900</v>
      </c>
      <c r="E118">
        <v>0</v>
      </c>
      <c r="F118" s="2">
        <v>0</v>
      </c>
      <c r="G118" s="2">
        <f t="shared" si="26"/>
        <v>300</v>
      </c>
      <c r="H118" s="2">
        <f t="shared" si="38"/>
        <v>31771.34866324348</v>
      </c>
      <c r="I118" s="2">
        <f t="shared" si="27"/>
        <v>190.62809197946089</v>
      </c>
      <c r="J118" s="2">
        <v>0</v>
      </c>
      <c r="K118" s="2">
        <f t="shared" si="34"/>
        <v>31961.976755222942</v>
      </c>
      <c r="L118" s="2">
        <f t="shared" si="28"/>
        <v>1061.9767552229423</v>
      </c>
      <c r="M118" s="2">
        <f t="shared" si="29"/>
        <v>127.43721062675307</v>
      </c>
      <c r="N118" s="2">
        <f t="shared" si="30"/>
        <v>31834.539544596188</v>
      </c>
      <c r="O118" s="2">
        <f t="shared" si="31"/>
        <v>934.53954459618762</v>
      </c>
      <c r="P118" s="2">
        <f t="shared" si="39"/>
        <v>245.99392957184048</v>
      </c>
      <c r="Q118" s="2">
        <f t="shared" si="40"/>
        <v>42416.381856173066</v>
      </c>
      <c r="R118" s="2">
        <f t="shared" si="32"/>
        <v>11516.381856173066</v>
      </c>
      <c r="S118" s="2">
        <f>IF(MONTH(A118)=11,(Bezugstabelle!$D$14+Q106)*$R$10*0.7,0)</f>
        <v>0</v>
      </c>
      <c r="T118" s="2">
        <f t="shared" si="35"/>
        <v>0</v>
      </c>
      <c r="U118" s="3">
        <f t="shared" si="36"/>
        <v>2126.212000195952</v>
      </c>
      <c r="V118" s="3">
        <f t="shared" si="37"/>
        <v>9390.1698559771139</v>
      </c>
      <c r="W118" s="14">
        <f t="shared" si="33"/>
        <v>40290.169855977118</v>
      </c>
    </row>
    <row r="119" spans="1:23" x14ac:dyDescent="0.25">
      <c r="A119" s="1">
        <v>46569</v>
      </c>
      <c r="B119">
        <v>104</v>
      </c>
      <c r="C119" s="8">
        <f t="shared" si="24"/>
        <v>300</v>
      </c>
      <c r="D119" s="8">
        <f t="shared" si="25"/>
        <v>31200</v>
      </c>
      <c r="E119">
        <v>0</v>
      </c>
      <c r="F119" s="2">
        <v>0</v>
      </c>
      <c r="G119" s="2">
        <f t="shared" si="26"/>
        <v>300</v>
      </c>
      <c r="H119" s="2">
        <f t="shared" si="38"/>
        <v>32261.976755222942</v>
      </c>
      <c r="I119" s="2">
        <f t="shared" si="27"/>
        <v>193.57186053133765</v>
      </c>
      <c r="J119" s="2">
        <v>0</v>
      </c>
      <c r="K119" s="2">
        <f t="shared" si="34"/>
        <v>32455.54861575428</v>
      </c>
      <c r="L119" s="2">
        <f t="shared" si="28"/>
        <v>1255.54861575428</v>
      </c>
      <c r="M119" s="2">
        <f t="shared" si="29"/>
        <v>150.6658338905136</v>
      </c>
      <c r="N119" s="2">
        <f t="shared" si="30"/>
        <v>32304.882781863766</v>
      </c>
      <c r="O119" s="2">
        <f t="shared" si="31"/>
        <v>1104.8827818637656</v>
      </c>
      <c r="P119" s="2">
        <f t="shared" si="39"/>
        <v>249.17889416100957</v>
      </c>
      <c r="Q119" s="2">
        <f t="shared" si="40"/>
        <v>42965.560750334073</v>
      </c>
      <c r="R119" s="2">
        <f t="shared" si="32"/>
        <v>11765.560750334073</v>
      </c>
      <c r="S119" s="2">
        <f>IF(MONTH(A119)=11,(Bezugstabelle!$D$14+Q107)*$R$10*0.7,0)</f>
        <v>0</v>
      </c>
      <c r="T119" s="2">
        <f t="shared" si="35"/>
        <v>0</v>
      </c>
      <c r="U119" s="3">
        <f t="shared" si="36"/>
        <v>2172.2166535304277</v>
      </c>
      <c r="V119" s="3">
        <f t="shared" si="37"/>
        <v>9593.3440968036448</v>
      </c>
      <c r="W119" s="14">
        <f t="shared" si="33"/>
        <v>40793.344096803645</v>
      </c>
    </row>
    <row r="120" spans="1:23" x14ac:dyDescent="0.25">
      <c r="A120" s="1">
        <v>46600</v>
      </c>
      <c r="B120">
        <v>105</v>
      </c>
      <c r="C120" s="8">
        <f t="shared" si="24"/>
        <v>300</v>
      </c>
      <c r="D120" s="8">
        <f t="shared" si="25"/>
        <v>31500</v>
      </c>
      <c r="E120">
        <v>0</v>
      </c>
      <c r="F120" s="2">
        <v>0</v>
      </c>
      <c r="G120" s="2">
        <f t="shared" si="26"/>
        <v>300</v>
      </c>
      <c r="H120" s="2">
        <f t="shared" si="38"/>
        <v>32755.54861575428</v>
      </c>
      <c r="I120" s="2">
        <f t="shared" si="27"/>
        <v>196.53329169452567</v>
      </c>
      <c r="J120" s="2">
        <v>0</v>
      </c>
      <c r="K120" s="2">
        <f t="shared" si="34"/>
        <v>32952.081907448803</v>
      </c>
      <c r="L120" s="2">
        <f t="shared" si="28"/>
        <v>1452.0819074488027</v>
      </c>
      <c r="M120" s="2">
        <f t="shared" si="29"/>
        <v>174.24982889385632</v>
      </c>
      <c r="N120" s="2">
        <f t="shared" si="30"/>
        <v>32777.832078554944</v>
      </c>
      <c r="O120" s="2">
        <f t="shared" si="31"/>
        <v>1277.832078554944</v>
      </c>
      <c r="P120" s="2">
        <f t="shared" si="39"/>
        <v>252.38243771028209</v>
      </c>
      <c r="Q120" s="2">
        <f t="shared" si="40"/>
        <v>43517.943188044352</v>
      </c>
      <c r="R120" s="2">
        <f t="shared" si="32"/>
        <v>12017.943188044352</v>
      </c>
      <c r="S120" s="2">
        <f>IF(MONTH(A120)=11,(Bezugstabelle!$D$14+Q108)*$R$10*0.7,0)</f>
        <v>0</v>
      </c>
      <c r="T120" s="2">
        <f t="shared" si="35"/>
        <v>0</v>
      </c>
      <c r="U120" s="3">
        <f t="shared" si="36"/>
        <v>2218.8127610926881</v>
      </c>
      <c r="V120" s="3">
        <f t="shared" si="37"/>
        <v>9799.130426951664</v>
      </c>
      <c r="W120" s="14">
        <f t="shared" si="33"/>
        <v>41299.130426951662</v>
      </c>
    </row>
    <row r="121" spans="1:23" x14ac:dyDescent="0.25">
      <c r="A121" s="1">
        <v>46631</v>
      </c>
      <c r="B121">
        <v>106</v>
      </c>
      <c r="C121" s="8">
        <f t="shared" si="24"/>
        <v>300</v>
      </c>
      <c r="D121" s="8">
        <f t="shared" si="25"/>
        <v>31800</v>
      </c>
      <c r="E121">
        <v>0</v>
      </c>
      <c r="F121" s="2">
        <v>0</v>
      </c>
      <c r="G121" s="2">
        <f t="shared" si="26"/>
        <v>300</v>
      </c>
      <c r="H121" s="2">
        <f t="shared" si="38"/>
        <v>33252.081907448803</v>
      </c>
      <c r="I121" s="2">
        <f t="shared" si="27"/>
        <v>199.51249144469281</v>
      </c>
      <c r="J121" s="2">
        <v>0</v>
      </c>
      <c r="K121" s="2">
        <f t="shared" si="34"/>
        <v>33451.594398893496</v>
      </c>
      <c r="L121" s="2">
        <f t="shared" si="28"/>
        <v>1651.594398893496</v>
      </c>
      <c r="M121" s="2">
        <f t="shared" si="29"/>
        <v>198.19132786721951</v>
      </c>
      <c r="N121" s="2">
        <f t="shared" si="30"/>
        <v>33253.403071026274</v>
      </c>
      <c r="O121" s="2">
        <f t="shared" si="31"/>
        <v>1453.4030710262741</v>
      </c>
      <c r="P121" s="2">
        <f t="shared" si="39"/>
        <v>255.60466859692539</v>
      </c>
      <c r="Q121" s="2">
        <f t="shared" si="40"/>
        <v>44073.547856641278</v>
      </c>
      <c r="R121" s="2">
        <f t="shared" si="32"/>
        <v>12273.547856641278</v>
      </c>
      <c r="S121" s="2">
        <f>IF(MONTH(A121)=11,(Bezugstabelle!$D$14+Q109)*$R$10*0.7,0)</f>
        <v>0</v>
      </c>
      <c r="T121" s="2">
        <f t="shared" si="35"/>
        <v>0</v>
      </c>
      <c r="U121" s="3">
        <f t="shared" si="36"/>
        <v>2266.0037730323961</v>
      </c>
      <c r="V121" s="3">
        <f t="shared" si="37"/>
        <v>10007.544083608882</v>
      </c>
      <c r="W121" s="14">
        <f t="shared" si="33"/>
        <v>41807.544083608882</v>
      </c>
    </row>
    <row r="122" spans="1:23" x14ac:dyDescent="0.25">
      <c r="A122" s="1">
        <v>46661</v>
      </c>
      <c r="B122">
        <v>107</v>
      </c>
      <c r="C122" s="8">
        <f t="shared" si="24"/>
        <v>300</v>
      </c>
      <c r="D122" s="8">
        <f t="shared" si="25"/>
        <v>32100</v>
      </c>
      <c r="E122">
        <v>0</v>
      </c>
      <c r="F122" s="2">
        <v>0</v>
      </c>
      <c r="G122" s="2">
        <f t="shared" si="26"/>
        <v>300</v>
      </c>
      <c r="H122" s="2">
        <f t="shared" si="38"/>
        <v>33751.594398893496</v>
      </c>
      <c r="I122" s="2">
        <f t="shared" si="27"/>
        <v>202.50956639336096</v>
      </c>
      <c r="J122" s="2">
        <v>0</v>
      </c>
      <c r="K122" s="2">
        <f t="shared" si="34"/>
        <v>33954.103965286857</v>
      </c>
      <c r="L122" s="2">
        <f t="shared" si="28"/>
        <v>1854.1039652868567</v>
      </c>
      <c r="M122" s="2">
        <f t="shared" si="29"/>
        <v>222.49247583442281</v>
      </c>
      <c r="N122" s="2">
        <f t="shared" si="30"/>
        <v>33731.611489452436</v>
      </c>
      <c r="O122" s="2">
        <f t="shared" si="31"/>
        <v>1631.6114894524362</v>
      </c>
      <c r="P122" s="2">
        <f t="shared" si="39"/>
        <v>258.84569583040746</v>
      </c>
      <c r="Q122" s="2">
        <f t="shared" si="40"/>
        <v>44632.393552471687</v>
      </c>
      <c r="R122" s="2">
        <f t="shared" si="32"/>
        <v>12532.393552471687</v>
      </c>
      <c r="S122" s="2">
        <f>IF(MONTH(A122)=11,(Bezugstabelle!$D$14+Q110)*$R$10*0.7,0)</f>
        <v>0</v>
      </c>
      <c r="T122" s="2">
        <f t="shared" si="35"/>
        <v>0</v>
      </c>
      <c r="U122" s="3">
        <f t="shared" si="36"/>
        <v>2313.7931596250851</v>
      </c>
      <c r="V122" s="3">
        <f t="shared" si="37"/>
        <v>10218.600392846602</v>
      </c>
      <c r="W122" s="14">
        <f t="shared" si="33"/>
        <v>42318.600392846602</v>
      </c>
    </row>
    <row r="123" spans="1:23" x14ac:dyDescent="0.25">
      <c r="A123" s="1">
        <v>46692</v>
      </c>
      <c r="B123">
        <v>108</v>
      </c>
      <c r="C123" s="8">
        <f t="shared" si="24"/>
        <v>300</v>
      </c>
      <c r="D123" s="8">
        <f t="shared" si="25"/>
        <v>32400</v>
      </c>
      <c r="E123">
        <v>0</v>
      </c>
      <c r="F123" s="2">
        <f>F111+$J$7</f>
        <v>-484.54000000000025</v>
      </c>
      <c r="G123" s="2">
        <f t="shared" si="26"/>
        <v>-184.54000000000025</v>
      </c>
      <c r="H123" s="2">
        <f t="shared" si="38"/>
        <v>33769.563965286856</v>
      </c>
      <c r="I123" s="2">
        <f t="shared" si="27"/>
        <v>202.6173837917211</v>
      </c>
      <c r="J123" s="2">
        <f t="shared" ref="J123" si="44">(0.36%+0.035%)*H123</f>
        <v>133.38977766288309</v>
      </c>
      <c r="K123" s="2">
        <f t="shared" si="34"/>
        <v>34105.571126741459</v>
      </c>
      <c r="L123" s="2">
        <f t="shared" si="28"/>
        <v>1705.571126741459</v>
      </c>
      <c r="M123" s="2">
        <f t="shared" si="29"/>
        <v>204.66853520897507</v>
      </c>
      <c r="N123" s="2">
        <f t="shared" si="30"/>
        <v>33900.902591532482</v>
      </c>
      <c r="O123" s="2">
        <f t="shared" si="31"/>
        <v>1500.9025915324819</v>
      </c>
      <c r="P123" s="2">
        <f t="shared" si="39"/>
        <v>262.10562905608487</v>
      </c>
      <c r="Q123" s="2">
        <f t="shared" si="40"/>
        <v>45188.463139993815</v>
      </c>
      <c r="R123" s="2">
        <f t="shared" si="32"/>
        <v>12788.463139993815</v>
      </c>
      <c r="S123" s="2">
        <f>IF(MONTH(A123)=11,(Bezugstabelle!$D$14+Q111)*$R$10*0.7,0)</f>
        <v>147.82142532133312</v>
      </c>
      <c r="T123" s="2">
        <f t="shared" si="35"/>
        <v>6.0360415339544353</v>
      </c>
      <c r="U123" s="3">
        <f t="shared" si="36"/>
        <v>2333.7784765714064</v>
      </c>
      <c r="V123" s="3">
        <f t="shared" si="37"/>
        <v>10454.684663422409</v>
      </c>
      <c r="W123" s="14">
        <f t="shared" si="33"/>
        <v>42854.684663422406</v>
      </c>
    </row>
    <row r="124" spans="1:23" x14ac:dyDescent="0.25">
      <c r="A124" s="1">
        <v>46722</v>
      </c>
      <c r="B124">
        <v>109</v>
      </c>
      <c r="C124" s="8">
        <f t="shared" si="24"/>
        <v>300</v>
      </c>
      <c r="D124" s="8">
        <f t="shared" si="25"/>
        <v>32700</v>
      </c>
      <c r="E124">
        <v>0</v>
      </c>
      <c r="F124" s="2">
        <v>0</v>
      </c>
      <c r="G124" s="2">
        <f t="shared" si="26"/>
        <v>300</v>
      </c>
      <c r="H124" s="2">
        <f t="shared" si="38"/>
        <v>34405.571126741459</v>
      </c>
      <c r="I124" s="2">
        <f t="shared" si="27"/>
        <v>206.43342676044873</v>
      </c>
      <c r="J124" s="2">
        <v>0</v>
      </c>
      <c r="K124" s="2">
        <f t="shared" si="34"/>
        <v>34612.004553501909</v>
      </c>
      <c r="L124" s="2">
        <f t="shared" si="28"/>
        <v>1912.004553501909</v>
      </c>
      <c r="M124" s="2">
        <f t="shared" si="29"/>
        <v>229.44054642022908</v>
      </c>
      <c r="N124" s="2">
        <f t="shared" si="30"/>
        <v>34382.564007081681</v>
      </c>
      <c r="O124" s="2">
        <f t="shared" si="31"/>
        <v>1682.5640070816808</v>
      </c>
      <c r="P124" s="2">
        <f t="shared" si="39"/>
        <v>265.3493683166306</v>
      </c>
      <c r="Q124" s="2">
        <f t="shared" si="40"/>
        <v>45753.812508310446</v>
      </c>
      <c r="R124" s="2">
        <f t="shared" si="32"/>
        <v>13053.812508310446</v>
      </c>
      <c r="S124" s="2">
        <f>IF(MONTH(A124)=11,(Bezugstabelle!$D$14+Q112)*$R$10*0.7,0)</f>
        <v>0</v>
      </c>
      <c r="T124" s="2">
        <f t="shared" si="35"/>
        <v>0</v>
      </c>
      <c r="U124" s="3">
        <f t="shared" si="36"/>
        <v>2410.0601343468156</v>
      </c>
      <c r="V124" s="3">
        <f t="shared" si="37"/>
        <v>10643.752373963631</v>
      </c>
      <c r="W124" s="14">
        <f t="shared" si="33"/>
        <v>43343.752373963631</v>
      </c>
    </row>
    <row r="125" spans="1:23" x14ac:dyDescent="0.25">
      <c r="A125" s="1">
        <v>46753</v>
      </c>
      <c r="B125">
        <v>110</v>
      </c>
      <c r="C125" s="8">
        <f t="shared" si="24"/>
        <v>300</v>
      </c>
      <c r="D125" s="8">
        <f t="shared" si="25"/>
        <v>33000</v>
      </c>
      <c r="E125">
        <v>0</v>
      </c>
      <c r="F125" s="2">
        <v>0</v>
      </c>
      <c r="G125" s="2">
        <f t="shared" si="26"/>
        <v>300</v>
      </c>
      <c r="H125" s="2">
        <f t="shared" si="38"/>
        <v>34912.004553501909</v>
      </c>
      <c r="I125" s="2">
        <f t="shared" si="27"/>
        <v>209.47202732101144</v>
      </c>
      <c r="J125" s="2">
        <v>0</v>
      </c>
      <c r="K125" s="2">
        <f t="shared" si="34"/>
        <v>35121.47658082292</v>
      </c>
      <c r="L125" s="2">
        <f t="shared" si="28"/>
        <v>2121.4765808229204</v>
      </c>
      <c r="M125" s="2">
        <f t="shared" si="29"/>
        <v>254.57718969875046</v>
      </c>
      <c r="N125" s="2">
        <f t="shared" si="30"/>
        <v>34866.899391124171</v>
      </c>
      <c r="O125" s="2">
        <f t="shared" si="31"/>
        <v>1866.8993911241705</v>
      </c>
      <c r="P125" s="2">
        <f t="shared" si="39"/>
        <v>268.64723963181092</v>
      </c>
      <c r="Q125" s="2">
        <f t="shared" si="40"/>
        <v>46322.459747942259</v>
      </c>
      <c r="R125" s="2">
        <f t="shared" si="32"/>
        <v>13322.459747942259</v>
      </c>
      <c r="S125" s="2">
        <f>IF(MONTH(A125)=11,(Bezugstabelle!$D$14+Q113)*$R$10*0.7,0)</f>
        <v>0</v>
      </c>
      <c r="T125" s="2">
        <f t="shared" si="35"/>
        <v>0</v>
      </c>
      <c r="U125" s="3">
        <f t="shared" si="36"/>
        <v>2459.6591309638393</v>
      </c>
      <c r="V125" s="3">
        <f t="shared" si="37"/>
        <v>10862.80061697842</v>
      </c>
      <c r="W125" s="14">
        <f t="shared" si="33"/>
        <v>43862.80061697842</v>
      </c>
    </row>
    <row r="126" spans="1:23" x14ac:dyDescent="0.25">
      <c r="A126" s="1">
        <v>46784</v>
      </c>
      <c r="B126">
        <v>111</v>
      </c>
      <c r="C126" s="8">
        <f t="shared" si="24"/>
        <v>300</v>
      </c>
      <c r="D126" s="8">
        <f t="shared" si="25"/>
        <v>33300</v>
      </c>
      <c r="E126">
        <v>0</v>
      </c>
      <c r="F126" s="2">
        <v>0</v>
      </c>
      <c r="G126" s="2">
        <f t="shared" si="26"/>
        <v>300</v>
      </c>
      <c r="H126" s="2">
        <f t="shared" si="38"/>
        <v>35421.47658082292</v>
      </c>
      <c r="I126" s="2">
        <f t="shared" si="27"/>
        <v>212.5288594849375</v>
      </c>
      <c r="J126" s="2">
        <v>0</v>
      </c>
      <c r="K126" s="2">
        <f t="shared" si="34"/>
        <v>35634.005440307861</v>
      </c>
      <c r="L126" s="2">
        <f t="shared" si="28"/>
        <v>2334.0054403078611</v>
      </c>
      <c r="M126" s="2">
        <f t="shared" si="29"/>
        <v>280.08065283694333</v>
      </c>
      <c r="N126" s="2">
        <f t="shared" si="30"/>
        <v>35353.924787470918</v>
      </c>
      <c r="O126" s="2">
        <f t="shared" si="31"/>
        <v>2053.9247874709181</v>
      </c>
      <c r="P126" s="2">
        <f t="shared" si="39"/>
        <v>271.9643485296632</v>
      </c>
      <c r="Q126" s="2">
        <f t="shared" si="40"/>
        <v>46894.424096471921</v>
      </c>
      <c r="R126" s="2">
        <f t="shared" si="32"/>
        <v>13594.424096471921</v>
      </c>
      <c r="S126" s="2">
        <f>IF(MONTH(A126)=11,(Bezugstabelle!$D$14+Q114)*$R$10*0.7,0)</f>
        <v>0</v>
      </c>
      <c r="T126" s="2">
        <f t="shared" si="35"/>
        <v>0</v>
      </c>
      <c r="U126" s="3">
        <f t="shared" si="36"/>
        <v>2509.8705488111282</v>
      </c>
      <c r="V126" s="3">
        <f t="shared" si="37"/>
        <v>11084.553547660793</v>
      </c>
      <c r="W126" s="14">
        <f t="shared" si="33"/>
        <v>44384.553547660791</v>
      </c>
    </row>
    <row r="127" spans="1:23" x14ac:dyDescent="0.25">
      <c r="A127" s="1">
        <v>46813</v>
      </c>
      <c r="B127">
        <v>112</v>
      </c>
      <c r="C127" s="8">
        <f t="shared" si="24"/>
        <v>300</v>
      </c>
      <c r="D127" s="8">
        <f t="shared" si="25"/>
        <v>33600</v>
      </c>
      <c r="E127">
        <v>0</v>
      </c>
      <c r="F127" s="2">
        <v>0</v>
      </c>
      <c r="G127" s="2">
        <f t="shared" si="26"/>
        <v>300</v>
      </c>
      <c r="H127" s="2">
        <f t="shared" si="38"/>
        <v>35934.005440307861</v>
      </c>
      <c r="I127" s="2">
        <f t="shared" si="27"/>
        <v>215.60403264184717</v>
      </c>
      <c r="J127" s="2">
        <v>0</v>
      </c>
      <c r="K127" s="2">
        <f t="shared" si="34"/>
        <v>36149.609472949705</v>
      </c>
      <c r="L127" s="2">
        <f t="shared" si="28"/>
        <v>2549.6094729497054</v>
      </c>
      <c r="M127" s="2">
        <f t="shared" si="29"/>
        <v>305.95313675396466</v>
      </c>
      <c r="N127" s="2">
        <f t="shared" si="30"/>
        <v>35843.656336195738</v>
      </c>
      <c r="O127" s="2">
        <f t="shared" si="31"/>
        <v>2243.6563361957378</v>
      </c>
      <c r="P127" s="2">
        <f t="shared" si="39"/>
        <v>275.30080722941955</v>
      </c>
      <c r="Q127" s="2">
        <f t="shared" si="40"/>
        <v>47469.724903701339</v>
      </c>
      <c r="R127" s="2">
        <f t="shared" si="32"/>
        <v>13869.724903701339</v>
      </c>
      <c r="S127" s="2">
        <f>IF(MONTH(A127)=11,(Bezugstabelle!$D$14+Q115)*$R$10*0.7,0)</f>
        <v>0</v>
      </c>
      <c r="T127" s="2">
        <f t="shared" si="35"/>
        <v>0</v>
      </c>
      <c r="U127" s="3">
        <f t="shared" si="36"/>
        <v>2560.6979603458594</v>
      </c>
      <c r="V127" s="3">
        <f t="shared" si="37"/>
        <v>11309.026943355479</v>
      </c>
      <c r="W127" s="14">
        <f t="shared" si="33"/>
        <v>44909.026943355479</v>
      </c>
    </row>
    <row r="128" spans="1:23" x14ac:dyDescent="0.25">
      <c r="A128" s="1">
        <v>46844</v>
      </c>
      <c r="B128">
        <v>113</v>
      </c>
      <c r="C128" s="8">
        <f t="shared" si="24"/>
        <v>300</v>
      </c>
      <c r="D128" s="8">
        <f t="shared" si="25"/>
        <v>33900</v>
      </c>
      <c r="E128">
        <v>0</v>
      </c>
      <c r="F128" s="2">
        <v>0</v>
      </c>
      <c r="G128" s="2">
        <f t="shared" si="26"/>
        <v>300</v>
      </c>
      <c r="H128" s="2">
        <f t="shared" si="38"/>
        <v>36449.609472949705</v>
      </c>
      <c r="I128" s="2">
        <f t="shared" si="27"/>
        <v>218.69765683769822</v>
      </c>
      <c r="J128" s="2">
        <v>0</v>
      </c>
      <c r="K128" s="2">
        <f t="shared" si="34"/>
        <v>36668.307129787405</v>
      </c>
      <c r="L128" s="2">
        <f t="shared" si="28"/>
        <v>2768.3071297874048</v>
      </c>
      <c r="M128" s="2">
        <f t="shared" si="29"/>
        <v>332.19685557448861</v>
      </c>
      <c r="N128" s="2">
        <f t="shared" si="30"/>
        <v>36336.110274212915</v>
      </c>
      <c r="O128" s="2">
        <f t="shared" si="31"/>
        <v>2436.1102742129151</v>
      </c>
      <c r="P128" s="2">
        <f t="shared" si="39"/>
        <v>278.65672860492447</v>
      </c>
      <c r="Q128" s="2">
        <f t="shared" si="40"/>
        <v>48048.381632306264</v>
      </c>
      <c r="R128" s="2">
        <f t="shared" si="32"/>
        <v>14148.381632306264</v>
      </c>
      <c r="S128" s="2">
        <f>IF(MONTH(A128)=11,(Bezugstabelle!$D$14+Q116)*$R$10*0.7,0)</f>
        <v>0</v>
      </c>
      <c r="T128" s="2">
        <f t="shared" si="35"/>
        <v>0</v>
      </c>
      <c r="U128" s="3">
        <f t="shared" si="36"/>
        <v>2612.1449588645437</v>
      </c>
      <c r="V128" s="3">
        <f t="shared" si="37"/>
        <v>11536.236673441719</v>
      </c>
      <c r="W128" s="14">
        <f t="shared" si="33"/>
        <v>45436.236673441716</v>
      </c>
    </row>
    <row r="129" spans="1:23" x14ac:dyDescent="0.25">
      <c r="A129" s="1">
        <v>46874</v>
      </c>
      <c r="B129">
        <v>114</v>
      </c>
      <c r="C129" s="8">
        <f t="shared" si="24"/>
        <v>300</v>
      </c>
      <c r="D129" s="8">
        <f t="shared" si="25"/>
        <v>34200</v>
      </c>
      <c r="E129">
        <v>0</v>
      </c>
      <c r="F129" s="2">
        <v>0</v>
      </c>
      <c r="G129" s="2">
        <f t="shared" si="26"/>
        <v>300</v>
      </c>
      <c r="H129" s="2">
        <f t="shared" si="38"/>
        <v>36968.307129787405</v>
      </c>
      <c r="I129" s="2">
        <f t="shared" si="27"/>
        <v>221.8098427787244</v>
      </c>
      <c r="J129" s="2">
        <v>0</v>
      </c>
      <c r="K129" s="2">
        <f t="shared" si="34"/>
        <v>37190.116972566131</v>
      </c>
      <c r="L129" s="2">
        <f t="shared" si="28"/>
        <v>2990.1169725661312</v>
      </c>
      <c r="M129" s="2">
        <f t="shared" si="29"/>
        <v>358.81403670793577</v>
      </c>
      <c r="N129" s="2">
        <f t="shared" si="30"/>
        <v>36831.302935858199</v>
      </c>
      <c r="O129" s="2">
        <f t="shared" si="31"/>
        <v>2631.3029358581989</v>
      </c>
      <c r="P129" s="2">
        <f t="shared" si="39"/>
        <v>282.03222618845319</v>
      </c>
      <c r="Q129" s="2">
        <f t="shared" si="40"/>
        <v>48630.413858494714</v>
      </c>
      <c r="R129" s="2">
        <f t="shared" si="32"/>
        <v>14430.413858494714</v>
      </c>
      <c r="S129" s="2">
        <f>IF(MONTH(A129)=11,(Bezugstabelle!$D$14+Q117)*$R$10*0.7,0)</f>
        <v>0</v>
      </c>
      <c r="T129" s="2">
        <f t="shared" si="35"/>
        <v>0</v>
      </c>
      <c r="U129" s="3">
        <f t="shared" si="36"/>
        <v>2664.2151586245864</v>
      </c>
      <c r="V129" s="3">
        <f t="shared" si="37"/>
        <v>11766.198699870129</v>
      </c>
      <c r="W129" s="14">
        <f t="shared" si="33"/>
        <v>45966.198699870132</v>
      </c>
    </row>
    <row r="130" spans="1:23" x14ac:dyDescent="0.25">
      <c r="A130" s="1">
        <v>46905</v>
      </c>
      <c r="B130">
        <v>115</v>
      </c>
      <c r="C130" s="8">
        <f t="shared" si="24"/>
        <v>300</v>
      </c>
      <c r="D130" s="8">
        <f t="shared" si="25"/>
        <v>34500</v>
      </c>
      <c r="E130">
        <v>0</v>
      </c>
      <c r="F130" s="2">
        <v>0</v>
      </c>
      <c r="G130" s="2">
        <f t="shared" si="26"/>
        <v>300</v>
      </c>
      <c r="H130" s="2">
        <f t="shared" si="38"/>
        <v>37490.116972566131</v>
      </c>
      <c r="I130" s="2">
        <f t="shared" si="27"/>
        <v>224.94070183539677</v>
      </c>
      <c r="J130" s="2">
        <v>0</v>
      </c>
      <c r="K130" s="2">
        <f t="shared" si="34"/>
        <v>37715.057674401527</v>
      </c>
      <c r="L130" s="2">
        <f t="shared" si="28"/>
        <v>3215.057674401527</v>
      </c>
      <c r="M130" s="2">
        <f t="shared" si="29"/>
        <v>385.80692092818322</v>
      </c>
      <c r="N130" s="2">
        <f t="shared" si="30"/>
        <v>37329.250753473345</v>
      </c>
      <c r="O130" s="2">
        <f t="shared" si="31"/>
        <v>2829.250753473345</v>
      </c>
      <c r="P130" s="2">
        <f t="shared" si="39"/>
        <v>285.4274141745525</v>
      </c>
      <c r="Q130" s="2">
        <f t="shared" si="40"/>
        <v>49215.84127266927</v>
      </c>
      <c r="R130" s="2">
        <f t="shared" si="32"/>
        <v>14715.84127266927</v>
      </c>
      <c r="S130" s="2">
        <f>IF(MONTH(A130)=11,(Bezugstabelle!$D$14+Q118)*$R$10*0.7,0)</f>
        <v>0</v>
      </c>
      <c r="T130" s="2">
        <f t="shared" si="35"/>
        <v>0</v>
      </c>
      <c r="U130" s="3">
        <f t="shared" si="36"/>
        <v>2716.9121949665637</v>
      </c>
      <c r="V130" s="3">
        <f t="shared" si="37"/>
        <v>11998.929077702705</v>
      </c>
      <c r="W130" s="14">
        <f t="shared" si="33"/>
        <v>46498.929077702705</v>
      </c>
    </row>
    <row r="131" spans="1:23" x14ac:dyDescent="0.25">
      <c r="A131" s="1">
        <v>46935</v>
      </c>
      <c r="B131">
        <v>116</v>
      </c>
      <c r="C131" s="8">
        <f t="shared" si="24"/>
        <v>300</v>
      </c>
      <c r="D131" s="8">
        <f t="shared" si="25"/>
        <v>34800</v>
      </c>
      <c r="E131">
        <v>0</v>
      </c>
      <c r="F131" s="2">
        <v>0</v>
      </c>
      <c r="G131" s="2">
        <f t="shared" si="26"/>
        <v>300</v>
      </c>
      <c r="H131" s="2">
        <f t="shared" si="38"/>
        <v>38015.057674401527</v>
      </c>
      <c r="I131" s="2">
        <f t="shared" si="27"/>
        <v>228.09034604640917</v>
      </c>
      <c r="J131" s="2">
        <v>0</v>
      </c>
      <c r="K131" s="2">
        <f t="shared" si="34"/>
        <v>38243.148020447938</v>
      </c>
      <c r="L131" s="2">
        <f t="shared" si="28"/>
        <v>3443.1480204479376</v>
      </c>
      <c r="M131" s="2">
        <f t="shared" si="29"/>
        <v>413.17776245375256</v>
      </c>
      <c r="N131" s="2">
        <f t="shared" si="30"/>
        <v>37829.970257994188</v>
      </c>
      <c r="O131" s="2">
        <f t="shared" si="31"/>
        <v>3029.9702579941877</v>
      </c>
      <c r="P131" s="2">
        <f t="shared" si="39"/>
        <v>288.84240742390409</v>
      </c>
      <c r="Q131" s="2">
        <f t="shared" si="40"/>
        <v>49804.683680093171</v>
      </c>
      <c r="R131" s="2">
        <f t="shared" si="32"/>
        <v>15004.683680093171</v>
      </c>
      <c r="S131" s="2">
        <f>IF(MONTH(A131)=11,(Bezugstabelle!$D$14+Q119)*$R$10*0.7,0)</f>
        <v>0</v>
      </c>
      <c r="T131" s="2">
        <f t="shared" si="35"/>
        <v>0</v>
      </c>
      <c r="U131" s="3">
        <f t="shared" si="36"/>
        <v>2770.2397244372014</v>
      </c>
      <c r="V131" s="3">
        <f t="shared" si="37"/>
        <v>12234.44395565597</v>
      </c>
      <c r="W131" s="14">
        <f t="shared" si="33"/>
        <v>47034.443955655966</v>
      </c>
    </row>
    <row r="132" spans="1:23" x14ac:dyDescent="0.25">
      <c r="A132" s="1">
        <v>46966</v>
      </c>
      <c r="B132">
        <v>117</v>
      </c>
      <c r="C132" s="8">
        <f t="shared" si="24"/>
        <v>300</v>
      </c>
      <c r="D132" s="8">
        <f t="shared" si="25"/>
        <v>35100</v>
      </c>
      <c r="E132">
        <v>0</v>
      </c>
      <c r="F132" s="2">
        <v>0</v>
      </c>
      <c r="G132" s="2">
        <f t="shared" si="26"/>
        <v>300</v>
      </c>
      <c r="H132" s="2">
        <f t="shared" si="38"/>
        <v>38543.148020447938</v>
      </c>
      <c r="I132" s="2">
        <f t="shared" si="27"/>
        <v>231.25888812268761</v>
      </c>
      <c r="J132" s="2">
        <v>0</v>
      </c>
      <c r="K132" s="2">
        <f t="shared" si="34"/>
        <v>38774.406908570629</v>
      </c>
      <c r="L132" s="2">
        <f t="shared" si="28"/>
        <v>3674.4069085706287</v>
      </c>
      <c r="M132" s="2">
        <f t="shared" si="29"/>
        <v>440.92882902847543</v>
      </c>
      <c r="N132" s="2">
        <f t="shared" si="30"/>
        <v>38333.478079542154</v>
      </c>
      <c r="O132" s="2">
        <f t="shared" si="31"/>
        <v>3233.4780795421539</v>
      </c>
      <c r="P132" s="2">
        <f t="shared" si="39"/>
        <v>292.27732146721019</v>
      </c>
      <c r="Q132" s="2">
        <f t="shared" si="40"/>
        <v>50396.961001560383</v>
      </c>
      <c r="R132" s="2">
        <f t="shared" si="32"/>
        <v>15296.961001560383</v>
      </c>
      <c r="S132" s="2">
        <f>IF(MONTH(A132)=11,(Bezugstabelle!$D$14+Q120)*$R$10*0.7,0)</f>
        <v>0</v>
      </c>
      <c r="T132" s="2">
        <f t="shared" si="35"/>
        <v>0</v>
      </c>
      <c r="U132" s="3">
        <f t="shared" si="36"/>
        <v>2824.2014249130852</v>
      </c>
      <c r="V132" s="3">
        <f t="shared" si="37"/>
        <v>12472.759576647299</v>
      </c>
      <c r="W132" s="14">
        <f t="shared" si="33"/>
        <v>47572.759576647295</v>
      </c>
    </row>
    <row r="133" spans="1:23" x14ac:dyDescent="0.25">
      <c r="A133" s="1">
        <v>46997</v>
      </c>
      <c r="B133">
        <v>118</v>
      </c>
      <c r="C133" s="8">
        <f t="shared" si="24"/>
        <v>300</v>
      </c>
      <c r="D133" s="8">
        <f t="shared" si="25"/>
        <v>35400</v>
      </c>
      <c r="E133">
        <v>0</v>
      </c>
      <c r="F133" s="2">
        <v>0</v>
      </c>
      <c r="G133" s="2">
        <f t="shared" si="26"/>
        <v>300</v>
      </c>
      <c r="H133" s="2">
        <f t="shared" si="38"/>
        <v>39074.406908570629</v>
      </c>
      <c r="I133" s="2">
        <f t="shared" si="27"/>
        <v>234.44644145142377</v>
      </c>
      <c r="J133" s="2">
        <v>0</v>
      </c>
      <c r="K133" s="2">
        <f t="shared" si="34"/>
        <v>39308.853350022051</v>
      </c>
      <c r="L133" s="2">
        <f t="shared" si="28"/>
        <v>3908.853350022051</v>
      </c>
      <c r="M133" s="2">
        <f t="shared" si="29"/>
        <v>469.06240200264614</v>
      </c>
      <c r="N133" s="2">
        <f t="shared" si="30"/>
        <v>38839.790948019407</v>
      </c>
      <c r="O133" s="2">
        <f t="shared" si="31"/>
        <v>3439.7909480194066</v>
      </c>
      <c r="P133" s="2">
        <f t="shared" si="39"/>
        <v>295.73227250910224</v>
      </c>
      <c r="Q133" s="2">
        <f t="shared" si="40"/>
        <v>50992.693274069483</v>
      </c>
      <c r="R133" s="2">
        <f t="shared" si="32"/>
        <v>15592.693274069483</v>
      </c>
      <c r="S133" s="2">
        <f>IF(MONTH(A133)=11,(Bezugstabelle!$D$14+Q121)*$R$10*0.7,0)</f>
        <v>0</v>
      </c>
      <c r="T133" s="2">
        <f t="shared" si="35"/>
        <v>0</v>
      </c>
      <c r="U133" s="3">
        <f t="shared" si="36"/>
        <v>2878.8009957250779</v>
      </c>
      <c r="V133" s="3">
        <f t="shared" si="37"/>
        <v>12713.892278344405</v>
      </c>
      <c r="W133" s="14">
        <f t="shared" si="33"/>
        <v>48113.892278344407</v>
      </c>
    </row>
    <row r="134" spans="1:23" x14ac:dyDescent="0.25">
      <c r="A134" s="1">
        <v>47027</v>
      </c>
      <c r="B134">
        <v>119</v>
      </c>
      <c r="C134" s="8">
        <f t="shared" si="24"/>
        <v>300</v>
      </c>
      <c r="D134" s="8">
        <f t="shared" si="25"/>
        <v>35700</v>
      </c>
      <c r="E134">
        <v>0</v>
      </c>
      <c r="F134" s="2">
        <v>0</v>
      </c>
      <c r="G134" s="2">
        <f t="shared" si="26"/>
        <v>300</v>
      </c>
      <c r="H134" s="2">
        <f t="shared" si="38"/>
        <v>39608.853350022051</v>
      </c>
      <c r="I134" s="2">
        <f t="shared" si="27"/>
        <v>237.65312010013227</v>
      </c>
      <c r="J134" s="2">
        <v>0</v>
      </c>
      <c r="K134" s="2">
        <f t="shared" si="34"/>
        <v>39846.506470122185</v>
      </c>
      <c r="L134" s="2">
        <f t="shared" si="28"/>
        <v>4146.5064701221854</v>
      </c>
      <c r="M134" s="2">
        <f t="shared" si="29"/>
        <v>497.5807764146623</v>
      </c>
      <c r="N134" s="2">
        <f t="shared" si="30"/>
        <v>39348.925693707526</v>
      </c>
      <c r="O134" s="2">
        <f t="shared" si="31"/>
        <v>3648.9256937075261</v>
      </c>
      <c r="P134" s="2">
        <f t="shared" si="39"/>
        <v>299.20737743207201</v>
      </c>
      <c r="Q134" s="2">
        <f t="shared" si="40"/>
        <v>51591.900651501557</v>
      </c>
      <c r="R134" s="2">
        <f t="shared" si="32"/>
        <v>15891.900651501557</v>
      </c>
      <c r="S134" s="2">
        <f>IF(MONTH(A134)=11,(Bezugstabelle!$D$14+Q122)*$R$10*0.7,0)</f>
        <v>0</v>
      </c>
      <c r="T134" s="2">
        <f t="shared" si="35"/>
        <v>0</v>
      </c>
      <c r="U134" s="3">
        <f t="shared" si="36"/>
        <v>2934.0421577834745</v>
      </c>
      <c r="V134" s="3">
        <f t="shared" si="37"/>
        <v>12957.858493718082</v>
      </c>
      <c r="W134" s="14">
        <f t="shared" si="33"/>
        <v>48657.858493718086</v>
      </c>
    </row>
    <row r="135" spans="1:23" x14ac:dyDescent="0.25">
      <c r="A135" s="1">
        <v>47058</v>
      </c>
      <c r="B135">
        <v>120</v>
      </c>
      <c r="C135" s="8">
        <f t="shared" si="24"/>
        <v>300</v>
      </c>
      <c r="D135" s="8">
        <f t="shared" si="25"/>
        <v>36000</v>
      </c>
      <c r="E135">
        <v>0</v>
      </c>
      <c r="F135" s="2">
        <f>F123+$J$7</f>
        <v>-474.48000000000025</v>
      </c>
      <c r="G135" s="2">
        <f t="shared" si="26"/>
        <v>-174.48000000000025</v>
      </c>
      <c r="H135" s="2">
        <f t="shared" si="38"/>
        <v>39672.026470122182</v>
      </c>
      <c r="I135" s="2">
        <f t="shared" si="27"/>
        <v>238.03215882073309</v>
      </c>
      <c r="J135" s="2">
        <f t="shared" ref="J135" si="45">(0.36%+0.035%)*H135</f>
        <v>156.70450455698264</v>
      </c>
      <c r="K135" s="2">
        <f t="shared" si="34"/>
        <v>40066.763133499895</v>
      </c>
      <c r="L135" s="2">
        <f t="shared" si="28"/>
        <v>4066.763133499895</v>
      </c>
      <c r="M135" s="2">
        <f t="shared" si="29"/>
        <v>488.01157601998739</v>
      </c>
      <c r="N135" s="2">
        <f t="shared" si="30"/>
        <v>39578.751557479911</v>
      </c>
      <c r="O135" s="2">
        <f t="shared" si="31"/>
        <v>3578.7515574799108</v>
      </c>
      <c r="P135" s="2">
        <f t="shared" si="39"/>
        <v>302.70275380042574</v>
      </c>
      <c r="Q135" s="2">
        <f t="shared" si="40"/>
        <v>52187.597058397274</v>
      </c>
      <c r="R135" s="2">
        <f t="shared" si="32"/>
        <v>16187.597058397274</v>
      </c>
      <c r="S135" s="2">
        <f>IF(MONTH(A135)=11,(Bezugstabelle!$D$14+Q123)*$R$10*0.7,0)</f>
        <v>171.58400582957748</v>
      </c>
      <c r="T135" s="2">
        <f t="shared" si="35"/>
        <v>7.0063469047077467</v>
      </c>
      <c r="U135" s="3">
        <f t="shared" si="36"/>
        <v>2956.9564098303103</v>
      </c>
      <c r="V135" s="3">
        <f t="shared" si="37"/>
        <v>13230.640648566963</v>
      </c>
      <c r="W135" s="14">
        <f t="shared" si="33"/>
        <v>49230.640648566965</v>
      </c>
    </row>
    <row r="136" spans="1:23" x14ac:dyDescent="0.25">
      <c r="A136" s="1">
        <v>47088</v>
      </c>
      <c r="B136">
        <v>121</v>
      </c>
      <c r="C136" s="8">
        <f t="shared" si="24"/>
        <v>300</v>
      </c>
      <c r="D136" s="8">
        <f t="shared" si="25"/>
        <v>36300</v>
      </c>
      <c r="E136">
        <v>0</v>
      </c>
      <c r="F136" s="2">
        <v>0</v>
      </c>
      <c r="G136" s="2">
        <f t="shared" si="26"/>
        <v>300</v>
      </c>
      <c r="H136" s="2">
        <f t="shared" si="38"/>
        <v>40366.763133499895</v>
      </c>
      <c r="I136" s="2">
        <f t="shared" si="27"/>
        <v>242.20057880099935</v>
      </c>
      <c r="J136" s="2">
        <v>0</v>
      </c>
      <c r="K136" s="2">
        <f t="shared" si="34"/>
        <v>40608.963712300894</v>
      </c>
      <c r="L136" s="2">
        <f t="shared" si="28"/>
        <v>4308.9637123008943</v>
      </c>
      <c r="M136" s="2">
        <f t="shared" si="29"/>
        <v>517.0756454761073</v>
      </c>
      <c r="N136" s="2">
        <f t="shared" si="30"/>
        <v>40091.888066824788</v>
      </c>
      <c r="O136" s="2">
        <f t="shared" si="31"/>
        <v>3791.8880668247875</v>
      </c>
      <c r="P136" s="2">
        <f t="shared" si="39"/>
        <v>306.17764950731743</v>
      </c>
      <c r="Q136" s="2">
        <f t="shared" si="40"/>
        <v>52793.774707904595</v>
      </c>
      <c r="R136" s="2">
        <f t="shared" si="32"/>
        <v>16493.774707904595</v>
      </c>
      <c r="S136" s="2">
        <f>IF(MONTH(A136)=11,(Bezugstabelle!$D$14+Q124)*$R$10*0.7,0)</f>
        <v>0</v>
      </c>
      <c r="T136" s="2">
        <f t="shared" si="35"/>
        <v>0</v>
      </c>
      <c r="U136" s="3">
        <f t="shared" si="36"/>
        <v>3045.1631554468859</v>
      </c>
      <c r="V136" s="3">
        <f t="shared" si="37"/>
        <v>13448.611552457709</v>
      </c>
      <c r="W136" s="14">
        <f t="shared" si="33"/>
        <v>49748.611552457711</v>
      </c>
    </row>
    <row r="137" spans="1:23" x14ac:dyDescent="0.25">
      <c r="A137" s="1">
        <v>47119</v>
      </c>
      <c r="B137">
        <v>122</v>
      </c>
      <c r="C137" s="8">
        <f t="shared" si="24"/>
        <v>300</v>
      </c>
      <c r="D137" s="8">
        <f t="shared" si="25"/>
        <v>36600</v>
      </c>
      <c r="E137">
        <v>0</v>
      </c>
      <c r="F137" s="2">
        <v>0</v>
      </c>
      <c r="G137" s="2">
        <f t="shared" si="26"/>
        <v>300</v>
      </c>
      <c r="H137" s="2">
        <f t="shared" si="38"/>
        <v>40908.963712300894</v>
      </c>
      <c r="I137" s="2">
        <f t="shared" si="27"/>
        <v>245.45378227380536</v>
      </c>
      <c r="J137" s="2">
        <v>0</v>
      </c>
      <c r="K137" s="2">
        <f t="shared" si="34"/>
        <v>41154.4174945747</v>
      </c>
      <c r="L137" s="2">
        <f t="shared" si="28"/>
        <v>4554.4174945747</v>
      </c>
      <c r="M137" s="2">
        <f t="shared" si="29"/>
        <v>546.53009934896397</v>
      </c>
      <c r="N137" s="2">
        <f t="shared" si="30"/>
        <v>40607.887395225735</v>
      </c>
      <c r="O137" s="2">
        <f t="shared" si="31"/>
        <v>4007.8873952257345</v>
      </c>
      <c r="P137" s="2">
        <f t="shared" si="39"/>
        <v>309.71368579611016</v>
      </c>
      <c r="Q137" s="2">
        <f t="shared" si="40"/>
        <v>53403.488393700703</v>
      </c>
      <c r="R137" s="2">
        <f t="shared" si="32"/>
        <v>16803.488393700703</v>
      </c>
      <c r="S137" s="2">
        <f>IF(MONTH(A137)=11,(Bezugstabelle!$D$14+Q125)*$R$10*0.7,0)</f>
        <v>0</v>
      </c>
      <c r="T137" s="2">
        <f t="shared" si="35"/>
        <v>0</v>
      </c>
      <c r="U137" s="3">
        <f t="shared" si="36"/>
        <v>3102.3440446869922</v>
      </c>
      <c r="V137" s="3">
        <f t="shared" si="37"/>
        <v>13701.144349013712</v>
      </c>
      <c r="W137" s="14">
        <f t="shared" si="33"/>
        <v>50301.14434901371</v>
      </c>
    </row>
    <row r="138" spans="1:23" x14ac:dyDescent="0.25">
      <c r="A138" s="1">
        <v>47150</v>
      </c>
      <c r="B138">
        <v>123</v>
      </c>
      <c r="C138" s="8">
        <f t="shared" si="24"/>
        <v>300</v>
      </c>
      <c r="D138" s="8">
        <f t="shared" si="25"/>
        <v>36900</v>
      </c>
      <c r="E138">
        <v>0</v>
      </c>
      <c r="F138" s="2">
        <v>0</v>
      </c>
      <c r="G138" s="2">
        <f t="shared" si="26"/>
        <v>300</v>
      </c>
      <c r="H138" s="2">
        <f t="shared" si="38"/>
        <v>41454.4174945747</v>
      </c>
      <c r="I138" s="2">
        <f t="shared" si="27"/>
        <v>248.72650496744816</v>
      </c>
      <c r="J138" s="2">
        <v>0</v>
      </c>
      <c r="K138" s="2">
        <f t="shared" si="34"/>
        <v>41703.143999542146</v>
      </c>
      <c r="L138" s="2">
        <f t="shared" si="28"/>
        <v>4803.143999542146</v>
      </c>
      <c r="M138" s="2">
        <f t="shared" si="29"/>
        <v>576.37727994505747</v>
      </c>
      <c r="N138" s="2">
        <f t="shared" si="30"/>
        <v>41126.766719597086</v>
      </c>
      <c r="O138" s="2">
        <f t="shared" si="31"/>
        <v>4226.7667195970862</v>
      </c>
      <c r="P138" s="2">
        <f t="shared" si="39"/>
        <v>313.27034896325409</v>
      </c>
      <c r="Q138" s="2">
        <f t="shared" si="40"/>
        <v>54016.758742663958</v>
      </c>
      <c r="R138" s="2">
        <f t="shared" si="32"/>
        <v>17116.758742663958</v>
      </c>
      <c r="S138" s="2">
        <f>IF(MONTH(A138)=11,(Bezugstabelle!$D$14+Q126)*$R$10*0.7,0)</f>
        <v>0</v>
      </c>
      <c r="T138" s="2">
        <f t="shared" si="35"/>
        <v>0</v>
      </c>
      <c r="U138" s="3">
        <f t="shared" si="36"/>
        <v>3160.1815828643325</v>
      </c>
      <c r="V138" s="3">
        <f t="shared" si="37"/>
        <v>13956.577159799626</v>
      </c>
      <c r="W138" s="14">
        <f t="shared" si="33"/>
        <v>50856.577159799628</v>
      </c>
    </row>
    <row r="139" spans="1:23" x14ac:dyDescent="0.25">
      <c r="A139" s="1">
        <v>47178</v>
      </c>
      <c r="B139">
        <v>124</v>
      </c>
      <c r="C139" s="8">
        <f t="shared" si="24"/>
        <v>300</v>
      </c>
      <c r="D139" s="8">
        <f t="shared" si="25"/>
        <v>37200</v>
      </c>
      <c r="E139">
        <v>0</v>
      </c>
      <c r="F139" s="2">
        <v>0</v>
      </c>
      <c r="G139" s="2">
        <f t="shared" si="26"/>
        <v>300</v>
      </c>
      <c r="H139" s="2">
        <f t="shared" si="38"/>
        <v>42003.143999542146</v>
      </c>
      <c r="I139" s="2">
        <f t="shared" si="27"/>
        <v>252.01886399725285</v>
      </c>
      <c r="J139" s="2">
        <v>0</v>
      </c>
      <c r="K139" s="2">
        <f t="shared" si="34"/>
        <v>42255.162863539401</v>
      </c>
      <c r="L139" s="2">
        <f t="shared" si="28"/>
        <v>5055.1628635394009</v>
      </c>
      <c r="M139" s="2">
        <f t="shared" si="29"/>
        <v>606.61954362472807</v>
      </c>
      <c r="N139" s="2">
        <f t="shared" si="30"/>
        <v>41648.543319914672</v>
      </c>
      <c r="O139" s="2">
        <f t="shared" si="31"/>
        <v>4448.5433199146719</v>
      </c>
      <c r="P139" s="2">
        <f t="shared" si="39"/>
        <v>316.84775933220646</v>
      </c>
      <c r="Q139" s="2">
        <f t="shared" si="40"/>
        <v>54633.606501996168</v>
      </c>
      <c r="R139" s="2">
        <f t="shared" si="32"/>
        <v>17433.606501996168</v>
      </c>
      <c r="S139" s="2">
        <f>IF(MONTH(A139)=11,(Bezugstabelle!$D$14+Q127)*$R$10*0.7,0)</f>
        <v>0</v>
      </c>
      <c r="T139" s="2">
        <f t="shared" si="35"/>
        <v>0</v>
      </c>
      <c r="U139" s="3">
        <f t="shared" si="36"/>
        <v>3218.6796004310422</v>
      </c>
      <c r="V139" s="3">
        <f t="shared" si="37"/>
        <v>14214.926901565126</v>
      </c>
      <c r="W139" s="14">
        <f t="shared" si="33"/>
        <v>51414.926901565123</v>
      </c>
    </row>
    <row r="140" spans="1:23" x14ac:dyDescent="0.25">
      <c r="A140" s="1">
        <v>47209</v>
      </c>
      <c r="B140">
        <v>125</v>
      </c>
      <c r="C140" s="8">
        <f t="shared" si="24"/>
        <v>300</v>
      </c>
      <c r="D140" s="8">
        <f t="shared" si="25"/>
        <v>37500</v>
      </c>
      <c r="E140">
        <v>0</v>
      </c>
      <c r="F140" s="2">
        <v>0</v>
      </c>
      <c r="G140" s="2">
        <f t="shared" si="26"/>
        <v>300</v>
      </c>
      <c r="H140" s="2">
        <f t="shared" si="38"/>
        <v>42555.162863539401</v>
      </c>
      <c r="I140" s="2">
        <f t="shared" si="27"/>
        <v>255.33097718123636</v>
      </c>
      <c r="J140" s="2">
        <v>0</v>
      </c>
      <c r="K140" s="2">
        <f t="shared" si="34"/>
        <v>42810.493840720635</v>
      </c>
      <c r="L140" s="2">
        <f t="shared" si="28"/>
        <v>5310.4938407206355</v>
      </c>
      <c r="M140" s="2">
        <f t="shared" si="29"/>
        <v>637.25926088647623</v>
      </c>
      <c r="N140" s="2">
        <f t="shared" si="30"/>
        <v>42173.234579834156</v>
      </c>
      <c r="O140" s="2">
        <f t="shared" si="31"/>
        <v>4673.2345798341557</v>
      </c>
      <c r="P140" s="2">
        <f t="shared" si="39"/>
        <v>320.446037928311</v>
      </c>
      <c r="Q140" s="2">
        <f t="shared" si="40"/>
        <v>55254.05253992448</v>
      </c>
      <c r="R140" s="2">
        <f t="shared" si="32"/>
        <v>17754.05253992448</v>
      </c>
      <c r="S140" s="2">
        <f>IF(MONTH(A140)=11,(Bezugstabelle!$D$14+Q128)*$R$10*0.7,0)</f>
        <v>0</v>
      </c>
      <c r="T140" s="2">
        <f t="shared" si="35"/>
        <v>0</v>
      </c>
      <c r="U140" s="3">
        <f t="shared" si="36"/>
        <v>3277.8419501835569</v>
      </c>
      <c r="V140" s="3">
        <f t="shared" si="37"/>
        <v>14476.210589740924</v>
      </c>
      <c r="W140" s="14">
        <f t="shared" si="33"/>
        <v>51976.21058974092</v>
      </c>
    </row>
    <row r="141" spans="1:23" x14ac:dyDescent="0.25">
      <c r="A141" s="1">
        <v>47239</v>
      </c>
      <c r="B141">
        <v>126</v>
      </c>
      <c r="C141" s="8">
        <f t="shared" si="24"/>
        <v>300</v>
      </c>
      <c r="D141" s="8">
        <f t="shared" si="25"/>
        <v>37800</v>
      </c>
      <c r="E141">
        <v>0</v>
      </c>
      <c r="F141" s="2">
        <v>0</v>
      </c>
      <c r="G141" s="2">
        <f t="shared" si="26"/>
        <v>300</v>
      </c>
      <c r="H141" s="2">
        <f t="shared" si="38"/>
        <v>43110.493840720635</v>
      </c>
      <c r="I141" s="2">
        <f t="shared" si="27"/>
        <v>258.66296304432382</v>
      </c>
      <c r="J141" s="2">
        <v>0</v>
      </c>
      <c r="K141" s="2">
        <f t="shared" si="34"/>
        <v>43369.156803764956</v>
      </c>
      <c r="L141" s="2">
        <f t="shared" si="28"/>
        <v>5569.1568037649558</v>
      </c>
      <c r="M141" s="2">
        <f t="shared" si="29"/>
        <v>668.29881645179466</v>
      </c>
      <c r="N141" s="2">
        <f t="shared" si="30"/>
        <v>42700.85798731316</v>
      </c>
      <c r="O141" s="2">
        <f t="shared" si="31"/>
        <v>4900.8579873131603</v>
      </c>
      <c r="P141" s="2">
        <f t="shared" si="39"/>
        <v>324.06530648289282</v>
      </c>
      <c r="Q141" s="2">
        <f t="shared" si="40"/>
        <v>55878.117846407375</v>
      </c>
      <c r="R141" s="2">
        <f t="shared" si="32"/>
        <v>18078.117846407375</v>
      </c>
      <c r="S141" s="2">
        <f>IF(MONTH(A141)=11,(Bezugstabelle!$D$14+Q129)*$R$10*0.7,0)</f>
        <v>0</v>
      </c>
      <c r="T141" s="2">
        <f t="shared" si="35"/>
        <v>0</v>
      </c>
      <c r="U141" s="3">
        <f t="shared" si="36"/>
        <v>3337.6725073929611</v>
      </c>
      <c r="V141" s="3">
        <f t="shared" si="37"/>
        <v>14740.445339014414</v>
      </c>
      <c r="W141" s="14">
        <f t="shared" si="33"/>
        <v>52540.445339014412</v>
      </c>
    </row>
    <row r="142" spans="1:23" x14ac:dyDescent="0.25">
      <c r="A142" s="1">
        <v>47270</v>
      </c>
      <c r="B142">
        <v>127</v>
      </c>
      <c r="C142" s="8">
        <f t="shared" si="24"/>
        <v>300</v>
      </c>
      <c r="D142" s="8">
        <f t="shared" si="25"/>
        <v>38100</v>
      </c>
      <c r="E142">
        <v>0</v>
      </c>
      <c r="F142" s="2">
        <v>0</v>
      </c>
      <c r="G142" s="2">
        <f t="shared" si="26"/>
        <v>300</v>
      </c>
      <c r="H142" s="2">
        <f t="shared" si="38"/>
        <v>43669.156803764956</v>
      </c>
      <c r="I142" s="2">
        <f t="shared" si="27"/>
        <v>262.01494082258972</v>
      </c>
      <c r="J142" s="2">
        <v>0</v>
      </c>
      <c r="K142" s="2">
        <f t="shared" si="34"/>
        <v>43931.171744587547</v>
      </c>
      <c r="L142" s="2">
        <f t="shared" si="28"/>
        <v>5831.1717445875474</v>
      </c>
      <c r="M142" s="2">
        <f t="shared" si="29"/>
        <v>699.74060935050568</v>
      </c>
      <c r="N142" s="2">
        <f t="shared" si="30"/>
        <v>43231.431135237042</v>
      </c>
      <c r="O142" s="2">
        <f t="shared" si="31"/>
        <v>5131.4311352370423</v>
      </c>
      <c r="P142" s="2">
        <f t="shared" si="39"/>
        <v>327.70568743737635</v>
      </c>
      <c r="Q142" s="2">
        <f t="shared" si="40"/>
        <v>56505.823533844748</v>
      </c>
      <c r="R142" s="2">
        <f t="shared" si="32"/>
        <v>18405.823533844748</v>
      </c>
      <c r="S142" s="2">
        <f>IF(MONTH(A142)=11,(Bezugstabelle!$D$14+Q130)*$R$10*0.7,0)</f>
        <v>0</v>
      </c>
      <c r="T142" s="2">
        <f t="shared" si="35"/>
        <v>0</v>
      </c>
      <c r="U142" s="3">
        <f t="shared" si="36"/>
        <v>3398.1751699360861</v>
      </c>
      <c r="V142" s="3">
        <f t="shared" si="37"/>
        <v>15007.648363908662</v>
      </c>
      <c r="W142" s="14">
        <f t="shared" si="33"/>
        <v>53107.648363908665</v>
      </c>
    </row>
    <row r="143" spans="1:23" x14ac:dyDescent="0.25">
      <c r="A143" s="1">
        <v>47300</v>
      </c>
      <c r="B143">
        <v>128</v>
      </c>
      <c r="C143" s="8">
        <f t="shared" si="24"/>
        <v>300</v>
      </c>
      <c r="D143" s="8">
        <f t="shared" si="25"/>
        <v>38400</v>
      </c>
      <c r="E143">
        <v>0</v>
      </c>
      <c r="F143" s="2">
        <v>0</v>
      </c>
      <c r="G143" s="2">
        <f t="shared" si="26"/>
        <v>300</v>
      </c>
      <c r="H143" s="2">
        <f t="shared" si="38"/>
        <v>44231.171744587547</v>
      </c>
      <c r="I143" s="2">
        <f t="shared" si="27"/>
        <v>265.38703046752528</v>
      </c>
      <c r="J143" s="2">
        <v>0</v>
      </c>
      <c r="K143" s="2">
        <f t="shared" si="34"/>
        <v>44496.558775055069</v>
      </c>
      <c r="L143" s="2">
        <f t="shared" si="28"/>
        <v>6096.5587750550694</v>
      </c>
      <c r="M143" s="2">
        <f t="shared" si="29"/>
        <v>731.58705300660836</v>
      </c>
      <c r="N143" s="2">
        <f t="shared" si="30"/>
        <v>43764.97172204846</v>
      </c>
      <c r="O143" s="2">
        <f t="shared" si="31"/>
        <v>5364.9717220484599</v>
      </c>
      <c r="P143" s="2">
        <f t="shared" si="39"/>
        <v>331.36730394742773</v>
      </c>
      <c r="Q143" s="2">
        <f t="shared" si="40"/>
        <v>57137.190837792179</v>
      </c>
      <c r="R143" s="2">
        <f t="shared" si="32"/>
        <v>18737.190837792179</v>
      </c>
      <c r="S143" s="2">
        <f>IF(MONTH(A143)=11,(Bezugstabelle!$D$14+Q131)*$R$10*0.7,0)</f>
        <v>0</v>
      </c>
      <c r="T143" s="2">
        <f t="shared" si="35"/>
        <v>0</v>
      </c>
      <c r="U143" s="3">
        <f t="shared" si="36"/>
        <v>3459.3538584273806</v>
      </c>
      <c r="V143" s="3">
        <f t="shared" si="37"/>
        <v>15277.836979364798</v>
      </c>
      <c r="W143" s="14">
        <f t="shared" si="33"/>
        <v>53677.836979364802</v>
      </c>
    </row>
    <row r="144" spans="1:23" x14ac:dyDescent="0.25">
      <c r="A144" s="1">
        <v>47331</v>
      </c>
      <c r="B144">
        <v>129</v>
      </c>
      <c r="C144" s="8">
        <f t="shared" ref="C144:C207" si="46">$D$6</f>
        <v>300</v>
      </c>
      <c r="D144" s="8">
        <f t="shared" ref="D144:D207" si="47">C144*B144</f>
        <v>38700</v>
      </c>
      <c r="E144">
        <v>0</v>
      </c>
      <c r="F144" s="2">
        <v>0</v>
      </c>
      <c r="G144" s="2">
        <f t="shared" ref="G144:G207" si="48">C144+E144+F144</f>
        <v>300</v>
      </c>
      <c r="H144" s="2">
        <f t="shared" si="38"/>
        <v>44796.558775055069</v>
      </c>
      <c r="I144" s="2">
        <f t="shared" ref="I144:I207" si="49">H144*$D$7/12</f>
        <v>268.7793526503304</v>
      </c>
      <c r="J144" s="2">
        <v>0</v>
      </c>
      <c r="K144" s="2">
        <f t="shared" si="34"/>
        <v>45065.3381277054</v>
      </c>
      <c r="L144" s="2">
        <f t="shared" ref="L144:L207" si="50">K144-D144</f>
        <v>6365.3381277053995</v>
      </c>
      <c r="M144" s="2">
        <f t="shared" ref="M144:M207" si="51">L144*(1-$I$10)*$I$11</f>
        <v>763.84057532464794</v>
      </c>
      <c r="N144" s="2">
        <f t="shared" ref="N144:N207" si="52">K144-M144</f>
        <v>44301.497552380752</v>
      </c>
      <c r="O144" s="2">
        <f t="shared" ref="O144:O207" si="53">N144-D144</f>
        <v>5601.4975523807516</v>
      </c>
      <c r="P144" s="2">
        <f t="shared" si="39"/>
        <v>335.05027988712106</v>
      </c>
      <c r="Q144" s="2">
        <f t="shared" si="40"/>
        <v>57772.241117679303</v>
      </c>
      <c r="R144" s="2">
        <f t="shared" ref="R144:R207" si="54">Q144-D144</f>
        <v>19072.241117679303</v>
      </c>
      <c r="S144" s="2">
        <f>IF(MONTH(A144)=11,(Bezugstabelle!$D$14+Q132)*$R$10*0.7,0)</f>
        <v>0</v>
      </c>
      <c r="T144" s="2">
        <f t="shared" si="35"/>
        <v>0</v>
      </c>
      <c r="U144" s="3">
        <f t="shared" si="36"/>
        <v>3521.2125163515407</v>
      </c>
      <c r="V144" s="3">
        <f t="shared" si="37"/>
        <v>15551.028601327762</v>
      </c>
      <c r="W144" s="14">
        <f t="shared" ref="W144:W207" si="55">V144+D144</f>
        <v>54251.028601327766</v>
      </c>
    </row>
    <row r="145" spans="1:23" x14ac:dyDescent="0.25">
      <c r="A145" s="1">
        <v>47362</v>
      </c>
      <c r="B145">
        <v>130</v>
      </c>
      <c r="C145" s="8">
        <f t="shared" si="46"/>
        <v>300</v>
      </c>
      <c r="D145" s="8">
        <f t="shared" si="47"/>
        <v>39000</v>
      </c>
      <c r="E145">
        <v>0</v>
      </c>
      <c r="F145" s="2">
        <v>0</v>
      </c>
      <c r="G145" s="2">
        <f t="shared" si="48"/>
        <v>300</v>
      </c>
      <c r="H145" s="2">
        <f t="shared" si="38"/>
        <v>45365.3381277054</v>
      </c>
      <c r="I145" s="2">
        <f t="shared" si="49"/>
        <v>272.19202876623234</v>
      </c>
      <c r="J145" s="2">
        <v>0</v>
      </c>
      <c r="K145" s="2">
        <f t="shared" ref="K145:K208" si="56">J145+H145+I145</f>
        <v>45637.530156471628</v>
      </c>
      <c r="L145" s="2">
        <f t="shared" si="50"/>
        <v>6637.5301564716283</v>
      </c>
      <c r="M145" s="2">
        <f t="shared" si="51"/>
        <v>796.50361877659543</v>
      </c>
      <c r="N145" s="2">
        <f t="shared" si="52"/>
        <v>44841.026537695034</v>
      </c>
      <c r="O145" s="2">
        <f t="shared" si="53"/>
        <v>5841.0265376950338</v>
      </c>
      <c r="P145" s="2">
        <f t="shared" si="39"/>
        <v>338.75473985312931</v>
      </c>
      <c r="Q145" s="2">
        <f t="shared" si="40"/>
        <v>58410.995857532434</v>
      </c>
      <c r="R145" s="2">
        <f t="shared" si="54"/>
        <v>19410.995857532434</v>
      </c>
      <c r="S145" s="2">
        <f>IF(MONTH(A145)=11,(Bezugstabelle!$D$14+Q133)*$R$10*0.7,0)</f>
        <v>0</v>
      </c>
      <c r="T145" s="2">
        <f t="shared" ref="T145:T208" si="57">S145*(1-$R$9)*0.7/12</f>
        <v>0</v>
      </c>
      <c r="U145" s="3">
        <f t="shared" ref="U145:U208" si="58">(R145-S145)*0.7*$R$8</f>
        <v>3583.7551101969257</v>
      </c>
      <c r="V145" s="3">
        <f t="shared" ref="V145:V208" si="59">R145-U145</f>
        <v>15827.240747335509</v>
      </c>
      <c r="W145" s="14">
        <f t="shared" si="55"/>
        <v>54827.240747335512</v>
      </c>
    </row>
    <row r="146" spans="1:23" x14ac:dyDescent="0.25">
      <c r="A146" s="1">
        <v>47392</v>
      </c>
      <c r="B146">
        <v>131</v>
      </c>
      <c r="C146" s="8">
        <f t="shared" si="46"/>
        <v>300</v>
      </c>
      <c r="D146" s="8">
        <f t="shared" si="47"/>
        <v>39300</v>
      </c>
      <c r="E146">
        <v>0</v>
      </c>
      <c r="F146" s="2">
        <v>0</v>
      </c>
      <c r="G146" s="2">
        <f t="shared" si="48"/>
        <v>300</v>
      </c>
      <c r="H146" s="2">
        <f t="shared" ref="H146:H209" si="60">G146+K145</f>
        <v>45937.530156471628</v>
      </c>
      <c r="I146" s="2">
        <f t="shared" si="49"/>
        <v>275.62518093882971</v>
      </c>
      <c r="J146" s="2">
        <v>0</v>
      </c>
      <c r="K146" s="2">
        <f t="shared" si="56"/>
        <v>46213.155337410455</v>
      </c>
      <c r="L146" s="2">
        <f t="shared" si="50"/>
        <v>6913.1553374104551</v>
      </c>
      <c r="M146" s="2">
        <f t="shared" si="51"/>
        <v>829.57864048925467</v>
      </c>
      <c r="N146" s="2">
        <f t="shared" si="52"/>
        <v>45383.576696921198</v>
      </c>
      <c r="O146" s="2">
        <f t="shared" si="53"/>
        <v>6083.5766969211982</v>
      </c>
      <c r="P146" s="2">
        <f t="shared" ref="P146:P209" si="61">(Q145+C146)*($D$8/12)</f>
        <v>342.48080916893923</v>
      </c>
      <c r="Q146" s="2">
        <f t="shared" ref="Q146:Q209" si="62">C146+P146-T146+Q145</f>
        <v>59053.476666701376</v>
      </c>
      <c r="R146" s="2">
        <f t="shared" si="54"/>
        <v>19753.476666701376</v>
      </c>
      <c r="S146" s="2">
        <f>IF(MONTH(A146)=11,(Bezugstabelle!$D$14+Q134)*$R$10*0.7,0)</f>
        <v>0</v>
      </c>
      <c r="T146" s="2">
        <f t="shared" si="57"/>
        <v>0</v>
      </c>
      <c r="U146" s="3">
        <f t="shared" si="58"/>
        <v>3646.9856295897412</v>
      </c>
      <c r="V146" s="3">
        <f t="shared" si="59"/>
        <v>16106.491037111635</v>
      </c>
      <c r="W146" s="14">
        <f t="shared" si="55"/>
        <v>55406.491037111635</v>
      </c>
    </row>
    <row r="147" spans="1:23" x14ac:dyDescent="0.25">
      <c r="A147" s="1">
        <v>47423</v>
      </c>
      <c r="B147">
        <v>132</v>
      </c>
      <c r="C147" s="8">
        <f t="shared" si="46"/>
        <v>300</v>
      </c>
      <c r="D147" s="8">
        <f t="shared" si="47"/>
        <v>39600</v>
      </c>
      <c r="E147">
        <v>0</v>
      </c>
      <c r="F147" s="2">
        <f>F135+$J$7</f>
        <v>-464.42000000000024</v>
      </c>
      <c r="G147" s="2">
        <f t="shared" si="48"/>
        <v>-164.42000000000024</v>
      </c>
      <c r="H147" s="2">
        <f t="shared" si="60"/>
        <v>46048.735337410457</v>
      </c>
      <c r="I147" s="2">
        <f t="shared" si="49"/>
        <v>276.29241202446275</v>
      </c>
      <c r="J147" s="2">
        <f t="shared" ref="J147" si="63">(0.36%+0.035%)*H147</f>
        <v>181.89250458277132</v>
      </c>
      <c r="K147" s="2">
        <f t="shared" si="56"/>
        <v>46506.920254017692</v>
      </c>
      <c r="L147" s="2">
        <f t="shared" si="50"/>
        <v>6906.9202540176921</v>
      </c>
      <c r="M147" s="2">
        <f t="shared" si="51"/>
        <v>828.83043048212301</v>
      </c>
      <c r="N147" s="2">
        <f t="shared" si="52"/>
        <v>45678.089823535571</v>
      </c>
      <c r="O147" s="2">
        <f t="shared" si="53"/>
        <v>6078.0898235355708</v>
      </c>
      <c r="P147" s="2">
        <f t="shared" si="61"/>
        <v>346.22861388909138</v>
      </c>
      <c r="Q147" s="2">
        <f t="shared" si="62"/>
        <v>59691.658629081023</v>
      </c>
      <c r="R147" s="2">
        <f t="shared" si="54"/>
        <v>20091.658629081023</v>
      </c>
      <c r="S147" s="2">
        <f>IF(MONTH(A147)=11,(Bezugstabelle!$D$14+Q135)*$R$10*0.7,0)</f>
        <v>197.06085329256604</v>
      </c>
      <c r="T147" s="2">
        <f t="shared" si="57"/>
        <v>8.0466515094464448</v>
      </c>
      <c r="U147" s="3">
        <f t="shared" si="58"/>
        <v>3673.0401143549434</v>
      </c>
      <c r="V147" s="3">
        <f t="shared" si="59"/>
        <v>16418.61851472608</v>
      </c>
      <c r="W147" s="14">
        <f t="shared" si="55"/>
        <v>56018.618514726084</v>
      </c>
    </row>
    <row r="148" spans="1:23" x14ac:dyDescent="0.25">
      <c r="A148" s="1">
        <v>47453</v>
      </c>
      <c r="B148">
        <v>133</v>
      </c>
      <c r="C148" s="8">
        <f t="shared" si="46"/>
        <v>300</v>
      </c>
      <c r="D148" s="8">
        <f t="shared" si="47"/>
        <v>39900</v>
      </c>
      <c r="E148">
        <v>0</v>
      </c>
      <c r="F148" s="2">
        <v>0</v>
      </c>
      <c r="G148" s="2">
        <f t="shared" si="48"/>
        <v>300</v>
      </c>
      <c r="H148" s="2">
        <f t="shared" si="60"/>
        <v>46806.920254017692</v>
      </c>
      <c r="I148" s="2">
        <f t="shared" si="49"/>
        <v>280.8415215241061</v>
      </c>
      <c r="J148" s="2">
        <v>0</v>
      </c>
      <c r="K148" s="2">
        <f t="shared" si="56"/>
        <v>47087.761775541796</v>
      </c>
      <c r="L148" s="2">
        <f t="shared" si="50"/>
        <v>7187.7617755417959</v>
      </c>
      <c r="M148" s="2">
        <f t="shared" si="51"/>
        <v>862.5314130650155</v>
      </c>
      <c r="N148" s="2">
        <f t="shared" si="52"/>
        <v>46225.230362476781</v>
      </c>
      <c r="O148" s="2">
        <f t="shared" si="53"/>
        <v>6325.230362476781</v>
      </c>
      <c r="P148" s="2">
        <f t="shared" si="61"/>
        <v>349.95134200297264</v>
      </c>
      <c r="Q148" s="2">
        <f t="shared" si="62"/>
        <v>60341.609971083999</v>
      </c>
      <c r="R148" s="2">
        <f t="shared" si="54"/>
        <v>20441.609971083999</v>
      </c>
      <c r="S148" s="2">
        <f>IF(MONTH(A148)=11,(Bezugstabelle!$D$14+Q136)*$R$10*0.7,0)</f>
        <v>0</v>
      </c>
      <c r="T148" s="2">
        <f t="shared" si="57"/>
        <v>0</v>
      </c>
      <c r="U148" s="3">
        <f t="shared" si="58"/>
        <v>3774.0322409113833</v>
      </c>
      <c r="V148" s="3">
        <f t="shared" si="59"/>
        <v>16667.577730172616</v>
      </c>
      <c r="W148" s="14">
        <f t="shared" si="55"/>
        <v>56567.577730172619</v>
      </c>
    </row>
    <row r="149" spans="1:23" x14ac:dyDescent="0.25">
      <c r="A149" s="1">
        <v>47484</v>
      </c>
      <c r="B149">
        <v>134</v>
      </c>
      <c r="C149" s="8">
        <f t="shared" si="46"/>
        <v>300</v>
      </c>
      <c r="D149" s="8">
        <f t="shared" si="47"/>
        <v>40200</v>
      </c>
      <c r="E149">
        <v>0</v>
      </c>
      <c r="F149" s="2">
        <v>0</v>
      </c>
      <c r="G149" s="2">
        <f t="shared" si="48"/>
        <v>300</v>
      </c>
      <c r="H149" s="2">
        <f t="shared" si="60"/>
        <v>47387.761775541796</v>
      </c>
      <c r="I149" s="2">
        <f t="shared" si="49"/>
        <v>284.32657065325077</v>
      </c>
      <c r="J149" s="2">
        <v>0</v>
      </c>
      <c r="K149" s="2">
        <f t="shared" si="56"/>
        <v>47672.088346195043</v>
      </c>
      <c r="L149" s="2">
        <f t="shared" si="50"/>
        <v>7472.0883461950434</v>
      </c>
      <c r="M149" s="2">
        <f t="shared" si="51"/>
        <v>896.65060154340517</v>
      </c>
      <c r="N149" s="2">
        <f t="shared" si="52"/>
        <v>46775.437744651637</v>
      </c>
      <c r="O149" s="2">
        <f t="shared" si="53"/>
        <v>6575.4377446516373</v>
      </c>
      <c r="P149" s="2">
        <f t="shared" si="61"/>
        <v>353.74272483132336</v>
      </c>
      <c r="Q149" s="2">
        <f t="shared" si="62"/>
        <v>60995.352695915324</v>
      </c>
      <c r="R149" s="2">
        <f t="shared" si="54"/>
        <v>20795.352695915324</v>
      </c>
      <c r="S149" s="2">
        <f>IF(MONTH(A149)=11,(Bezugstabelle!$D$14+Q137)*$R$10*0.7,0)</f>
        <v>0</v>
      </c>
      <c r="T149" s="2">
        <f t="shared" si="57"/>
        <v>0</v>
      </c>
      <c r="U149" s="3">
        <f t="shared" si="58"/>
        <v>3839.3419914833662</v>
      </c>
      <c r="V149" s="3">
        <f t="shared" si="59"/>
        <v>16956.010704431959</v>
      </c>
      <c r="W149" s="14">
        <f t="shared" si="55"/>
        <v>57156.010704431959</v>
      </c>
    </row>
    <row r="150" spans="1:23" x14ac:dyDescent="0.25">
      <c r="A150" s="1">
        <v>47515</v>
      </c>
      <c r="B150">
        <v>135</v>
      </c>
      <c r="C150" s="8">
        <f t="shared" si="46"/>
        <v>300</v>
      </c>
      <c r="D150" s="8">
        <f t="shared" si="47"/>
        <v>40500</v>
      </c>
      <c r="E150">
        <v>0</v>
      </c>
      <c r="F150" s="2">
        <v>0</v>
      </c>
      <c r="G150" s="2">
        <f t="shared" si="48"/>
        <v>300</v>
      </c>
      <c r="H150" s="2">
        <f t="shared" si="60"/>
        <v>47972.088346195043</v>
      </c>
      <c r="I150" s="2">
        <f t="shared" si="49"/>
        <v>287.83253007717025</v>
      </c>
      <c r="J150" s="2">
        <v>0</v>
      </c>
      <c r="K150" s="2">
        <f t="shared" si="56"/>
        <v>48259.920876272212</v>
      </c>
      <c r="L150" s="2">
        <f t="shared" si="50"/>
        <v>7759.9208762722119</v>
      </c>
      <c r="M150" s="2">
        <f t="shared" si="51"/>
        <v>931.19050515266542</v>
      </c>
      <c r="N150" s="2">
        <f t="shared" si="52"/>
        <v>47328.730371119549</v>
      </c>
      <c r="O150" s="2">
        <f t="shared" si="53"/>
        <v>6828.7303711195491</v>
      </c>
      <c r="P150" s="2">
        <f t="shared" si="61"/>
        <v>357.55622405950606</v>
      </c>
      <c r="Q150" s="2">
        <f t="shared" si="62"/>
        <v>61652.908919974827</v>
      </c>
      <c r="R150" s="2">
        <f t="shared" si="54"/>
        <v>21152.908919974827</v>
      </c>
      <c r="S150" s="2">
        <f>IF(MONTH(A150)=11,(Bezugstabelle!$D$14+Q138)*$R$10*0.7,0)</f>
        <v>0</v>
      </c>
      <c r="T150" s="2">
        <f t="shared" si="57"/>
        <v>0</v>
      </c>
      <c r="U150" s="3">
        <f t="shared" si="58"/>
        <v>3905.355809350352</v>
      </c>
      <c r="V150" s="3">
        <f t="shared" si="59"/>
        <v>17247.553110624474</v>
      </c>
      <c r="W150" s="14">
        <f t="shared" si="55"/>
        <v>57747.553110624474</v>
      </c>
    </row>
    <row r="151" spans="1:23" x14ac:dyDescent="0.25">
      <c r="A151" s="1">
        <v>47543</v>
      </c>
      <c r="B151">
        <v>136</v>
      </c>
      <c r="C151" s="8">
        <f t="shared" si="46"/>
        <v>300</v>
      </c>
      <c r="D151" s="8">
        <f t="shared" si="47"/>
        <v>40800</v>
      </c>
      <c r="E151">
        <v>0</v>
      </c>
      <c r="F151" s="2">
        <v>0</v>
      </c>
      <c r="G151" s="2">
        <f t="shared" si="48"/>
        <v>300</v>
      </c>
      <c r="H151" s="2">
        <f t="shared" si="60"/>
        <v>48559.920876272212</v>
      </c>
      <c r="I151" s="2">
        <f t="shared" si="49"/>
        <v>291.35952525763327</v>
      </c>
      <c r="J151" s="2">
        <v>0</v>
      </c>
      <c r="K151" s="2">
        <f t="shared" si="56"/>
        <v>48851.280401529846</v>
      </c>
      <c r="L151" s="2">
        <f t="shared" si="50"/>
        <v>8051.2804015298461</v>
      </c>
      <c r="M151" s="2">
        <f t="shared" si="51"/>
        <v>966.15364818358159</v>
      </c>
      <c r="N151" s="2">
        <f t="shared" si="52"/>
        <v>47885.126753346267</v>
      </c>
      <c r="O151" s="2">
        <f t="shared" si="53"/>
        <v>7085.1267533462669</v>
      </c>
      <c r="P151" s="2">
        <f t="shared" si="61"/>
        <v>361.39196869985318</v>
      </c>
      <c r="Q151" s="2">
        <f t="shared" si="62"/>
        <v>62314.300888674683</v>
      </c>
      <c r="R151" s="2">
        <f t="shared" si="54"/>
        <v>21514.300888674683</v>
      </c>
      <c r="S151" s="2">
        <f>IF(MONTH(A151)=11,(Bezugstabelle!$D$14+Q139)*$R$10*0.7,0)</f>
        <v>0</v>
      </c>
      <c r="T151" s="2">
        <f t="shared" si="57"/>
        <v>0</v>
      </c>
      <c r="U151" s="3">
        <f t="shared" si="58"/>
        <v>3972.0778015715628</v>
      </c>
      <c r="V151" s="3">
        <f t="shared" si="59"/>
        <v>17542.223087103121</v>
      </c>
      <c r="W151" s="14">
        <f t="shared" si="55"/>
        <v>58342.223087103121</v>
      </c>
    </row>
    <row r="152" spans="1:23" x14ac:dyDescent="0.25">
      <c r="A152" s="1">
        <v>47574</v>
      </c>
      <c r="B152">
        <v>137</v>
      </c>
      <c r="C152" s="8">
        <f t="shared" si="46"/>
        <v>300</v>
      </c>
      <c r="D152" s="8">
        <f t="shared" si="47"/>
        <v>41100</v>
      </c>
      <c r="E152">
        <v>0</v>
      </c>
      <c r="F152" s="2">
        <v>0</v>
      </c>
      <c r="G152" s="2">
        <f t="shared" si="48"/>
        <v>300</v>
      </c>
      <c r="H152" s="2">
        <f t="shared" si="60"/>
        <v>49151.280401529846</v>
      </c>
      <c r="I152" s="2">
        <f t="shared" si="49"/>
        <v>294.90768240917902</v>
      </c>
      <c r="J152" s="2">
        <v>0</v>
      </c>
      <c r="K152" s="2">
        <f t="shared" si="56"/>
        <v>49446.188083939029</v>
      </c>
      <c r="L152" s="2">
        <f t="shared" si="50"/>
        <v>8346.1880839390287</v>
      </c>
      <c r="M152" s="2">
        <f t="shared" si="51"/>
        <v>1001.5425700726834</v>
      </c>
      <c r="N152" s="2">
        <f t="shared" si="52"/>
        <v>48444.645513866344</v>
      </c>
      <c r="O152" s="2">
        <f t="shared" si="53"/>
        <v>7344.6455138663441</v>
      </c>
      <c r="P152" s="2">
        <f t="shared" si="61"/>
        <v>365.25008851726898</v>
      </c>
      <c r="Q152" s="2">
        <f t="shared" si="62"/>
        <v>62979.550977191953</v>
      </c>
      <c r="R152" s="2">
        <f t="shared" si="54"/>
        <v>21879.550977191953</v>
      </c>
      <c r="S152" s="2">
        <f>IF(MONTH(A152)=11,(Bezugstabelle!$D$14+Q140)*$R$10*0.7,0)</f>
        <v>0</v>
      </c>
      <c r="T152" s="2">
        <f t="shared" si="57"/>
        <v>0</v>
      </c>
      <c r="U152" s="3">
        <f t="shared" si="58"/>
        <v>4039.5120991640638</v>
      </c>
      <c r="V152" s="3">
        <f t="shared" si="59"/>
        <v>17840.038878027888</v>
      </c>
      <c r="W152" s="14">
        <f t="shared" si="55"/>
        <v>58940.038878027888</v>
      </c>
    </row>
    <row r="153" spans="1:23" x14ac:dyDescent="0.25">
      <c r="A153" s="1">
        <v>47604</v>
      </c>
      <c r="B153">
        <v>138</v>
      </c>
      <c r="C153" s="8">
        <f t="shared" si="46"/>
        <v>300</v>
      </c>
      <c r="D153" s="8">
        <f t="shared" si="47"/>
        <v>41400</v>
      </c>
      <c r="E153">
        <v>0</v>
      </c>
      <c r="F153" s="2">
        <v>0</v>
      </c>
      <c r="G153" s="2">
        <f t="shared" si="48"/>
        <v>300</v>
      </c>
      <c r="H153" s="2">
        <f t="shared" si="60"/>
        <v>49746.188083939029</v>
      </c>
      <c r="I153" s="2">
        <f t="shared" si="49"/>
        <v>298.47712850363416</v>
      </c>
      <c r="J153" s="2">
        <v>0</v>
      </c>
      <c r="K153" s="2">
        <f t="shared" si="56"/>
        <v>50044.665212442662</v>
      </c>
      <c r="L153" s="2">
        <f t="shared" si="50"/>
        <v>8644.6652124426619</v>
      </c>
      <c r="M153" s="2">
        <f t="shared" si="51"/>
        <v>1037.3598254931194</v>
      </c>
      <c r="N153" s="2">
        <f t="shared" si="52"/>
        <v>49007.305386949542</v>
      </c>
      <c r="O153" s="2">
        <f t="shared" si="53"/>
        <v>7607.3053869495416</v>
      </c>
      <c r="P153" s="2">
        <f t="shared" si="61"/>
        <v>369.13071403361977</v>
      </c>
      <c r="Q153" s="2">
        <f t="shared" si="62"/>
        <v>63648.681691225574</v>
      </c>
      <c r="R153" s="2">
        <f t="shared" si="54"/>
        <v>22248.681691225574</v>
      </c>
      <c r="S153" s="2">
        <f>IF(MONTH(A153)=11,(Bezugstabelle!$D$14+Q141)*$R$10*0.7,0)</f>
        <v>0</v>
      </c>
      <c r="T153" s="2">
        <f t="shared" si="57"/>
        <v>0</v>
      </c>
      <c r="U153" s="3">
        <f t="shared" si="58"/>
        <v>4107.6628572425207</v>
      </c>
      <c r="V153" s="3">
        <f t="shared" si="59"/>
        <v>18141.018833983053</v>
      </c>
      <c r="W153" s="14">
        <f t="shared" si="55"/>
        <v>59541.018833983049</v>
      </c>
    </row>
    <row r="154" spans="1:23" x14ac:dyDescent="0.25">
      <c r="A154" s="1">
        <v>47635</v>
      </c>
      <c r="B154">
        <v>139</v>
      </c>
      <c r="C154" s="8">
        <f t="shared" si="46"/>
        <v>300</v>
      </c>
      <c r="D154" s="8">
        <f t="shared" si="47"/>
        <v>41700</v>
      </c>
      <c r="E154">
        <v>0</v>
      </c>
      <c r="F154" s="2">
        <v>0</v>
      </c>
      <c r="G154" s="2">
        <f t="shared" si="48"/>
        <v>300</v>
      </c>
      <c r="H154" s="2">
        <f t="shared" si="60"/>
        <v>50344.665212442662</v>
      </c>
      <c r="I154" s="2">
        <f t="shared" si="49"/>
        <v>302.06799127465598</v>
      </c>
      <c r="J154" s="2">
        <v>0</v>
      </c>
      <c r="K154" s="2">
        <f t="shared" si="56"/>
        <v>50646.733203717318</v>
      </c>
      <c r="L154" s="2">
        <f t="shared" si="50"/>
        <v>8946.7332037173182</v>
      </c>
      <c r="M154" s="2">
        <f t="shared" si="51"/>
        <v>1073.607984446078</v>
      </c>
      <c r="N154" s="2">
        <f t="shared" si="52"/>
        <v>49573.125219271242</v>
      </c>
      <c r="O154" s="2">
        <f t="shared" si="53"/>
        <v>7873.1252192712418</v>
      </c>
      <c r="P154" s="2">
        <f t="shared" si="61"/>
        <v>373.03397653214921</v>
      </c>
      <c r="Q154" s="2">
        <f t="shared" si="62"/>
        <v>64321.715667757722</v>
      </c>
      <c r="R154" s="2">
        <f t="shared" si="54"/>
        <v>22621.715667757722</v>
      </c>
      <c r="S154" s="2">
        <f>IF(MONTH(A154)=11,(Bezugstabelle!$D$14+Q142)*$R$10*0.7,0)</f>
        <v>0</v>
      </c>
      <c r="T154" s="2">
        <f t="shared" si="57"/>
        <v>0</v>
      </c>
      <c r="U154" s="3">
        <f t="shared" si="58"/>
        <v>4176.5342551597687</v>
      </c>
      <c r="V154" s="3">
        <f t="shared" si="59"/>
        <v>18445.181412597954</v>
      </c>
      <c r="W154" s="14">
        <f t="shared" si="55"/>
        <v>60145.181412597958</v>
      </c>
    </row>
    <row r="155" spans="1:23" x14ac:dyDescent="0.25">
      <c r="A155" s="1">
        <v>47665</v>
      </c>
      <c r="B155">
        <v>140</v>
      </c>
      <c r="C155" s="8">
        <f t="shared" si="46"/>
        <v>300</v>
      </c>
      <c r="D155" s="8">
        <f t="shared" si="47"/>
        <v>42000</v>
      </c>
      <c r="E155">
        <v>0</v>
      </c>
      <c r="F155" s="2">
        <v>0</v>
      </c>
      <c r="G155" s="2">
        <f t="shared" si="48"/>
        <v>300</v>
      </c>
      <c r="H155" s="2">
        <f t="shared" si="60"/>
        <v>50946.733203717318</v>
      </c>
      <c r="I155" s="2">
        <f t="shared" si="49"/>
        <v>305.68039922230389</v>
      </c>
      <c r="J155" s="2">
        <v>0</v>
      </c>
      <c r="K155" s="2">
        <f t="shared" si="56"/>
        <v>51252.413602939625</v>
      </c>
      <c r="L155" s="2">
        <f t="shared" si="50"/>
        <v>9252.413602939625</v>
      </c>
      <c r="M155" s="2">
        <f t="shared" si="51"/>
        <v>1110.289632352755</v>
      </c>
      <c r="N155" s="2">
        <f t="shared" si="52"/>
        <v>50142.123970586872</v>
      </c>
      <c r="O155" s="2">
        <f t="shared" si="53"/>
        <v>8142.123970586872</v>
      </c>
      <c r="P155" s="2">
        <f t="shared" si="61"/>
        <v>376.96000806192006</v>
      </c>
      <c r="Q155" s="2">
        <f t="shared" si="62"/>
        <v>64998.675675819642</v>
      </c>
      <c r="R155" s="2">
        <f t="shared" si="54"/>
        <v>22998.675675819642</v>
      </c>
      <c r="S155" s="2">
        <f>IF(MONTH(A155)=11,(Bezugstabelle!$D$14+Q143)*$R$10*0.7,0)</f>
        <v>0</v>
      </c>
      <c r="T155" s="2">
        <f t="shared" si="57"/>
        <v>0</v>
      </c>
      <c r="U155" s="3">
        <f t="shared" si="58"/>
        <v>4246.1304966482012</v>
      </c>
      <c r="V155" s="3">
        <f t="shared" si="59"/>
        <v>18752.54517917144</v>
      </c>
      <c r="W155" s="14">
        <f t="shared" si="55"/>
        <v>60752.545179171444</v>
      </c>
    </row>
    <row r="156" spans="1:23" x14ac:dyDescent="0.25">
      <c r="A156" s="1">
        <v>47696</v>
      </c>
      <c r="B156">
        <v>141</v>
      </c>
      <c r="C156" s="8">
        <f t="shared" si="46"/>
        <v>300</v>
      </c>
      <c r="D156" s="8">
        <f t="shared" si="47"/>
        <v>42300</v>
      </c>
      <c r="E156">
        <v>0</v>
      </c>
      <c r="F156" s="2">
        <v>0</v>
      </c>
      <c r="G156" s="2">
        <f t="shared" si="48"/>
        <v>300</v>
      </c>
      <c r="H156" s="2">
        <f t="shared" si="60"/>
        <v>51552.413602939625</v>
      </c>
      <c r="I156" s="2">
        <f t="shared" si="49"/>
        <v>309.31448161763774</v>
      </c>
      <c r="J156" s="2">
        <v>0</v>
      </c>
      <c r="K156" s="2">
        <f t="shared" si="56"/>
        <v>51861.72808455726</v>
      </c>
      <c r="L156" s="2">
        <f t="shared" si="50"/>
        <v>9561.7280845572604</v>
      </c>
      <c r="M156" s="2">
        <f t="shared" si="51"/>
        <v>1147.4073701468712</v>
      </c>
      <c r="N156" s="2">
        <f t="shared" si="52"/>
        <v>50714.320714410387</v>
      </c>
      <c r="O156" s="2">
        <f t="shared" si="53"/>
        <v>8414.3207144103872</v>
      </c>
      <c r="P156" s="2">
        <f t="shared" si="61"/>
        <v>380.90894144228128</v>
      </c>
      <c r="Q156" s="2">
        <f t="shared" si="62"/>
        <v>65679.58461726192</v>
      </c>
      <c r="R156" s="2">
        <f t="shared" si="54"/>
        <v>23379.58461726192</v>
      </c>
      <c r="S156" s="2">
        <f>IF(MONTH(A156)=11,(Bezugstabelle!$D$14+Q144)*$R$10*0.7,0)</f>
        <v>0</v>
      </c>
      <c r="T156" s="2">
        <f t="shared" si="57"/>
        <v>0</v>
      </c>
      <c r="U156" s="3">
        <f t="shared" si="58"/>
        <v>4316.4558099619817</v>
      </c>
      <c r="V156" s="3">
        <f t="shared" si="59"/>
        <v>19063.128807299938</v>
      </c>
      <c r="W156" s="14">
        <f t="shared" si="55"/>
        <v>61363.128807299938</v>
      </c>
    </row>
    <row r="157" spans="1:23" x14ac:dyDescent="0.25">
      <c r="A157" s="1">
        <v>47727</v>
      </c>
      <c r="B157">
        <v>142</v>
      </c>
      <c r="C157" s="8">
        <f t="shared" si="46"/>
        <v>300</v>
      </c>
      <c r="D157" s="8">
        <f t="shared" si="47"/>
        <v>42600</v>
      </c>
      <c r="E157">
        <v>0</v>
      </c>
      <c r="F157" s="2">
        <v>0</v>
      </c>
      <c r="G157" s="2">
        <f t="shared" si="48"/>
        <v>300</v>
      </c>
      <c r="H157" s="2">
        <f t="shared" si="60"/>
        <v>52161.72808455726</v>
      </c>
      <c r="I157" s="2">
        <f t="shared" si="49"/>
        <v>312.97036850734355</v>
      </c>
      <c r="J157" s="2">
        <v>0</v>
      </c>
      <c r="K157" s="2">
        <f t="shared" si="56"/>
        <v>52474.6984530646</v>
      </c>
      <c r="L157" s="2">
        <f t="shared" si="50"/>
        <v>9874.6984530646005</v>
      </c>
      <c r="M157" s="2">
        <f t="shared" si="51"/>
        <v>1184.9638143677521</v>
      </c>
      <c r="N157" s="2">
        <f t="shared" si="52"/>
        <v>51289.734638696849</v>
      </c>
      <c r="O157" s="2">
        <f t="shared" si="53"/>
        <v>8689.7346386968493</v>
      </c>
      <c r="P157" s="2">
        <f t="shared" si="61"/>
        <v>384.88091026736123</v>
      </c>
      <c r="Q157" s="2">
        <f t="shared" si="62"/>
        <v>66364.465527529275</v>
      </c>
      <c r="R157" s="2">
        <f t="shared" si="54"/>
        <v>23764.465527529275</v>
      </c>
      <c r="S157" s="2">
        <f>IF(MONTH(A157)=11,(Bezugstabelle!$D$14+Q145)*$R$10*0.7,0)</f>
        <v>0</v>
      </c>
      <c r="T157" s="2">
        <f t="shared" si="57"/>
        <v>0</v>
      </c>
      <c r="U157" s="3">
        <f t="shared" si="58"/>
        <v>4387.5144480200915</v>
      </c>
      <c r="V157" s="3">
        <f t="shared" si="59"/>
        <v>19376.951079509185</v>
      </c>
      <c r="W157" s="14">
        <f t="shared" si="55"/>
        <v>61976.951079509185</v>
      </c>
    </row>
    <row r="158" spans="1:23" x14ac:dyDescent="0.25">
      <c r="A158" s="1">
        <v>47757</v>
      </c>
      <c r="B158">
        <v>143</v>
      </c>
      <c r="C158" s="8">
        <f t="shared" si="46"/>
        <v>300</v>
      </c>
      <c r="D158" s="8">
        <f t="shared" si="47"/>
        <v>42900</v>
      </c>
      <c r="E158">
        <v>0</v>
      </c>
      <c r="F158" s="2">
        <v>0</v>
      </c>
      <c r="G158" s="2">
        <f t="shared" si="48"/>
        <v>300</v>
      </c>
      <c r="H158" s="2">
        <f t="shared" si="60"/>
        <v>52774.6984530646</v>
      </c>
      <c r="I158" s="2">
        <f t="shared" si="49"/>
        <v>316.64819071838758</v>
      </c>
      <c r="J158" s="2">
        <v>0</v>
      </c>
      <c r="K158" s="2">
        <f t="shared" si="56"/>
        <v>53091.346643782985</v>
      </c>
      <c r="L158" s="2">
        <f t="shared" si="50"/>
        <v>10191.346643782985</v>
      </c>
      <c r="M158" s="2">
        <f t="shared" si="51"/>
        <v>1222.9615972539582</v>
      </c>
      <c r="N158" s="2">
        <f t="shared" si="52"/>
        <v>51868.385046529023</v>
      </c>
      <c r="O158" s="2">
        <f t="shared" si="53"/>
        <v>8968.3850465290234</v>
      </c>
      <c r="P158" s="2">
        <f t="shared" si="61"/>
        <v>388.87604891058743</v>
      </c>
      <c r="Q158" s="2">
        <f t="shared" si="62"/>
        <v>67053.341576439867</v>
      </c>
      <c r="R158" s="2">
        <f t="shared" si="54"/>
        <v>24153.341576439867</v>
      </c>
      <c r="S158" s="2">
        <f>IF(MONTH(A158)=11,(Bezugstabelle!$D$14+Q146)*$R$10*0.7,0)</f>
        <v>0</v>
      </c>
      <c r="T158" s="2">
        <f t="shared" si="57"/>
        <v>0</v>
      </c>
      <c r="U158" s="3">
        <f t="shared" si="58"/>
        <v>4459.3106885502102</v>
      </c>
      <c r="V158" s="3">
        <f t="shared" si="59"/>
        <v>19694.030887889658</v>
      </c>
      <c r="W158" s="14">
        <f t="shared" si="55"/>
        <v>62594.030887889661</v>
      </c>
    </row>
    <row r="159" spans="1:23" x14ac:dyDescent="0.25">
      <c r="A159" s="1">
        <v>47788</v>
      </c>
      <c r="B159">
        <v>144</v>
      </c>
      <c r="C159" s="8">
        <f t="shared" si="46"/>
        <v>300</v>
      </c>
      <c r="D159" s="8">
        <f t="shared" si="47"/>
        <v>43200</v>
      </c>
      <c r="E159">
        <v>0</v>
      </c>
      <c r="F159" s="2">
        <f>F147+$J$7</f>
        <v>-454.36000000000024</v>
      </c>
      <c r="G159" s="2">
        <f t="shared" si="48"/>
        <v>-154.36000000000024</v>
      </c>
      <c r="H159" s="2">
        <f t="shared" si="60"/>
        <v>52936.986643782984</v>
      </c>
      <c r="I159" s="2">
        <f t="shared" si="49"/>
        <v>317.62191986269789</v>
      </c>
      <c r="J159" s="2">
        <f t="shared" ref="J159" si="64">(0.36%+0.035%)*H159</f>
        <v>209.10109724294281</v>
      </c>
      <c r="K159" s="2">
        <f t="shared" si="56"/>
        <v>53463.709660888628</v>
      </c>
      <c r="L159" s="2">
        <f t="shared" si="50"/>
        <v>10263.709660888628</v>
      </c>
      <c r="M159" s="2">
        <f t="shared" si="51"/>
        <v>1231.6451593066354</v>
      </c>
      <c r="N159" s="2">
        <f t="shared" si="52"/>
        <v>52232.06450158199</v>
      </c>
      <c r="O159" s="2">
        <f t="shared" si="53"/>
        <v>9032.06450158199</v>
      </c>
      <c r="P159" s="2">
        <f t="shared" si="61"/>
        <v>392.89449252923259</v>
      </c>
      <c r="Q159" s="2">
        <f t="shared" si="62"/>
        <v>67737.074063774868</v>
      </c>
      <c r="R159" s="2">
        <f t="shared" si="54"/>
        <v>24537.074063774868</v>
      </c>
      <c r="S159" s="2">
        <f>IF(MONTH(A159)=11,(Bezugstabelle!$D$14+Q147)*$R$10*0.7,0)</f>
        <v>224.3756374098549</v>
      </c>
      <c r="T159" s="2">
        <f t="shared" si="57"/>
        <v>9.162005194235741</v>
      </c>
      <c r="U159" s="3">
        <f t="shared" si="58"/>
        <v>4488.7319469676404</v>
      </c>
      <c r="V159" s="3">
        <f t="shared" si="59"/>
        <v>20048.342116807227</v>
      </c>
      <c r="W159" s="14">
        <f t="shared" si="55"/>
        <v>63248.342116807224</v>
      </c>
    </row>
    <row r="160" spans="1:23" x14ac:dyDescent="0.25">
      <c r="A160" s="1">
        <v>47818</v>
      </c>
      <c r="B160">
        <v>145</v>
      </c>
      <c r="C160" s="8">
        <f t="shared" si="46"/>
        <v>300</v>
      </c>
      <c r="D160" s="8">
        <f t="shared" si="47"/>
        <v>43500</v>
      </c>
      <c r="E160">
        <v>0</v>
      </c>
      <c r="F160" s="2">
        <v>0</v>
      </c>
      <c r="G160" s="2">
        <f t="shared" si="48"/>
        <v>300</v>
      </c>
      <c r="H160" s="2">
        <f t="shared" si="60"/>
        <v>53763.709660888628</v>
      </c>
      <c r="I160" s="2">
        <f t="shared" si="49"/>
        <v>322.58225796533173</v>
      </c>
      <c r="J160" s="2">
        <v>0</v>
      </c>
      <c r="K160" s="2">
        <f t="shared" si="56"/>
        <v>54086.29191885396</v>
      </c>
      <c r="L160" s="2">
        <f t="shared" si="50"/>
        <v>10586.29191885396</v>
      </c>
      <c r="M160" s="2">
        <f t="shared" si="51"/>
        <v>1270.3550302624753</v>
      </c>
      <c r="N160" s="2">
        <f t="shared" si="52"/>
        <v>52815.936888591488</v>
      </c>
      <c r="O160" s="2">
        <f t="shared" si="53"/>
        <v>9315.9368885914882</v>
      </c>
      <c r="P160" s="2">
        <f t="shared" si="61"/>
        <v>396.88293203868676</v>
      </c>
      <c r="Q160" s="2">
        <f t="shared" si="62"/>
        <v>68433.956995813554</v>
      </c>
      <c r="R160" s="2">
        <f t="shared" si="54"/>
        <v>24933.956995813554</v>
      </c>
      <c r="S160" s="2">
        <f>IF(MONTH(A160)=11,(Bezugstabelle!$D$14+Q148)*$R$10*0.7,0)</f>
        <v>0</v>
      </c>
      <c r="T160" s="2">
        <f t="shared" si="57"/>
        <v>0</v>
      </c>
      <c r="U160" s="3">
        <f t="shared" si="58"/>
        <v>4603.4318103520773</v>
      </c>
      <c r="V160" s="3">
        <f t="shared" si="59"/>
        <v>20330.525185461476</v>
      </c>
      <c r="W160" s="14">
        <f t="shared" si="55"/>
        <v>63830.525185461476</v>
      </c>
    </row>
    <row r="161" spans="1:23" x14ac:dyDescent="0.25">
      <c r="A161" s="1">
        <v>47849</v>
      </c>
      <c r="B161">
        <v>146</v>
      </c>
      <c r="C161" s="8">
        <f t="shared" si="46"/>
        <v>300</v>
      </c>
      <c r="D161" s="8">
        <f t="shared" si="47"/>
        <v>43800</v>
      </c>
      <c r="E161">
        <v>0</v>
      </c>
      <c r="F161" s="2">
        <v>0</v>
      </c>
      <c r="G161" s="2">
        <f t="shared" si="48"/>
        <v>300</v>
      </c>
      <c r="H161" s="2">
        <f t="shared" si="60"/>
        <v>54386.29191885396</v>
      </c>
      <c r="I161" s="2">
        <f t="shared" si="49"/>
        <v>326.31775151312371</v>
      </c>
      <c r="J161" s="2">
        <v>0</v>
      </c>
      <c r="K161" s="2">
        <f t="shared" si="56"/>
        <v>54712.609670367085</v>
      </c>
      <c r="L161" s="2">
        <f t="shared" si="50"/>
        <v>10912.609670367085</v>
      </c>
      <c r="M161" s="2">
        <f t="shared" si="51"/>
        <v>1309.5131604440503</v>
      </c>
      <c r="N161" s="2">
        <f t="shared" si="52"/>
        <v>53403.096509923038</v>
      </c>
      <c r="O161" s="2">
        <f t="shared" si="53"/>
        <v>9603.096509923038</v>
      </c>
      <c r="P161" s="2">
        <f t="shared" si="61"/>
        <v>400.9480824755791</v>
      </c>
      <c r="Q161" s="2">
        <f t="shared" si="62"/>
        <v>69134.905078289128</v>
      </c>
      <c r="R161" s="2">
        <f t="shared" si="54"/>
        <v>25334.905078289128</v>
      </c>
      <c r="S161" s="2">
        <f>IF(MONTH(A161)=11,(Bezugstabelle!$D$14+Q149)*$R$10*0.7,0)</f>
        <v>0</v>
      </c>
      <c r="T161" s="2">
        <f t="shared" si="57"/>
        <v>0</v>
      </c>
      <c r="U161" s="3">
        <f t="shared" si="58"/>
        <v>4677.4568500791293</v>
      </c>
      <c r="V161" s="3">
        <f t="shared" si="59"/>
        <v>20657.44822821</v>
      </c>
      <c r="W161" s="14">
        <f t="shared" si="55"/>
        <v>64457.44822821</v>
      </c>
    </row>
    <row r="162" spans="1:23" x14ac:dyDescent="0.25">
      <c r="A162" s="1">
        <v>47880</v>
      </c>
      <c r="B162">
        <v>147</v>
      </c>
      <c r="C162" s="8">
        <f t="shared" si="46"/>
        <v>300</v>
      </c>
      <c r="D162" s="8">
        <f t="shared" si="47"/>
        <v>44100</v>
      </c>
      <c r="E162">
        <v>0</v>
      </c>
      <c r="F162" s="2">
        <v>0</v>
      </c>
      <c r="G162" s="2">
        <f t="shared" si="48"/>
        <v>300</v>
      </c>
      <c r="H162" s="2">
        <f t="shared" si="60"/>
        <v>55012.609670367085</v>
      </c>
      <c r="I162" s="2">
        <f t="shared" si="49"/>
        <v>330.0756580222025</v>
      </c>
      <c r="J162" s="2">
        <v>0</v>
      </c>
      <c r="K162" s="2">
        <f t="shared" si="56"/>
        <v>55342.685328389285</v>
      </c>
      <c r="L162" s="2">
        <f t="shared" si="50"/>
        <v>11242.685328389285</v>
      </c>
      <c r="M162" s="2">
        <f t="shared" si="51"/>
        <v>1349.1222394067142</v>
      </c>
      <c r="N162" s="2">
        <f t="shared" si="52"/>
        <v>53993.56308898257</v>
      </c>
      <c r="O162" s="2">
        <f t="shared" si="53"/>
        <v>9893.5630889825698</v>
      </c>
      <c r="P162" s="2">
        <f t="shared" si="61"/>
        <v>405.03694629001996</v>
      </c>
      <c r="Q162" s="2">
        <f t="shared" si="62"/>
        <v>69839.942024579155</v>
      </c>
      <c r="R162" s="2">
        <f t="shared" si="54"/>
        <v>25739.942024579155</v>
      </c>
      <c r="S162" s="2">
        <f>IF(MONTH(A162)=11,(Bezugstabelle!$D$14+Q150)*$R$10*0.7,0)</f>
        <v>0</v>
      </c>
      <c r="T162" s="2">
        <f t="shared" si="57"/>
        <v>0</v>
      </c>
      <c r="U162" s="3">
        <f t="shared" si="58"/>
        <v>4752.2367962879252</v>
      </c>
      <c r="V162" s="3">
        <f t="shared" si="59"/>
        <v>20987.70522829123</v>
      </c>
      <c r="W162" s="14">
        <f t="shared" si="55"/>
        <v>65087.705228291234</v>
      </c>
    </row>
    <row r="163" spans="1:23" x14ac:dyDescent="0.25">
      <c r="A163" s="1">
        <v>47908</v>
      </c>
      <c r="B163">
        <v>148</v>
      </c>
      <c r="C163" s="8">
        <f t="shared" si="46"/>
        <v>300</v>
      </c>
      <c r="D163" s="8">
        <f t="shared" si="47"/>
        <v>44400</v>
      </c>
      <c r="E163">
        <v>0</v>
      </c>
      <c r="F163" s="2">
        <v>0</v>
      </c>
      <c r="G163" s="2">
        <f t="shared" si="48"/>
        <v>300</v>
      </c>
      <c r="H163" s="2">
        <f t="shared" si="60"/>
        <v>55642.685328389285</v>
      </c>
      <c r="I163" s="2">
        <f t="shared" si="49"/>
        <v>333.85611197033569</v>
      </c>
      <c r="J163" s="2">
        <v>0</v>
      </c>
      <c r="K163" s="2">
        <f t="shared" si="56"/>
        <v>55976.541440359622</v>
      </c>
      <c r="L163" s="2">
        <f t="shared" si="50"/>
        <v>11576.541440359622</v>
      </c>
      <c r="M163" s="2">
        <f t="shared" si="51"/>
        <v>1389.1849728431548</v>
      </c>
      <c r="N163" s="2">
        <f t="shared" si="52"/>
        <v>54587.356467516467</v>
      </c>
      <c r="O163" s="2">
        <f t="shared" si="53"/>
        <v>10187.356467516467</v>
      </c>
      <c r="P163" s="2">
        <f t="shared" si="61"/>
        <v>409.14966181004507</v>
      </c>
      <c r="Q163" s="2">
        <f t="shared" si="62"/>
        <v>70549.091686389205</v>
      </c>
      <c r="R163" s="2">
        <f t="shared" si="54"/>
        <v>26149.091686389205</v>
      </c>
      <c r="S163" s="2">
        <f>IF(MONTH(A163)=11,(Bezugstabelle!$D$14+Q151)*$R$10*0.7,0)</f>
        <v>0</v>
      </c>
      <c r="T163" s="2">
        <f t="shared" si="57"/>
        <v>0</v>
      </c>
      <c r="U163" s="3">
        <f t="shared" si="58"/>
        <v>4827.7760525996064</v>
      </c>
      <c r="V163" s="3">
        <f t="shared" si="59"/>
        <v>21321.3156337896</v>
      </c>
      <c r="W163" s="14">
        <f t="shared" si="55"/>
        <v>65721.315633789607</v>
      </c>
    </row>
    <row r="164" spans="1:23" x14ac:dyDescent="0.25">
      <c r="A164" s="1">
        <v>47939</v>
      </c>
      <c r="B164">
        <v>149</v>
      </c>
      <c r="C164" s="8">
        <f t="shared" si="46"/>
        <v>300</v>
      </c>
      <c r="D164" s="8">
        <f t="shared" si="47"/>
        <v>44700</v>
      </c>
      <c r="E164">
        <v>0</v>
      </c>
      <c r="F164" s="2">
        <v>0</v>
      </c>
      <c r="G164" s="2">
        <f t="shared" si="48"/>
        <v>300</v>
      </c>
      <c r="H164" s="2">
        <f t="shared" si="60"/>
        <v>56276.541440359622</v>
      </c>
      <c r="I164" s="2">
        <f t="shared" si="49"/>
        <v>337.65924864215771</v>
      </c>
      <c r="J164" s="2">
        <v>0</v>
      </c>
      <c r="K164" s="2">
        <f t="shared" si="56"/>
        <v>56614.20068900178</v>
      </c>
      <c r="L164" s="2">
        <f t="shared" si="50"/>
        <v>11914.20068900178</v>
      </c>
      <c r="M164" s="2">
        <f t="shared" si="51"/>
        <v>1429.7040826802138</v>
      </c>
      <c r="N164" s="2">
        <f t="shared" si="52"/>
        <v>55184.496606321569</v>
      </c>
      <c r="O164" s="2">
        <f t="shared" si="53"/>
        <v>10484.496606321569</v>
      </c>
      <c r="P164" s="2">
        <f t="shared" si="61"/>
        <v>413.28636817060374</v>
      </c>
      <c r="Q164" s="2">
        <f t="shared" si="62"/>
        <v>71262.378054559813</v>
      </c>
      <c r="R164" s="2">
        <f t="shared" si="54"/>
        <v>26562.378054559813</v>
      </c>
      <c r="S164" s="2">
        <f>IF(MONTH(A164)=11,(Bezugstabelle!$D$14+Q152)*$R$10*0.7,0)</f>
        <v>0</v>
      </c>
      <c r="T164" s="2">
        <f t="shared" si="57"/>
        <v>0</v>
      </c>
      <c r="U164" s="3">
        <f t="shared" si="58"/>
        <v>4904.0790483231049</v>
      </c>
      <c r="V164" s="3">
        <f t="shared" si="59"/>
        <v>21658.29900623671</v>
      </c>
      <c r="W164" s="14">
        <f t="shared" si="55"/>
        <v>66358.299006236717</v>
      </c>
    </row>
    <row r="165" spans="1:23" x14ac:dyDescent="0.25">
      <c r="A165" s="1">
        <v>47969</v>
      </c>
      <c r="B165">
        <v>150</v>
      </c>
      <c r="C165" s="8">
        <f t="shared" si="46"/>
        <v>300</v>
      </c>
      <c r="D165" s="8">
        <f t="shared" si="47"/>
        <v>45000</v>
      </c>
      <c r="E165">
        <v>0</v>
      </c>
      <c r="F165" s="2">
        <v>0</v>
      </c>
      <c r="G165" s="2">
        <f t="shared" si="48"/>
        <v>300</v>
      </c>
      <c r="H165" s="2">
        <f t="shared" si="60"/>
        <v>56914.20068900178</v>
      </c>
      <c r="I165" s="2">
        <f t="shared" si="49"/>
        <v>341.48520413401064</v>
      </c>
      <c r="J165" s="2">
        <v>0</v>
      </c>
      <c r="K165" s="2">
        <f t="shared" si="56"/>
        <v>57255.685893135793</v>
      </c>
      <c r="L165" s="2">
        <f t="shared" si="50"/>
        <v>12255.685893135793</v>
      </c>
      <c r="M165" s="2">
        <f t="shared" si="51"/>
        <v>1470.6823071762951</v>
      </c>
      <c r="N165" s="2">
        <f t="shared" si="52"/>
        <v>55785.003585959501</v>
      </c>
      <c r="O165" s="2">
        <f t="shared" si="53"/>
        <v>10785.003585959501</v>
      </c>
      <c r="P165" s="2">
        <f t="shared" si="61"/>
        <v>417.44720531826562</v>
      </c>
      <c r="Q165" s="2">
        <f t="shared" si="62"/>
        <v>71979.825259878082</v>
      </c>
      <c r="R165" s="2">
        <f t="shared" si="54"/>
        <v>26979.825259878082</v>
      </c>
      <c r="S165" s="2">
        <f>IF(MONTH(A165)=11,(Bezugstabelle!$D$14+Q153)*$R$10*0.7,0)</f>
        <v>0</v>
      </c>
      <c r="T165" s="2">
        <f t="shared" si="57"/>
        <v>0</v>
      </c>
      <c r="U165" s="3">
        <f t="shared" si="58"/>
        <v>4981.1502386049897</v>
      </c>
      <c r="V165" s="3">
        <f t="shared" si="59"/>
        <v>21998.675021273091</v>
      </c>
      <c r="W165" s="14">
        <f t="shared" si="55"/>
        <v>66998.675021273084</v>
      </c>
    </row>
    <row r="166" spans="1:23" x14ac:dyDescent="0.25">
      <c r="A166" s="1">
        <v>48000</v>
      </c>
      <c r="B166">
        <v>151</v>
      </c>
      <c r="C166" s="8">
        <f t="shared" si="46"/>
        <v>300</v>
      </c>
      <c r="D166" s="8">
        <f t="shared" si="47"/>
        <v>45300</v>
      </c>
      <c r="E166">
        <v>0</v>
      </c>
      <c r="F166" s="2">
        <v>0</v>
      </c>
      <c r="G166" s="2">
        <f t="shared" si="48"/>
        <v>300</v>
      </c>
      <c r="H166" s="2">
        <f t="shared" si="60"/>
        <v>57555.685893135793</v>
      </c>
      <c r="I166" s="2">
        <f t="shared" si="49"/>
        <v>345.3341153588147</v>
      </c>
      <c r="J166" s="2">
        <v>0</v>
      </c>
      <c r="K166" s="2">
        <f t="shared" si="56"/>
        <v>57901.020008494605</v>
      </c>
      <c r="L166" s="2">
        <f t="shared" si="50"/>
        <v>12601.020008494605</v>
      </c>
      <c r="M166" s="2">
        <f t="shared" si="51"/>
        <v>1512.1224010193525</v>
      </c>
      <c r="N166" s="2">
        <f t="shared" si="52"/>
        <v>56388.89760747525</v>
      </c>
      <c r="O166" s="2">
        <f t="shared" si="53"/>
        <v>11088.89760747525</v>
      </c>
      <c r="P166" s="2">
        <f t="shared" si="61"/>
        <v>421.6323140159555</v>
      </c>
      <c r="Q166" s="2">
        <f t="shared" si="62"/>
        <v>72701.457573894033</v>
      </c>
      <c r="R166" s="2">
        <f t="shared" si="54"/>
        <v>27401.457573894033</v>
      </c>
      <c r="S166" s="2">
        <f>IF(MONTH(A166)=11,(Bezugstabelle!$D$14+Q154)*$R$10*0.7,0)</f>
        <v>0</v>
      </c>
      <c r="T166" s="2">
        <f t="shared" si="57"/>
        <v>0</v>
      </c>
      <c r="U166" s="3">
        <f t="shared" si="58"/>
        <v>5058.9941045801852</v>
      </c>
      <c r="V166" s="3">
        <f t="shared" si="59"/>
        <v>22342.463469313847</v>
      </c>
      <c r="W166" s="14">
        <f t="shared" si="55"/>
        <v>67642.463469313851</v>
      </c>
    </row>
    <row r="167" spans="1:23" x14ac:dyDescent="0.25">
      <c r="A167" s="1">
        <v>48030</v>
      </c>
      <c r="B167">
        <v>152</v>
      </c>
      <c r="C167" s="8">
        <f t="shared" si="46"/>
        <v>300</v>
      </c>
      <c r="D167" s="8">
        <f t="shared" si="47"/>
        <v>45600</v>
      </c>
      <c r="E167">
        <v>0</v>
      </c>
      <c r="F167" s="2">
        <v>0</v>
      </c>
      <c r="G167" s="2">
        <f t="shared" si="48"/>
        <v>300</v>
      </c>
      <c r="H167" s="2">
        <f t="shared" si="60"/>
        <v>58201.020008494605</v>
      </c>
      <c r="I167" s="2">
        <f t="shared" si="49"/>
        <v>349.20612005096763</v>
      </c>
      <c r="J167" s="2">
        <v>0</v>
      </c>
      <c r="K167" s="2">
        <f t="shared" si="56"/>
        <v>58550.226128545575</v>
      </c>
      <c r="L167" s="2">
        <f t="shared" si="50"/>
        <v>12950.226128545575</v>
      </c>
      <c r="M167" s="2">
        <f t="shared" si="51"/>
        <v>1554.0271354254692</v>
      </c>
      <c r="N167" s="2">
        <f t="shared" si="52"/>
        <v>56996.19899312011</v>
      </c>
      <c r="O167" s="2">
        <f t="shared" si="53"/>
        <v>11396.19899312011</v>
      </c>
      <c r="P167" s="2">
        <f t="shared" si="61"/>
        <v>425.84183584771523</v>
      </c>
      <c r="Q167" s="2">
        <f t="shared" si="62"/>
        <v>73427.299409741754</v>
      </c>
      <c r="R167" s="2">
        <f t="shared" si="54"/>
        <v>27827.299409741754</v>
      </c>
      <c r="S167" s="2">
        <f>IF(MONTH(A167)=11,(Bezugstabelle!$D$14+Q155)*$R$10*0.7,0)</f>
        <v>0</v>
      </c>
      <c r="T167" s="2">
        <f t="shared" si="57"/>
        <v>0</v>
      </c>
      <c r="U167" s="3">
        <f t="shared" si="58"/>
        <v>5137.6151535235713</v>
      </c>
      <c r="V167" s="3">
        <f t="shared" si="59"/>
        <v>22689.684256218185</v>
      </c>
      <c r="W167" s="14">
        <f t="shared" si="55"/>
        <v>68289.684256218185</v>
      </c>
    </row>
    <row r="168" spans="1:23" x14ac:dyDescent="0.25">
      <c r="A168" s="1">
        <v>48061</v>
      </c>
      <c r="B168">
        <v>153</v>
      </c>
      <c r="C168" s="8">
        <f t="shared" si="46"/>
        <v>300</v>
      </c>
      <c r="D168" s="8">
        <f t="shared" si="47"/>
        <v>45900</v>
      </c>
      <c r="E168">
        <v>0</v>
      </c>
      <c r="F168" s="2">
        <v>0</v>
      </c>
      <c r="G168" s="2">
        <f t="shared" si="48"/>
        <v>300</v>
      </c>
      <c r="H168" s="2">
        <f t="shared" si="60"/>
        <v>58850.226128545575</v>
      </c>
      <c r="I168" s="2">
        <f t="shared" si="49"/>
        <v>353.10135677127346</v>
      </c>
      <c r="J168" s="2">
        <v>0</v>
      </c>
      <c r="K168" s="2">
        <f t="shared" si="56"/>
        <v>59203.327485316848</v>
      </c>
      <c r="L168" s="2">
        <f t="shared" si="50"/>
        <v>13303.327485316848</v>
      </c>
      <c r="M168" s="2">
        <f t="shared" si="51"/>
        <v>1596.3992982380216</v>
      </c>
      <c r="N168" s="2">
        <f t="shared" si="52"/>
        <v>57606.928187078825</v>
      </c>
      <c r="O168" s="2">
        <f t="shared" si="53"/>
        <v>11706.928187078825</v>
      </c>
      <c r="P168" s="2">
        <f t="shared" si="61"/>
        <v>430.07591322349356</v>
      </c>
      <c r="Q168" s="2">
        <f t="shared" si="62"/>
        <v>74157.37532296525</v>
      </c>
      <c r="R168" s="2">
        <f t="shared" si="54"/>
        <v>28257.37532296525</v>
      </c>
      <c r="S168" s="2">
        <f>IF(MONTH(A168)=11,(Bezugstabelle!$D$14+Q156)*$R$10*0.7,0)</f>
        <v>0</v>
      </c>
      <c r="T168" s="2">
        <f t="shared" si="57"/>
        <v>0</v>
      </c>
      <c r="U168" s="3">
        <f t="shared" si="58"/>
        <v>5217.0179190024583</v>
      </c>
      <c r="V168" s="3">
        <f t="shared" si="59"/>
        <v>23040.357403962793</v>
      </c>
      <c r="W168" s="14">
        <f t="shared" si="55"/>
        <v>68940.357403962786</v>
      </c>
    </row>
    <row r="169" spans="1:23" x14ac:dyDescent="0.25">
      <c r="A169" s="1">
        <v>48092</v>
      </c>
      <c r="B169">
        <v>154</v>
      </c>
      <c r="C169" s="8">
        <f t="shared" si="46"/>
        <v>300</v>
      </c>
      <c r="D169" s="8">
        <f t="shared" si="47"/>
        <v>46200</v>
      </c>
      <c r="E169">
        <v>0</v>
      </c>
      <c r="F169" s="2">
        <v>0</v>
      </c>
      <c r="G169" s="2">
        <f t="shared" si="48"/>
        <v>300</v>
      </c>
      <c r="H169" s="2">
        <f t="shared" si="60"/>
        <v>59503.327485316848</v>
      </c>
      <c r="I169" s="2">
        <f t="shared" si="49"/>
        <v>357.01996491190107</v>
      </c>
      <c r="J169" s="2">
        <v>0</v>
      </c>
      <c r="K169" s="2">
        <f t="shared" si="56"/>
        <v>59860.34745022875</v>
      </c>
      <c r="L169" s="2">
        <f t="shared" si="50"/>
        <v>13660.34745022875</v>
      </c>
      <c r="M169" s="2">
        <f t="shared" si="51"/>
        <v>1639.24169402745</v>
      </c>
      <c r="N169" s="2">
        <f t="shared" si="52"/>
        <v>58221.105756201301</v>
      </c>
      <c r="O169" s="2">
        <f t="shared" si="53"/>
        <v>12021.105756201301</v>
      </c>
      <c r="P169" s="2">
        <f t="shared" si="61"/>
        <v>434.33468938396396</v>
      </c>
      <c r="Q169" s="2">
        <f t="shared" si="62"/>
        <v>74891.710012349213</v>
      </c>
      <c r="R169" s="2">
        <f t="shared" si="54"/>
        <v>28691.710012349213</v>
      </c>
      <c r="S169" s="2">
        <f>IF(MONTH(A169)=11,(Bezugstabelle!$D$14+Q157)*$R$10*0.7,0)</f>
        <v>0</v>
      </c>
      <c r="T169" s="2">
        <f t="shared" si="57"/>
        <v>0</v>
      </c>
      <c r="U169" s="3">
        <f t="shared" si="58"/>
        <v>5297.2069610299732</v>
      </c>
      <c r="V169" s="3">
        <f t="shared" si="59"/>
        <v>23394.50305131924</v>
      </c>
      <c r="W169" s="14">
        <f t="shared" si="55"/>
        <v>69594.503051319247</v>
      </c>
    </row>
    <row r="170" spans="1:23" x14ac:dyDescent="0.25">
      <c r="A170" s="1">
        <v>48122</v>
      </c>
      <c r="B170">
        <v>155</v>
      </c>
      <c r="C170" s="8">
        <f t="shared" si="46"/>
        <v>300</v>
      </c>
      <c r="D170" s="8">
        <f t="shared" si="47"/>
        <v>46500</v>
      </c>
      <c r="E170">
        <v>0</v>
      </c>
      <c r="F170" s="2">
        <v>0</v>
      </c>
      <c r="G170" s="2">
        <f t="shared" si="48"/>
        <v>300</v>
      </c>
      <c r="H170" s="2">
        <f t="shared" si="60"/>
        <v>60160.34745022875</v>
      </c>
      <c r="I170" s="2">
        <f t="shared" si="49"/>
        <v>360.96208470137248</v>
      </c>
      <c r="J170" s="2">
        <v>0</v>
      </c>
      <c r="K170" s="2">
        <f t="shared" si="56"/>
        <v>60521.309534930122</v>
      </c>
      <c r="L170" s="2">
        <f t="shared" si="50"/>
        <v>14021.309534930122</v>
      </c>
      <c r="M170" s="2">
        <f t="shared" si="51"/>
        <v>1682.5571441916145</v>
      </c>
      <c r="N170" s="2">
        <f t="shared" si="52"/>
        <v>58838.752390738504</v>
      </c>
      <c r="O170" s="2">
        <f t="shared" si="53"/>
        <v>12338.752390738504</v>
      </c>
      <c r="P170" s="2">
        <f t="shared" si="61"/>
        <v>438.61830840537044</v>
      </c>
      <c r="Q170" s="2">
        <f t="shared" si="62"/>
        <v>75630.32832075459</v>
      </c>
      <c r="R170" s="2">
        <f t="shared" si="54"/>
        <v>29130.32832075459</v>
      </c>
      <c r="S170" s="2">
        <f>IF(MONTH(A170)=11,(Bezugstabelle!$D$14+Q158)*$R$10*0.7,0)</f>
        <v>0</v>
      </c>
      <c r="T170" s="2">
        <f t="shared" si="57"/>
        <v>0</v>
      </c>
      <c r="U170" s="3">
        <f t="shared" si="58"/>
        <v>5378.1868662193156</v>
      </c>
      <c r="V170" s="3">
        <f t="shared" si="59"/>
        <v>23752.141454535275</v>
      </c>
      <c r="W170" s="14">
        <f t="shared" si="55"/>
        <v>70252.141454535275</v>
      </c>
    </row>
    <row r="171" spans="1:23" x14ac:dyDescent="0.25">
      <c r="A171" s="1">
        <v>48153</v>
      </c>
      <c r="B171">
        <v>156</v>
      </c>
      <c r="C171" s="8">
        <f t="shared" si="46"/>
        <v>300</v>
      </c>
      <c r="D171" s="8">
        <f t="shared" si="47"/>
        <v>46800</v>
      </c>
      <c r="E171">
        <v>0</v>
      </c>
      <c r="F171" s="2">
        <f>F159+$J$7</f>
        <v>-444.30000000000024</v>
      </c>
      <c r="G171" s="2">
        <f t="shared" si="48"/>
        <v>-144.30000000000024</v>
      </c>
      <c r="H171" s="2">
        <f t="shared" si="60"/>
        <v>60377.009534930119</v>
      </c>
      <c r="I171" s="2">
        <f t="shared" si="49"/>
        <v>362.26205720958069</v>
      </c>
      <c r="J171" s="2">
        <f t="shared" ref="J171" si="65">(0.36%+0.035%)*H171</f>
        <v>238.48918766297399</v>
      </c>
      <c r="K171" s="2">
        <f t="shared" si="56"/>
        <v>60977.76077980268</v>
      </c>
      <c r="L171" s="2">
        <f t="shared" si="50"/>
        <v>14177.76077980268</v>
      </c>
      <c r="M171" s="2">
        <f t="shared" si="51"/>
        <v>1701.3312935763217</v>
      </c>
      <c r="N171" s="2">
        <f t="shared" si="52"/>
        <v>59276.429486226356</v>
      </c>
      <c r="O171" s="2">
        <f t="shared" si="53"/>
        <v>12476.429486226356</v>
      </c>
      <c r="P171" s="2">
        <f t="shared" si="61"/>
        <v>442.92691520440178</v>
      </c>
      <c r="Q171" s="2">
        <f t="shared" si="62"/>
        <v>76362.897413850646</v>
      </c>
      <c r="R171" s="2">
        <f t="shared" si="54"/>
        <v>29562.897413850646</v>
      </c>
      <c r="S171" s="2">
        <f>IF(MONTH(A171)=11,(Bezugstabelle!$D$14+Q159)*$R$10*0.7,0)</f>
        <v>253.6609495921405</v>
      </c>
      <c r="T171" s="2">
        <f t="shared" si="57"/>
        <v>10.357822108345735</v>
      </c>
      <c r="U171" s="3">
        <f t="shared" si="58"/>
        <v>5411.2177822137255</v>
      </c>
      <c r="V171" s="3">
        <f t="shared" si="59"/>
        <v>24151.679631636922</v>
      </c>
      <c r="W171" s="14">
        <f t="shared" si="55"/>
        <v>70951.679631636915</v>
      </c>
    </row>
    <row r="172" spans="1:23" x14ac:dyDescent="0.25">
      <c r="A172" s="1">
        <v>48183</v>
      </c>
      <c r="B172">
        <v>157</v>
      </c>
      <c r="C172" s="8">
        <f t="shared" si="46"/>
        <v>300</v>
      </c>
      <c r="D172" s="8">
        <f t="shared" si="47"/>
        <v>47100</v>
      </c>
      <c r="E172">
        <v>0</v>
      </c>
      <c r="F172" s="2">
        <v>0</v>
      </c>
      <c r="G172" s="2">
        <f t="shared" si="48"/>
        <v>300</v>
      </c>
      <c r="H172" s="2">
        <f t="shared" si="60"/>
        <v>61277.76077980268</v>
      </c>
      <c r="I172" s="2">
        <f t="shared" si="49"/>
        <v>367.66656467881603</v>
      </c>
      <c r="J172" s="2">
        <v>0</v>
      </c>
      <c r="K172" s="2">
        <f t="shared" si="56"/>
        <v>61645.427344481497</v>
      </c>
      <c r="L172" s="2">
        <f t="shared" si="50"/>
        <v>14545.427344481497</v>
      </c>
      <c r="M172" s="2">
        <f t="shared" si="51"/>
        <v>1745.4512813377796</v>
      </c>
      <c r="N172" s="2">
        <f t="shared" si="52"/>
        <v>59899.976063143717</v>
      </c>
      <c r="O172" s="2">
        <f t="shared" si="53"/>
        <v>12799.976063143717</v>
      </c>
      <c r="P172" s="2">
        <f t="shared" si="61"/>
        <v>447.20023491412877</v>
      </c>
      <c r="Q172" s="2">
        <f t="shared" si="62"/>
        <v>77110.097648764771</v>
      </c>
      <c r="R172" s="2">
        <f t="shared" si="54"/>
        <v>30010.097648764771</v>
      </c>
      <c r="S172" s="2">
        <f>IF(MONTH(A172)=11,(Bezugstabelle!$D$14+Q160)*$R$10*0.7,0)</f>
        <v>0</v>
      </c>
      <c r="T172" s="2">
        <f t="shared" si="57"/>
        <v>0</v>
      </c>
      <c r="U172" s="3">
        <f t="shared" si="58"/>
        <v>5540.6142784031954</v>
      </c>
      <c r="V172" s="3">
        <f t="shared" si="59"/>
        <v>24469.483370361577</v>
      </c>
      <c r="W172" s="14">
        <f t="shared" si="55"/>
        <v>71569.483370361573</v>
      </c>
    </row>
    <row r="173" spans="1:23" x14ac:dyDescent="0.25">
      <c r="A173" s="1">
        <v>48214</v>
      </c>
      <c r="B173">
        <v>158</v>
      </c>
      <c r="C173" s="8">
        <f t="shared" si="46"/>
        <v>300</v>
      </c>
      <c r="D173" s="8">
        <f t="shared" si="47"/>
        <v>47400</v>
      </c>
      <c r="E173">
        <v>0</v>
      </c>
      <c r="F173" s="2">
        <v>0</v>
      </c>
      <c r="G173" s="2">
        <f t="shared" si="48"/>
        <v>300</v>
      </c>
      <c r="H173" s="2">
        <f t="shared" si="60"/>
        <v>61945.427344481497</v>
      </c>
      <c r="I173" s="2">
        <f t="shared" si="49"/>
        <v>371.67256406688898</v>
      </c>
      <c r="J173" s="2">
        <v>0</v>
      </c>
      <c r="K173" s="2">
        <f t="shared" si="56"/>
        <v>62317.099908548385</v>
      </c>
      <c r="L173" s="2">
        <f t="shared" si="50"/>
        <v>14917.099908548385</v>
      </c>
      <c r="M173" s="2">
        <f t="shared" si="51"/>
        <v>1790.0519890258065</v>
      </c>
      <c r="N173" s="2">
        <f t="shared" si="52"/>
        <v>60527.047919522578</v>
      </c>
      <c r="O173" s="2">
        <f t="shared" si="53"/>
        <v>13127.047919522578</v>
      </c>
      <c r="P173" s="2">
        <f t="shared" si="61"/>
        <v>451.55890295112783</v>
      </c>
      <c r="Q173" s="2">
        <f t="shared" si="62"/>
        <v>77861.656551715903</v>
      </c>
      <c r="R173" s="2">
        <f t="shared" si="54"/>
        <v>30461.656551715903</v>
      </c>
      <c r="S173" s="2">
        <f>IF(MONTH(A173)=11,(Bezugstabelle!$D$14+Q161)*$R$10*0.7,0)</f>
        <v>0</v>
      </c>
      <c r="T173" s="2">
        <f t="shared" si="57"/>
        <v>0</v>
      </c>
      <c r="U173" s="3">
        <f t="shared" si="58"/>
        <v>5623.9833408605482</v>
      </c>
      <c r="V173" s="3">
        <f t="shared" si="59"/>
        <v>24837.673210855355</v>
      </c>
      <c r="W173" s="14">
        <f t="shared" si="55"/>
        <v>72237.673210855355</v>
      </c>
    </row>
    <row r="174" spans="1:23" x14ac:dyDescent="0.25">
      <c r="A174" s="1">
        <v>48245</v>
      </c>
      <c r="B174">
        <v>159</v>
      </c>
      <c r="C174" s="8">
        <f t="shared" si="46"/>
        <v>300</v>
      </c>
      <c r="D174" s="8">
        <f t="shared" si="47"/>
        <v>47700</v>
      </c>
      <c r="E174">
        <v>0</v>
      </c>
      <c r="F174" s="2">
        <v>0</v>
      </c>
      <c r="G174" s="2">
        <f t="shared" si="48"/>
        <v>300</v>
      </c>
      <c r="H174" s="2">
        <f t="shared" si="60"/>
        <v>62617.099908548385</v>
      </c>
      <c r="I174" s="2">
        <f t="shared" si="49"/>
        <v>375.70259945129027</v>
      </c>
      <c r="J174" s="2">
        <v>0</v>
      </c>
      <c r="K174" s="2">
        <f t="shared" si="56"/>
        <v>62992.802507999673</v>
      </c>
      <c r="L174" s="2">
        <f t="shared" si="50"/>
        <v>15292.802507999673</v>
      </c>
      <c r="M174" s="2">
        <f t="shared" si="51"/>
        <v>1835.1363009599609</v>
      </c>
      <c r="N174" s="2">
        <f t="shared" si="52"/>
        <v>61157.666207039714</v>
      </c>
      <c r="O174" s="2">
        <f t="shared" si="53"/>
        <v>13457.666207039714</v>
      </c>
      <c r="P174" s="2">
        <f t="shared" si="61"/>
        <v>455.94299655167612</v>
      </c>
      <c r="Q174" s="2">
        <f t="shared" si="62"/>
        <v>78617.599548267579</v>
      </c>
      <c r="R174" s="2">
        <f t="shared" si="54"/>
        <v>30917.599548267579</v>
      </c>
      <c r="S174" s="2">
        <f>IF(MONTH(A174)=11,(Bezugstabelle!$D$14+Q162)*$R$10*0.7,0)</f>
        <v>0</v>
      </c>
      <c r="T174" s="2">
        <f t="shared" si="57"/>
        <v>0</v>
      </c>
      <c r="U174" s="3">
        <f t="shared" si="58"/>
        <v>5708.1618165989012</v>
      </c>
      <c r="V174" s="3">
        <f t="shared" si="59"/>
        <v>25209.437731668677</v>
      </c>
      <c r="W174" s="14">
        <f t="shared" si="55"/>
        <v>72909.437731668673</v>
      </c>
    </row>
    <row r="175" spans="1:23" x14ac:dyDescent="0.25">
      <c r="A175" s="1">
        <v>48274</v>
      </c>
      <c r="B175">
        <v>160</v>
      </c>
      <c r="C175" s="8">
        <f t="shared" si="46"/>
        <v>300</v>
      </c>
      <c r="D175" s="8">
        <f t="shared" si="47"/>
        <v>48000</v>
      </c>
      <c r="E175">
        <v>0</v>
      </c>
      <c r="F175" s="2">
        <v>0</v>
      </c>
      <c r="G175" s="2">
        <f t="shared" si="48"/>
        <v>300</v>
      </c>
      <c r="H175" s="2">
        <f t="shared" si="60"/>
        <v>63292.802507999673</v>
      </c>
      <c r="I175" s="2">
        <f t="shared" si="49"/>
        <v>379.75681504799803</v>
      </c>
      <c r="J175" s="2">
        <v>0</v>
      </c>
      <c r="K175" s="2">
        <f t="shared" si="56"/>
        <v>63672.559323047673</v>
      </c>
      <c r="L175" s="2">
        <f t="shared" si="50"/>
        <v>15672.559323047673</v>
      </c>
      <c r="M175" s="2">
        <f t="shared" si="51"/>
        <v>1880.7071187657207</v>
      </c>
      <c r="N175" s="2">
        <f t="shared" si="52"/>
        <v>61791.852204281953</v>
      </c>
      <c r="O175" s="2">
        <f t="shared" si="53"/>
        <v>13791.852204281953</v>
      </c>
      <c r="P175" s="2">
        <f t="shared" si="61"/>
        <v>460.35266403156089</v>
      </c>
      <c r="Q175" s="2">
        <f t="shared" si="62"/>
        <v>79377.952212299133</v>
      </c>
      <c r="R175" s="2">
        <f t="shared" si="54"/>
        <v>31377.952212299133</v>
      </c>
      <c r="S175" s="2">
        <f>IF(MONTH(A175)=11,(Bezugstabelle!$D$14+Q163)*$R$10*0.7,0)</f>
        <v>0</v>
      </c>
      <c r="T175" s="2">
        <f t="shared" si="57"/>
        <v>0</v>
      </c>
      <c r="U175" s="3">
        <f t="shared" si="58"/>
        <v>5793.1544271957273</v>
      </c>
      <c r="V175" s="3">
        <f t="shared" si="59"/>
        <v>25584.797785103405</v>
      </c>
      <c r="W175" s="14">
        <f t="shared" si="55"/>
        <v>73584.797785103408</v>
      </c>
    </row>
    <row r="176" spans="1:23" x14ac:dyDescent="0.25">
      <c r="A176" s="1">
        <v>48305</v>
      </c>
      <c r="B176">
        <v>161</v>
      </c>
      <c r="C176" s="8">
        <f t="shared" si="46"/>
        <v>300</v>
      </c>
      <c r="D176" s="8">
        <f t="shared" si="47"/>
        <v>48300</v>
      </c>
      <c r="E176">
        <v>0</v>
      </c>
      <c r="F176" s="2">
        <v>0</v>
      </c>
      <c r="G176" s="2">
        <f t="shared" si="48"/>
        <v>300</v>
      </c>
      <c r="H176" s="2">
        <f t="shared" si="60"/>
        <v>63972.559323047673</v>
      </c>
      <c r="I176" s="2">
        <f t="shared" si="49"/>
        <v>383.835355938286</v>
      </c>
      <c r="J176" s="2">
        <v>0</v>
      </c>
      <c r="K176" s="2">
        <f t="shared" si="56"/>
        <v>64356.394678985962</v>
      </c>
      <c r="L176" s="2">
        <f t="shared" si="50"/>
        <v>16056.394678985962</v>
      </c>
      <c r="M176" s="2">
        <f t="shared" si="51"/>
        <v>1926.7673614783155</v>
      </c>
      <c r="N176" s="2">
        <f t="shared" si="52"/>
        <v>62429.627317507649</v>
      </c>
      <c r="O176" s="2">
        <f t="shared" si="53"/>
        <v>14129.627317507649</v>
      </c>
      <c r="P176" s="2">
        <f t="shared" si="61"/>
        <v>464.78805457174496</v>
      </c>
      <c r="Q176" s="2">
        <f t="shared" si="62"/>
        <v>80142.740266870882</v>
      </c>
      <c r="R176" s="2">
        <f t="shared" si="54"/>
        <v>31842.740266870882</v>
      </c>
      <c r="S176" s="2">
        <f>IF(MONTH(A176)=11,(Bezugstabelle!$D$14+Q164)*$R$10*0.7,0)</f>
        <v>0</v>
      </c>
      <c r="T176" s="2">
        <f t="shared" si="57"/>
        <v>0</v>
      </c>
      <c r="U176" s="3">
        <f t="shared" si="58"/>
        <v>5878.9659217710359</v>
      </c>
      <c r="V176" s="3">
        <f t="shared" si="59"/>
        <v>25963.774345099846</v>
      </c>
      <c r="W176" s="14">
        <f t="shared" si="55"/>
        <v>74263.774345099839</v>
      </c>
    </row>
    <row r="177" spans="1:23" x14ac:dyDescent="0.25">
      <c r="A177" s="1">
        <v>48335</v>
      </c>
      <c r="B177">
        <v>162</v>
      </c>
      <c r="C177" s="8">
        <f t="shared" si="46"/>
        <v>300</v>
      </c>
      <c r="D177" s="8">
        <f t="shared" si="47"/>
        <v>48600</v>
      </c>
      <c r="E177">
        <v>0</v>
      </c>
      <c r="F177" s="2">
        <v>0</v>
      </c>
      <c r="G177" s="2">
        <f t="shared" si="48"/>
        <v>300</v>
      </c>
      <c r="H177" s="2">
        <f t="shared" si="60"/>
        <v>64656.394678985962</v>
      </c>
      <c r="I177" s="2">
        <f t="shared" si="49"/>
        <v>387.9383680739158</v>
      </c>
      <c r="J177" s="2">
        <v>0</v>
      </c>
      <c r="K177" s="2">
        <f t="shared" si="56"/>
        <v>65044.333047059881</v>
      </c>
      <c r="L177" s="2">
        <f t="shared" si="50"/>
        <v>16444.333047059881</v>
      </c>
      <c r="M177" s="2">
        <f t="shared" si="51"/>
        <v>1973.3199656471859</v>
      </c>
      <c r="N177" s="2">
        <f t="shared" si="52"/>
        <v>63071.013081412697</v>
      </c>
      <c r="O177" s="2">
        <f t="shared" si="53"/>
        <v>14471.013081412697</v>
      </c>
      <c r="P177" s="2">
        <f t="shared" si="61"/>
        <v>469.24931822341352</v>
      </c>
      <c r="Q177" s="2">
        <f t="shared" si="62"/>
        <v>80911.989585094299</v>
      </c>
      <c r="R177" s="2">
        <f t="shared" si="54"/>
        <v>32311.989585094299</v>
      </c>
      <c r="S177" s="2">
        <f>IF(MONTH(A177)=11,(Bezugstabelle!$D$14+Q165)*$R$10*0.7,0)</f>
        <v>0</v>
      </c>
      <c r="T177" s="2">
        <f t="shared" si="57"/>
        <v>0</v>
      </c>
      <c r="U177" s="3">
        <f t="shared" si="58"/>
        <v>5965.6010771480342</v>
      </c>
      <c r="V177" s="3">
        <f t="shared" si="59"/>
        <v>26346.388507946263</v>
      </c>
      <c r="W177" s="14">
        <f t="shared" si="55"/>
        <v>74946.388507946263</v>
      </c>
    </row>
    <row r="178" spans="1:23" x14ac:dyDescent="0.25">
      <c r="A178" s="1">
        <v>48366</v>
      </c>
      <c r="B178">
        <v>163</v>
      </c>
      <c r="C178" s="8">
        <f t="shared" si="46"/>
        <v>300</v>
      </c>
      <c r="D178" s="8">
        <f t="shared" si="47"/>
        <v>48900</v>
      </c>
      <c r="E178">
        <v>0</v>
      </c>
      <c r="F178" s="2">
        <v>0</v>
      </c>
      <c r="G178" s="2">
        <f t="shared" si="48"/>
        <v>300</v>
      </c>
      <c r="H178" s="2">
        <f t="shared" si="60"/>
        <v>65344.333047059881</v>
      </c>
      <c r="I178" s="2">
        <f t="shared" si="49"/>
        <v>392.06599828235926</v>
      </c>
      <c r="J178" s="2">
        <v>0</v>
      </c>
      <c r="K178" s="2">
        <f t="shared" si="56"/>
        <v>65736.399045342245</v>
      </c>
      <c r="L178" s="2">
        <f t="shared" si="50"/>
        <v>16836.399045342245</v>
      </c>
      <c r="M178" s="2">
        <f t="shared" si="51"/>
        <v>2020.3678854410693</v>
      </c>
      <c r="N178" s="2">
        <f t="shared" si="52"/>
        <v>63716.031159901177</v>
      </c>
      <c r="O178" s="2">
        <f t="shared" si="53"/>
        <v>14816.031159901177</v>
      </c>
      <c r="P178" s="2">
        <f t="shared" si="61"/>
        <v>473.73660591305008</v>
      </c>
      <c r="Q178" s="2">
        <f t="shared" si="62"/>
        <v>81685.726191007343</v>
      </c>
      <c r="R178" s="2">
        <f t="shared" si="54"/>
        <v>32785.726191007343</v>
      </c>
      <c r="S178" s="2">
        <f>IF(MONTH(A178)=11,(Bezugstabelle!$D$14+Q166)*$R$10*0.7,0)</f>
        <v>0</v>
      </c>
      <c r="T178" s="2">
        <f t="shared" si="57"/>
        <v>0</v>
      </c>
      <c r="U178" s="3">
        <f t="shared" si="58"/>
        <v>6053.0646980147303</v>
      </c>
      <c r="V178" s="3">
        <f t="shared" si="59"/>
        <v>26732.661492992615</v>
      </c>
      <c r="W178" s="14">
        <f t="shared" si="55"/>
        <v>75632.661492992615</v>
      </c>
    </row>
    <row r="179" spans="1:23" x14ac:dyDescent="0.25">
      <c r="A179" s="1">
        <v>48396</v>
      </c>
      <c r="B179">
        <v>164</v>
      </c>
      <c r="C179" s="8">
        <f t="shared" si="46"/>
        <v>300</v>
      </c>
      <c r="D179" s="8">
        <f t="shared" si="47"/>
        <v>49200</v>
      </c>
      <c r="E179">
        <v>0</v>
      </c>
      <c r="F179" s="2">
        <v>0</v>
      </c>
      <c r="G179" s="2">
        <f t="shared" si="48"/>
        <v>300</v>
      </c>
      <c r="H179" s="2">
        <f t="shared" si="60"/>
        <v>66036.399045342245</v>
      </c>
      <c r="I179" s="2">
        <f t="shared" si="49"/>
        <v>396.21839427205344</v>
      </c>
      <c r="J179" s="2">
        <v>0</v>
      </c>
      <c r="K179" s="2">
        <f t="shared" si="56"/>
        <v>66432.617439614303</v>
      </c>
      <c r="L179" s="2">
        <f t="shared" si="50"/>
        <v>17232.617439614303</v>
      </c>
      <c r="M179" s="2">
        <f t="shared" si="51"/>
        <v>2067.9140927537164</v>
      </c>
      <c r="N179" s="2">
        <f t="shared" si="52"/>
        <v>64364.703346860588</v>
      </c>
      <c r="O179" s="2">
        <f t="shared" si="53"/>
        <v>15164.703346860588</v>
      </c>
      <c r="P179" s="2">
        <f t="shared" si="61"/>
        <v>478.25006944754284</v>
      </c>
      <c r="Q179" s="2">
        <f t="shared" si="62"/>
        <v>82463.976260454889</v>
      </c>
      <c r="R179" s="2">
        <f t="shared" si="54"/>
        <v>33263.976260454889</v>
      </c>
      <c r="S179" s="2">
        <f>IF(MONTH(A179)=11,(Bezugstabelle!$D$14+Q167)*$R$10*0.7,0)</f>
        <v>0</v>
      </c>
      <c r="T179" s="2">
        <f t="shared" si="57"/>
        <v>0</v>
      </c>
      <c r="U179" s="3">
        <f t="shared" si="58"/>
        <v>6141.3616170864825</v>
      </c>
      <c r="V179" s="3">
        <f t="shared" si="59"/>
        <v>27122.614643368404</v>
      </c>
      <c r="W179" s="14">
        <f t="shared" si="55"/>
        <v>76322.614643368404</v>
      </c>
    </row>
    <row r="180" spans="1:23" x14ac:dyDescent="0.25">
      <c r="A180" s="1">
        <v>48427</v>
      </c>
      <c r="B180">
        <v>165</v>
      </c>
      <c r="C180" s="8">
        <f t="shared" si="46"/>
        <v>300</v>
      </c>
      <c r="D180" s="8">
        <f t="shared" si="47"/>
        <v>49500</v>
      </c>
      <c r="E180">
        <v>0</v>
      </c>
      <c r="F180" s="2">
        <v>0</v>
      </c>
      <c r="G180" s="2">
        <f t="shared" si="48"/>
        <v>300</v>
      </c>
      <c r="H180" s="2">
        <f t="shared" si="60"/>
        <v>66732.617439614303</v>
      </c>
      <c r="I180" s="2">
        <f t="shared" si="49"/>
        <v>400.39570463768581</v>
      </c>
      <c r="J180" s="2">
        <v>0</v>
      </c>
      <c r="K180" s="2">
        <f t="shared" si="56"/>
        <v>67133.013144251992</v>
      </c>
      <c r="L180" s="2">
        <f t="shared" si="50"/>
        <v>17633.013144251992</v>
      </c>
      <c r="M180" s="2">
        <f t="shared" si="51"/>
        <v>2115.9615773102391</v>
      </c>
      <c r="N180" s="2">
        <f t="shared" si="52"/>
        <v>65017.051566941751</v>
      </c>
      <c r="O180" s="2">
        <f t="shared" si="53"/>
        <v>15517.051566941751</v>
      </c>
      <c r="P180" s="2">
        <f t="shared" si="61"/>
        <v>482.7898615193202</v>
      </c>
      <c r="Q180" s="2">
        <f t="shared" si="62"/>
        <v>83246.766121974215</v>
      </c>
      <c r="R180" s="2">
        <f t="shared" si="54"/>
        <v>33746.766121974215</v>
      </c>
      <c r="S180" s="2">
        <f>IF(MONTH(A180)=11,(Bezugstabelle!$D$14+Q168)*$R$10*0.7,0)</f>
        <v>0</v>
      </c>
      <c r="T180" s="2">
        <f t="shared" si="57"/>
        <v>0</v>
      </c>
      <c r="U180" s="3">
        <f t="shared" si="58"/>
        <v>6230.4966952694895</v>
      </c>
      <c r="V180" s="3">
        <f t="shared" si="59"/>
        <v>27516.269426704726</v>
      </c>
      <c r="W180" s="14">
        <f t="shared" si="55"/>
        <v>77016.269426704734</v>
      </c>
    </row>
    <row r="181" spans="1:23" x14ac:dyDescent="0.25">
      <c r="A181" s="1">
        <v>48458</v>
      </c>
      <c r="B181">
        <v>166</v>
      </c>
      <c r="C181" s="8">
        <f t="shared" si="46"/>
        <v>300</v>
      </c>
      <c r="D181" s="8">
        <f t="shared" si="47"/>
        <v>49800</v>
      </c>
      <c r="E181">
        <v>0</v>
      </c>
      <c r="F181" s="2">
        <v>0</v>
      </c>
      <c r="G181" s="2">
        <f t="shared" si="48"/>
        <v>300</v>
      </c>
      <c r="H181" s="2">
        <f t="shared" si="60"/>
        <v>67433.013144251992</v>
      </c>
      <c r="I181" s="2">
        <f t="shared" si="49"/>
        <v>404.59807886551192</v>
      </c>
      <c r="J181" s="2">
        <v>0</v>
      </c>
      <c r="K181" s="2">
        <f t="shared" si="56"/>
        <v>67837.611223117507</v>
      </c>
      <c r="L181" s="2">
        <f t="shared" si="50"/>
        <v>18037.611223117507</v>
      </c>
      <c r="M181" s="2">
        <f t="shared" si="51"/>
        <v>2164.5133467741011</v>
      </c>
      <c r="N181" s="2">
        <f t="shared" si="52"/>
        <v>65673.09787634341</v>
      </c>
      <c r="O181" s="2">
        <f t="shared" si="53"/>
        <v>15873.09787634341</v>
      </c>
      <c r="P181" s="2">
        <f t="shared" si="61"/>
        <v>487.35613571151629</v>
      </c>
      <c r="Q181" s="2">
        <f t="shared" si="62"/>
        <v>84034.122257685725</v>
      </c>
      <c r="R181" s="2">
        <f t="shared" si="54"/>
        <v>34234.122257685725</v>
      </c>
      <c r="S181" s="2">
        <f>IF(MONTH(A181)=11,(Bezugstabelle!$D$14+Q169)*$R$10*0.7,0)</f>
        <v>0</v>
      </c>
      <c r="T181" s="2">
        <f t="shared" si="57"/>
        <v>0</v>
      </c>
      <c r="U181" s="3">
        <f t="shared" si="58"/>
        <v>6320.4748218252262</v>
      </c>
      <c r="V181" s="3">
        <f t="shared" si="59"/>
        <v>27913.647435860497</v>
      </c>
      <c r="W181" s="14">
        <f t="shared" si="55"/>
        <v>77713.647435860505</v>
      </c>
    </row>
    <row r="182" spans="1:23" x14ac:dyDescent="0.25">
      <c r="A182" s="1">
        <v>48488</v>
      </c>
      <c r="B182">
        <v>167</v>
      </c>
      <c r="C182" s="8">
        <f t="shared" si="46"/>
        <v>300</v>
      </c>
      <c r="D182" s="8">
        <f t="shared" si="47"/>
        <v>50100</v>
      </c>
      <c r="E182">
        <v>0</v>
      </c>
      <c r="F182" s="2">
        <v>0</v>
      </c>
      <c r="G182" s="2">
        <f t="shared" si="48"/>
        <v>300</v>
      </c>
      <c r="H182" s="2">
        <f t="shared" si="60"/>
        <v>68137.611223117507</v>
      </c>
      <c r="I182" s="2">
        <f t="shared" si="49"/>
        <v>408.82566733870499</v>
      </c>
      <c r="J182" s="2">
        <v>0</v>
      </c>
      <c r="K182" s="2">
        <f t="shared" si="56"/>
        <v>68546.436890456214</v>
      </c>
      <c r="L182" s="2">
        <f t="shared" si="50"/>
        <v>18446.436890456214</v>
      </c>
      <c r="M182" s="2">
        <f t="shared" si="51"/>
        <v>2213.5724268547456</v>
      </c>
      <c r="N182" s="2">
        <f t="shared" si="52"/>
        <v>66332.864463601465</v>
      </c>
      <c r="O182" s="2">
        <f t="shared" si="53"/>
        <v>16232.864463601465</v>
      </c>
      <c r="P182" s="2">
        <f t="shared" si="61"/>
        <v>491.94904650316676</v>
      </c>
      <c r="Q182" s="2">
        <f t="shared" si="62"/>
        <v>84826.071304188896</v>
      </c>
      <c r="R182" s="2">
        <f t="shared" si="54"/>
        <v>34726.071304188896</v>
      </c>
      <c r="S182" s="2">
        <f>IF(MONTH(A182)=11,(Bezugstabelle!$D$14+Q170)*$R$10*0.7,0)</f>
        <v>0</v>
      </c>
      <c r="T182" s="2">
        <f t="shared" si="57"/>
        <v>0</v>
      </c>
      <c r="U182" s="3">
        <f t="shared" si="58"/>
        <v>6411.3009145358737</v>
      </c>
      <c r="V182" s="3">
        <f t="shared" si="59"/>
        <v>28314.770389653022</v>
      </c>
      <c r="W182" s="14">
        <f t="shared" si="55"/>
        <v>78414.770389653015</v>
      </c>
    </row>
    <row r="183" spans="1:23" x14ac:dyDescent="0.25">
      <c r="A183" s="1">
        <v>48519</v>
      </c>
      <c r="B183">
        <v>168</v>
      </c>
      <c r="C183" s="8">
        <f t="shared" si="46"/>
        <v>300</v>
      </c>
      <c r="D183" s="8">
        <f t="shared" si="47"/>
        <v>50400</v>
      </c>
      <c r="E183">
        <v>0</v>
      </c>
      <c r="F183" s="2">
        <f>F171+$J$7</f>
        <v>-434.24000000000024</v>
      </c>
      <c r="G183" s="2">
        <f t="shared" si="48"/>
        <v>-134.24000000000024</v>
      </c>
      <c r="H183" s="2">
        <f t="shared" si="60"/>
        <v>68412.196890456209</v>
      </c>
      <c r="I183" s="2">
        <f t="shared" si="49"/>
        <v>410.47318134273723</v>
      </c>
      <c r="J183" s="2">
        <f t="shared" ref="J183" si="66">(0.36%+0.035%)*H183</f>
        <v>270.22817771730206</v>
      </c>
      <c r="K183" s="2">
        <f t="shared" si="56"/>
        <v>69092.898249516249</v>
      </c>
      <c r="L183" s="2">
        <f t="shared" si="50"/>
        <v>18692.898249516249</v>
      </c>
      <c r="M183" s="2">
        <f t="shared" si="51"/>
        <v>2243.1477899419497</v>
      </c>
      <c r="N183" s="2">
        <f t="shared" si="52"/>
        <v>66849.750459574294</v>
      </c>
      <c r="O183" s="2">
        <f t="shared" si="53"/>
        <v>16449.750459574294</v>
      </c>
      <c r="P183" s="2">
        <f t="shared" si="61"/>
        <v>496.56874927443522</v>
      </c>
      <c r="Q183" s="2">
        <f t="shared" si="62"/>
        <v>85611.000146477716</v>
      </c>
      <c r="R183" s="2">
        <f t="shared" si="54"/>
        <v>35211.000146477716</v>
      </c>
      <c r="S183" s="2">
        <f>IF(MONTH(A183)=11,(Bezugstabelle!$D$14+Q171)*$R$10*0.7,0)</f>
        <v>285.05894658641631</v>
      </c>
      <c r="T183" s="2">
        <f t="shared" si="57"/>
        <v>11.639906985611999</v>
      </c>
      <c r="U183" s="3">
        <f t="shared" si="58"/>
        <v>6448.2018940299304</v>
      </c>
      <c r="V183" s="3">
        <f t="shared" si="59"/>
        <v>28762.798252447785</v>
      </c>
      <c r="W183" s="14">
        <f t="shared" si="55"/>
        <v>79162.798252447785</v>
      </c>
    </row>
    <row r="184" spans="1:23" x14ac:dyDescent="0.25">
      <c r="A184" s="1">
        <v>48549</v>
      </c>
      <c r="B184">
        <v>169</v>
      </c>
      <c r="C184" s="8">
        <f t="shared" si="46"/>
        <v>300</v>
      </c>
      <c r="D184" s="8">
        <f t="shared" si="47"/>
        <v>50700</v>
      </c>
      <c r="E184">
        <v>0</v>
      </c>
      <c r="F184" s="2">
        <v>0</v>
      </c>
      <c r="G184" s="2">
        <f t="shared" si="48"/>
        <v>300</v>
      </c>
      <c r="H184" s="2">
        <f t="shared" si="60"/>
        <v>69392.898249516249</v>
      </c>
      <c r="I184" s="2">
        <f t="shared" si="49"/>
        <v>416.35738949709747</v>
      </c>
      <c r="J184" s="2">
        <v>0</v>
      </c>
      <c r="K184" s="2">
        <f t="shared" si="56"/>
        <v>69809.25563901334</v>
      </c>
      <c r="L184" s="2">
        <f t="shared" si="50"/>
        <v>19109.25563901334</v>
      </c>
      <c r="M184" s="2">
        <f t="shared" si="51"/>
        <v>2293.1106766816006</v>
      </c>
      <c r="N184" s="2">
        <f t="shared" si="52"/>
        <v>67516.144962331746</v>
      </c>
      <c r="O184" s="2">
        <f t="shared" si="53"/>
        <v>16816.144962331746</v>
      </c>
      <c r="P184" s="2">
        <f t="shared" si="61"/>
        <v>501.14750085445337</v>
      </c>
      <c r="Q184" s="2">
        <f t="shared" si="62"/>
        <v>86412.147647332167</v>
      </c>
      <c r="R184" s="2">
        <f t="shared" si="54"/>
        <v>35712.147647332167</v>
      </c>
      <c r="S184" s="2">
        <f>IF(MONTH(A184)=11,(Bezugstabelle!$D$14+Q172)*$R$10*0.7,0)</f>
        <v>0</v>
      </c>
      <c r="T184" s="2">
        <f t="shared" si="57"/>
        <v>0</v>
      </c>
      <c r="U184" s="3">
        <f t="shared" si="58"/>
        <v>6593.3552593887007</v>
      </c>
      <c r="V184" s="3">
        <f t="shared" si="59"/>
        <v>29118.792387943467</v>
      </c>
      <c r="W184" s="14">
        <f t="shared" si="55"/>
        <v>79818.792387943467</v>
      </c>
    </row>
    <row r="185" spans="1:23" x14ac:dyDescent="0.25">
      <c r="A185" s="1">
        <v>48580</v>
      </c>
      <c r="B185">
        <v>170</v>
      </c>
      <c r="C185" s="8">
        <f t="shared" si="46"/>
        <v>300</v>
      </c>
      <c r="D185" s="8">
        <f t="shared" si="47"/>
        <v>51000</v>
      </c>
      <c r="E185">
        <v>0</v>
      </c>
      <c r="F185" s="2">
        <v>0</v>
      </c>
      <c r="G185" s="2">
        <f t="shared" si="48"/>
        <v>300</v>
      </c>
      <c r="H185" s="2">
        <f t="shared" si="60"/>
        <v>70109.25563901334</v>
      </c>
      <c r="I185" s="2">
        <f t="shared" si="49"/>
        <v>420.65553383408002</v>
      </c>
      <c r="J185" s="2">
        <v>0</v>
      </c>
      <c r="K185" s="2">
        <f t="shared" si="56"/>
        <v>70529.911172847424</v>
      </c>
      <c r="L185" s="2">
        <f t="shared" si="50"/>
        <v>19529.911172847424</v>
      </c>
      <c r="M185" s="2">
        <f t="shared" si="51"/>
        <v>2343.5893407416911</v>
      </c>
      <c r="N185" s="2">
        <f t="shared" si="52"/>
        <v>68186.321832105736</v>
      </c>
      <c r="O185" s="2">
        <f t="shared" si="53"/>
        <v>17186.321832105736</v>
      </c>
      <c r="P185" s="2">
        <f t="shared" si="61"/>
        <v>505.82086127610432</v>
      </c>
      <c r="Q185" s="2">
        <f t="shared" si="62"/>
        <v>87217.968508608275</v>
      </c>
      <c r="R185" s="2">
        <f t="shared" si="54"/>
        <v>36217.968508608275</v>
      </c>
      <c r="S185" s="2">
        <f>IF(MONTH(A185)=11,(Bezugstabelle!$D$14+Q173)*$R$10*0.7,0)</f>
        <v>0</v>
      </c>
      <c r="T185" s="2">
        <f t="shared" si="57"/>
        <v>0</v>
      </c>
      <c r="U185" s="3">
        <f t="shared" si="58"/>
        <v>6686.7424359018023</v>
      </c>
      <c r="V185" s="3">
        <f t="shared" si="59"/>
        <v>29531.226072706471</v>
      </c>
      <c r="W185" s="14">
        <f t="shared" si="55"/>
        <v>80531.226072706471</v>
      </c>
    </row>
    <row r="186" spans="1:23" x14ac:dyDescent="0.25">
      <c r="A186" s="1">
        <v>48611</v>
      </c>
      <c r="B186">
        <v>171</v>
      </c>
      <c r="C186" s="8">
        <f t="shared" si="46"/>
        <v>300</v>
      </c>
      <c r="D186" s="8">
        <f t="shared" si="47"/>
        <v>51300</v>
      </c>
      <c r="E186">
        <v>0</v>
      </c>
      <c r="F186" s="2">
        <v>0</v>
      </c>
      <c r="G186" s="2">
        <f t="shared" si="48"/>
        <v>300</v>
      </c>
      <c r="H186" s="2">
        <f t="shared" si="60"/>
        <v>70829.911172847424</v>
      </c>
      <c r="I186" s="2">
        <f t="shared" si="49"/>
        <v>424.97946703708453</v>
      </c>
      <c r="J186" s="2">
        <v>0</v>
      </c>
      <c r="K186" s="2">
        <f t="shared" si="56"/>
        <v>71254.890639884514</v>
      </c>
      <c r="L186" s="2">
        <f t="shared" si="50"/>
        <v>19954.890639884514</v>
      </c>
      <c r="M186" s="2">
        <f t="shared" si="51"/>
        <v>2394.5868767861416</v>
      </c>
      <c r="N186" s="2">
        <f t="shared" si="52"/>
        <v>68860.303763098374</v>
      </c>
      <c r="O186" s="2">
        <f t="shared" si="53"/>
        <v>17560.303763098374</v>
      </c>
      <c r="P186" s="2">
        <f t="shared" si="61"/>
        <v>510.52148296688165</v>
      </c>
      <c r="Q186" s="2">
        <f t="shared" si="62"/>
        <v>88028.489991575159</v>
      </c>
      <c r="R186" s="2">
        <f t="shared" si="54"/>
        <v>36728.489991575159</v>
      </c>
      <c r="S186" s="2">
        <f>IF(MONTH(A186)=11,(Bezugstabelle!$D$14+Q174)*$R$10*0.7,0)</f>
        <v>0</v>
      </c>
      <c r="T186" s="2">
        <f t="shared" si="57"/>
        <v>0</v>
      </c>
      <c r="U186" s="3">
        <f t="shared" si="58"/>
        <v>6780.997464694563</v>
      </c>
      <c r="V186" s="3">
        <f t="shared" si="59"/>
        <v>29947.492526880596</v>
      </c>
      <c r="W186" s="14">
        <f t="shared" si="55"/>
        <v>81247.492526880596</v>
      </c>
    </row>
    <row r="187" spans="1:23" x14ac:dyDescent="0.25">
      <c r="A187" s="1">
        <v>48639</v>
      </c>
      <c r="B187">
        <v>172</v>
      </c>
      <c r="C187" s="8">
        <f t="shared" si="46"/>
        <v>300</v>
      </c>
      <c r="D187" s="8">
        <f t="shared" si="47"/>
        <v>51600</v>
      </c>
      <c r="E187">
        <v>0</v>
      </c>
      <c r="F187" s="2">
        <v>0</v>
      </c>
      <c r="G187" s="2">
        <f t="shared" si="48"/>
        <v>300</v>
      </c>
      <c r="H187" s="2">
        <f t="shared" si="60"/>
        <v>71554.890639884514</v>
      </c>
      <c r="I187" s="2">
        <f t="shared" si="49"/>
        <v>429.32934383930706</v>
      </c>
      <c r="J187" s="2">
        <v>0</v>
      </c>
      <c r="K187" s="2">
        <f t="shared" si="56"/>
        <v>71984.219983723815</v>
      </c>
      <c r="L187" s="2">
        <f t="shared" si="50"/>
        <v>20384.219983723815</v>
      </c>
      <c r="M187" s="2">
        <f t="shared" si="51"/>
        <v>2446.106398046858</v>
      </c>
      <c r="N187" s="2">
        <f t="shared" si="52"/>
        <v>69538.113585676954</v>
      </c>
      <c r="O187" s="2">
        <f t="shared" si="53"/>
        <v>17938.113585676954</v>
      </c>
      <c r="P187" s="2">
        <f t="shared" si="61"/>
        <v>515.24952495085518</v>
      </c>
      <c r="Q187" s="2">
        <f t="shared" si="62"/>
        <v>88843.73951652601</v>
      </c>
      <c r="R187" s="2">
        <f t="shared" si="54"/>
        <v>37243.73951652601</v>
      </c>
      <c r="S187" s="2">
        <f>IF(MONTH(A187)=11,(Bezugstabelle!$D$14+Q175)*$R$10*0.7,0)</f>
        <v>0</v>
      </c>
      <c r="T187" s="2">
        <f t="shared" si="57"/>
        <v>0</v>
      </c>
      <c r="U187" s="3">
        <f t="shared" si="58"/>
        <v>6876.125408238614</v>
      </c>
      <c r="V187" s="3">
        <f t="shared" si="59"/>
        <v>30367.614108287395</v>
      </c>
      <c r="W187" s="14">
        <f t="shared" si="55"/>
        <v>81967.614108287395</v>
      </c>
    </row>
    <row r="188" spans="1:23" x14ac:dyDescent="0.25">
      <c r="A188" s="1">
        <v>48670</v>
      </c>
      <c r="B188">
        <v>173</v>
      </c>
      <c r="C188" s="8">
        <f t="shared" si="46"/>
        <v>300</v>
      </c>
      <c r="D188" s="8">
        <f t="shared" si="47"/>
        <v>51900</v>
      </c>
      <c r="E188">
        <v>0</v>
      </c>
      <c r="F188" s="2">
        <v>0</v>
      </c>
      <c r="G188" s="2">
        <f t="shared" si="48"/>
        <v>300</v>
      </c>
      <c r="H188" s="2">
        <f t="shared" si="60"/>
        <v>72284.219983723815</v>
      </c>
      <c r="I188" s="2">
        <f t="shared" si="49"/>
        <v>433.70531990234286</v>
      </c>
      <c r="J188" s="2">
        <v>0</v>
      </c>
      <c r="K188" s="2">
        <f t="shared" si="56"/>
        <v>72717.925303626151</v>
      </c>
      <c r="L188" s="2">
        <f t="shared" si="50"/>
        <v>20817.925303626151</v>
      </c>
      <c r="M188" s="2">
        <f t="shared" si="51"/>
        <v>2498.1510364351379</v>
      </c>
      <c r="N188" s="2">
        <f t="shared" si="52"/>
        <v>70219.774267191009</v>
      </c>
      <c r="O188" s="2">
        <f t="shared" si="53"/>
        <v>18319.774267191009</v>
      </c>
      <c r="P188" s="2">
        <f t="shared" si="61"/>
        <v>520.0051471797351</v>
      </c>
      <c r="Q188" s="2">
        <f t="shared" si="62"/>
        <v>89663.744663705744</v>
      </c>
      <c r="R188" s="2">
        <f t="shared" si="54"/>
        <v>37763.744663705744</v>
      </c>
      <c r="S188" s="2">
        <f>IF(MONTH(A188)=11,(Bezugstabelle!$D$14+Q176)*$R$10*0.7,0)</f>
        <v>0</v>
      </c>
      <c r="T188" s="2">
        <f t="shared" si="57"/>
        <v>0</v>
      </c>
      <c r="U188" s="3">
        <f t="shared" si="58"/>
        <v>6972.1313585366715</v>
      </c>
      <c r="V188" s="3">
        <f t="shared" si="59"/>
        <v>30791.61330516907</v>
      </c>
      <c r="W188" s="14">
        <f t="shared" si="55"/>
        <v>82691.61330516907</v>
      </c>
    </row>
    <row r="189" spans="1:23" x14ac:dyDescent="0.25">
      <c r="A189" s="1">
        <v>48700</v>
      </c>
      <c r="B189">
        <v>174</v>
      </c>
      <c r="C189" s="8">
        <f t="shared" si="46"/>
        <v>300</v>
      </c>
      <c r="D189" s="8">
        <f t="shared" si="47"/>
        <v>52200</v>
      </c>
      <c r="E189">
        <v>0</v>
      </c>
      <c r="F189" s="2">
        <v>0</v>
      </c>
      <c r="G189" s="2">
        <f t="shared" si="48"/>
        <v>300</v>
      </c>
      <c r="H189" s="2">
        <f t="shared" si="60"/>
        <v>73017.925303626151</v>
      </c>
      <c r="I189" s="2">
        <f t="shared" si="49"/>
        <v>438.10755182175689</v>
      </c>
      <c r="J189" s="2">
        <v>0</v>
      </c>
      <c r="K189" s="2">
        <f t="shared" si="56"/>
        <v>73456.032855447906</v>
      </c>
      <c r="L189" s="2">
        <f t="shared" si="50"/>
        <v>21256.032855447906</v>
      </c>
      <c r="M189" s="2">
        <f t="shared" si="51"/>
        <v>2550.723942653749</v>
      </c>
      <c r="N189" s="2">
        <f t="shared" si="52"/>
        <v>70905.308912794164</v>
      </c>
      <c r="O189" s="2">
        <f t="shared" si="53"/>
        <v>18705.308912794164</v>
      </c>
      <c r="P189" s="2">
        <f t="shared" si="61"/>
        <v>524.7885105382835</v>
      </c>
      <c r="Q189" s="2">
        <f t="shared" si="62"/>
        <v>90488.533174244032</v>
      </c>
      <c r="R189" s="2">
        <f t="shared" si="54"/>
        <v>38288.533174244032</v>
      </c>
      <c r="S189" s="2">
        <f>IF(MONTH(A189)=11,(Bezugstabelle!$D$14+Q177)*$R$10*0.7,0)</f>
        <v>0</v>
      </c>
      <c r="T189" s="2">
        <f t="shared" si="57"/>
        <v>0</v>
      </c>
      <c r="U189" s="3">
        <f t="shared" si="58"/>
        <v>7069.0204372948037</v>
      </c>
      <c r="V189" s="3">
        <f t="shared" si="59"/>
        <v>31219.512736949229</v>
      </c>
      <c r="W189" s="14">
        <f t="shared" si="55"/>
        <v>83419.512736949226</v>
      </c>
    </row>
    <row r="190" spans="1:23" x14ac:dyDescent="0.25">
      <c r="A190" s="1">
        <v>48731</v>
      </c>
      <c r="B190">
        <v>175</v>
      </c>
      <c r="C190" s="8">
        <f t="shared" si="46"/>
        <v>300</v>
      </c>
      <c r="D190" s="8">
        <f t="shared" si="47"/>
        <v>52500</v>
      </c>
      <c r="E190">
        <v>0</v>
      </c>
      <c r="F190" s="2">
        <v>0</v>
      </c>
      <c r="G190" s="2">
        <f t="shared" si="48"/>
        <v>300</v>
      </c>
      <c r="H190" s="2">
        <f t="shared" si="60"/>
        <v>73756.032855447906</v>
      </c>
      <c r="I190" s="2">
        <f t="shared" si="49"/>
        <v>442.53619713268739</v>
      </c>
      <c r="J190" s="2">
        <v>0</v>
      </c>
      <c r="K190" s="2">
        <f t="shared" si="56"/>
        <v>74198.569052580599</v>
      </c>
      <c r="L190" s="2">
        <f t="shared" si="50"/>
        <v>21698.569052580599</v>
      </c>
      <c r="M190" s="2">
        <f t="shared" si="51"/>
        <v>2603.828286309672</v>
      </c>
      <c r="N190" s="2">
        <f t="shared" si="52"/>
        <v>71594.74076627093</v>
      </c>
      <c r="O190" s="2">
        <f t="shared" si="53"/>
        <v>19094.74076627093</v>
      </c>
      <c r="P190" s="2">
        <f t="shared" si="61"/>
        <v>529.59977684975684</v>
      </c>
      <c r="Q190" s="2">
        <f t="shared" si="62"/>
        <v>91318.132951093794</v>
      </c>
      <c r="R190" s="2">
        <f t="shared" si="54"/>
        <v>38818.132951093794</v>
      </c>
      <c r="S190" s="2">
        <f>IF(MONTH(A190)=11,(Bezugstabelle!$D$14+Q178)*$R$10*0.7,0)</f>
        <v>0</v>
      </c>
      <c r="T190" s="2">
        <f t="shared" si="57"/>
        <v>0</v>
      </c>
      <c r="U190" s="3">
        <f t="shared" si="58"/>
        <v>7166.7977960956914</v>
      </c>
      <c r="V190" s="3">
        <f t="shared" si="59"/>
        <v>31651.335154998102</v>
      </c>
      <c r="W190" s="14">
        <f t="shared" si="55"/>
        <v>84151.335154998102</v>
      </c>
    </row>
    <row r="191" spans="1:23" x14ac:dyDescent="0.25">
      <c r="A191" s="1">
        <v>48761</v>
      </c>
      <c r="B191">
        <v>176</v>
      </c>
      <c r="C191" s="8">
        <f t="shared" si="46"/>
        <v>300</v>
      </c>
      <c r="D191" s="8">
        <f t="shared" si="47"/>
        <v>52800</v>
      </c>
      <c r="E191">
        <v>0</v>
      </c>
      <c r="F191" s="2">
        <v>0</v>
      </c>
      <c r="G191" s="2">
        <f t="shared" si="48"/>
        <v>300</v>
      </c>
      <c r="H191" s="2">
        <f t="shared" si="60"/>
        <v>74498.569052580599</v>
      </c>
      <c r="I191" s="2">
        <f t="shared" si="49"/>
        <v>446.99141431548355</v>
      </c>
      <c r="J191" s="2">
        <v>0</v>
      </c>
      <c r="K191" s="2">
        <f t="shared" si="56"/>
        <v>74945.560466896088</v>
      </c>
      <c r="L191" s="2">
        <f t="shared" si="50"/>
        <v>22145.560466896088</v>
      </c>
      <c r="M191" s="2">
        <f t="shared" si="51"/>
        <v>2657.4672560275303</v>
      </c>
      <c r="N191" s="2">
        <f t="shared" si="52"/>
        <v>72288.093210868552</v>
      </c>
      <c r="O191" s="2">
        <f t="shared" si="53"/>
        <v>19488.093210868552</v>
      </c>
      <c r="P191" s="2">
        <f t="shared" si="61"/>
        <v>534.43910888138043</v>
      </c>
      <c r="Q191" s="2">
        <f t="shared" si="62"/>
        <v>92152.57205997518</v>
      </c>
      <c r="R191" s="2">
        <f t="shared" si="54"/>
        <v>39352.57205997518</v>
      </c>
      <c r="S191" s="2">
        <f>IF(MONTH(A191)=11,(Bezugstabelle!$D$14+Q179)*$R$10*0.7,0)</f>
        <v>0</v>
      </c>
      <c r="T191" s="2">
        <f t="shared" si="57"/>
        <v>0</v>
      </c>
      <c r="U191" s="3">
        <f t="shared" si="58"/>
        <v>7265.4686165729172</v>
      </c>
      <c r="V191" s="3">
        <f t="shared" si="59"/>
        <v>32087.103443402262</v>
      </c>
      <c r="W191" s="14">
        <f t="shared" si="55"/>
        <v>84887.103443402259</v>
      </c>
    </row>
    <row r="192" spans="1:23" x14ac:dyDescent="0.25">
      <c r="A192" s="1">
        <v>48792</v>
      </c>
      <c r="B192">
        <v>177</v>
      </c>
      <c r="C192" s="8">
        <f t="shared" si="46"/>
        <v>300</v>
      </c>
      <c r="D192" s="8">
        <f t="shared" si="47"/>
        <v>53100</v>
      </c>
      <c r="E192">
        <v>0</v>
      </c>
      <c r="F192" s="2">
        <v>0</v>
      </c>
      <c r="G192" s="2">
        <f t="shared" si="48"/>
        <v>300</v>
      </c>
      <c r="H192" s="2">
        <f t="shared" si="60"/>
        <v>75245.560466896088</v>
      </c>
      <c r="I192" s="2">
        <f t="shared" si="49"/>
        <v>451.47336280137648</v>
      </c>
      <c r="J192" s="2">
        <v>0</v>
      </c>
      <c r="K192" s="2">
        <f t="shared" si="56"/>
        <v>75697.033829697466</v>
      </c>
      <c r="L192" s="2">
        <f t="shared" si="50"/>
        <v>22597.033829697466</v>
      </c>
      <c r="M192" s="2">
        <f t="shared" si="51"/>
        <v>2711.6440595636959</v>
      </c>
      <c r="N192" s="2">
        <f t="shared" si="52"/>
        <v>72985.38977013377</v>
      </c>
      <c r="O192" s="2">
        <f t="shared" si="53"/>
        <v>19885.38977013377</v>
      </c>
      <c r="P192" s="2">
        <f t="shared" si="61"/>
        <v>539.30667034985527</v>
      </c>
      <c r="Q192" s="2">
        <f t="shared" si="62"/>
        <v>92991.878730325028</v>
      </c>
      <c r="R192" s="2">
        <f t="shared" si="54"/>
        <v>39891.878730325028</v>
      </c>
      <c r="S192" s="2">
        <f>IF(MONTH(A192)=11,(Bezugstabelle!$D$14+Q180)*$R$10*0.7,0)</f>
        <v>0</v>
      </c>
      <c r="T192" s="2">
        <f t="shared" si="57"/>
        <v>0</v>
      </c>
      <c r="U192" s="3">
        <f t="shared" si="58"/>
        <v>7365.038110586258</v>
      </c>
      <c r="V192" s="3">
        <f t="shared" si="59"/>
        <v>32526.84061973877</v>
      </c>
      <c r="W192" s="14">
        <f t="shared" si="55"/>
        <v>85626.840619738767</v>
      </c>
    </row>
    <row r="193" spans="1:23" x14ac:dyDescent="0.25">
      <c r="A193" s="1">
        <v>48823</v>
      </c>
      <c r="B193">
        <v>178</v>
      </c>
      <c r="C193" s="8">
        <f t="shared" si="46"/>
        <v>300</v>
      </c>
      <c r="D193" s="8">
        <f t="shared" si="47"/>
        <v>53400</v>
      </c>
      <c r="E193">
        <v>0</v>
      </c>
      <c r="F193" s="2">
        <v>0</v>
      </c>
      <c r="G193" s="2">
        <f t="shared" si="48"/>
        <v>300</v>
      </c>
      <c r="H193" s="2">
        <f t="shared" si="60"/>
        <v>75997.033829697466</v>
      </c>
      <c r="I193" s="2">
        <f t="shared" si="49"/>
        <v>455.98220297818472</v>
      </c>
      <c r="J193" s="2">
        <v>0</v>
      </c>
      <c r="K193" s="2">
        <f t="shared" si="56"/>
        <v>76453.016032675645</v>
      </c>
      <c r="L193" s="2">
        <f t="shared" si="50"/>
        <v>23053.016032675645</v>
      </c>
      <c r="M193" s="2">
        <f t="shared" si="51"/>
        <v>2766.3619239210775</v>
      </c>
      <c r="N193" s="2">
        <f t="shared" si="52"/>
        <v>73686.654108754563</v>
      </c>
      <c r="O193" s="2">
        <f t="shared" si="53"/>
        <v>20286.654108754563</v>
      </c>
      <c r="P193" s="2">
        <f t="shared" si="61"/>
        <v>544.20262592689608</v>
      </c>
      <c r="Q193" s="2">
        <f t="shared" si="62"/>
        <v>93836.081356251918</v>
      </c>
      <c r="R193" s="2">
        <f t="shared" si="54"/>
        <v>40436.081356251918</v>
      </c>
      <c r="S193" s="2">
        <f>IF(MONTH(A193)=11,(Bezugstabelle!$D$14+Q181)*$R$10*0.7,0)</f>
        <v>0</v>
      </c>
      <c r="T193" s="2">
        <f t="shared" si="57"/>
        <v>0</v>
      </c>
      <c r="U193" s="3">
        <f t="shared" si="58"/>
        <v>7465.5115203980095</v>
      </c>
      <c r="V193" s="3">
        <f t="shared" si="59"/>
        <v>32970.569835853908</v>
      </c>
      <c r="W193" s="14">
        <f t="shared" si="55"/>
        <v>86370.569835853908</v>
      </c>
    </row>
    <row r="194" spans="1:23" x14ac:dyDescent="0.25">
      <c r="A194" s="1">
        <v>48853</v>
      </c>
      <c r="B194">
        <v>179</v>
      </c>
      <c r="C194" s="8">
        <f t="shared" si="46"/>
        <v>300</v>
      </c>
      <c r="D194" s="8">
        <f t="shared" si="47"/>
        <v>53700</v>
      </c>
      <c r="E194">
        <v>0</v>
      </c>
      <c r="F194" s="2">
        <v>0</v>
      </c>
      <c r="G194" s="2">
        <f t="shared" si="48"/>
        <v>300</v>
      </c>
      <c r="H194" s="2">
        <f t="shared" si="60"/>
        <v>76753.016032675645</v>
      </c>
      <c r="I194" s="2">
        <f t="shared" si="49"/>
        <v>460.51809619605382</v>
      </c>
      <c r="J194" s="2">
        <v>0</v>
      </c>
      <c r="K194" s="2">
        <f t="shared" si="56"/>
        <v>77213.534128871703</v>
      </c>
      <c r="L194" s="2">
        <f t="shared" si="50"/>
        <v>23513.534128871703</v>
      </c>
      <c r="M194" s="2">
        <f t="shared" si="51"/>
        <v>2821.6240954646046</v>
      </c>
      <c r="N194" s="2">
        <f t="shared" si="52"/>
        <v>74391.910033407097</v>
      </c>
      <c r="O194" s="2">
        <f t="shared" si="53"/>
        <v>20691.910033407097</v>
      </c>
      <c r="P194" s="2">
        <f t="shared" si="61"/>
        <v>549.12714124480283</v>
      </c>
      <c r="Q194" s="2">
        <f t="shared" si="62"/>
        <v>94685.208497496715</v>
      </c>
      <c r="R194" s="2">
        <f t="shared" si="54"/>
        <v>40985.208497496715</v>
      </c>
      <c r="S194" s="2">
        <f>IF(MONTH(A194)=11,(Bezugstabelle!$D$14+Q182)*$R$10*0.7,0)</f>
        <v>0</v>
      </c>
      <c r="T194" s="2">
        <f t="shared" si="57"/>
        <v>0</v>
      </c>
      <c r="U194" s="3">
        <f t="shared" si="58"/>
        <v>7566.8941188503295</v>
      </c>
      <c r="V194" s="3">
        <f t="shared" si="59"/>
        <v>33418.314378646384</v>
      </c>
      <c r="W194" s="14">
        <f t="shared" si="55"/>
        <v>87118.314378646377</v>
      </c>
    </row>
    <row r="195" spans="1:23" x14ac:dyDescent="0.25">
      <c r="A195" s="1">
        <v>48884</v>
      </c>
      <c r="B195">
        <v>180</v>
      </c>
      <c r="C195" s="8">
        <f t="shared" si="46"/>
        <v>300</v>
      </c>
      <c r="D195" s="8">
        <f t="shared" si="47"/>
        <v>54000</v>
      </c>
      <c r="E195">
        <v>0</v>
      </c>
      <c r="F195" s="2">
        <f>F183+$J$7</f>
        <v>-424.18000000000023</v>
      </c>
      <c r="G195" s="2">
        <f t="shared" si="48"/>
        <v>-124.18000000000023</v>
      </c>
      <c r="H195" s="2">
        <f t="shared" si="60"/>
        <v>77089.35412887171</v>
      </c>
      <c r="I195" s="2">
        <f t="shared" si="49"/>
        <v>462.53612477323026</v>
      </c>
      <c r="J195" s="2">
        <f t="shared" ref="J195" si="67">(0.36%+0.035%)*H195</f>
        <v>304.50294880904329</v>
      </c>
      <c r="K195" s="2">
        <f t="shared" si="56"/>
        <v>77856.393202453983</v>
      </c>
      <c r="L195" s="2">
        <f t="shared" si="50"/>
        <v>23856.393202453983</v>
      </c>
      <c r="M195" s="2">
        <f t="shared" si="51"/>
        <v>2862.7671842944783</v>
      </c>
      <c r="N195" s="2">
        <f t="shared" si="52"/>
        <v>74993.626018159499</v>
      </c>
      <c r="O195" s="2">
        <f t="shared" si="53"/>
        <v>20993.626018159499</v>
      </c>
      <c r="P195" s="2">
        <f t="shared" si="61"/>
        <v>554.08038290206423</v>
      </c>
      <c r="Q195" s="2">
        <f t="shared" si="62"/>
        <v>95526.27439707701</v>
      </c>
      <c r="R195" s="2">
        <f t="shared" si="54"/>
        <v>41526.27439707701</v>
      </c>
      <c r="S195" s="2">
        <f>IF(MONTH(A195)=11,(Bezugstabelle!$D$14+Q183)*$R$10*0.7,0)</f>
        <v>318.72204053317887</v>
      </c>
      <c r="T195" s="2">
        <f t="shared" si="57"/>
        <v>13.01448332177147</v>
      </c>
      <c r="U195" s="3">
        <f t="shared" si="58"/>
        <v>7607.9443538269043</v>
      </c>
      <c r="V195" s="3">
        <f t="shared" si="59"/>
        <v>33918.330043250106</v>
      </c>
      <c r="W195" s="14">
        <f t="shared" si="55"/>
        <v>87918.330043250113</v>
      </c>
    </row>
    <row r="196" spans="1:23" x14ac:dyDescent="0.25">
      <c r="A196" s="1">
        <v>48914</v>
      </c>
      <c r="B196">
        <v>181</v>
      </c>
      <c r="C196" s="8">
        <f t="shared" si="46"/>
        <v>300</v>
      </c>
      <c r="D196" s="8">
        <f t="shared" si="47"/>
        <v>54300</v>
      </c>
      <c r="E196">
        <v>0</v>
      </c>
      <c r="F196" s="2">
        <v>0</v>
      </c>
      <c r="G196" s="2">
        <f t="shared" si="48"/>
        <v>300</v>
      </c>
      <c r="H196" s="2">
        <f t="shared" si="60"/>
        <v>78156.393202453983</v>
      </c>
      <c r="I196" s="2">
        <f t="shared" si="49"/>
        <v>468.9383592147239</v>
      </c>
      <c r="J196" s="2">
        <v>0</v>
      </c>
      <c r="K196" s="2">
        <f t="shared" si="56"/>
        <v>78625.331561668703</v>
      </c>
      <c r="L196" s="2">
        <f t="shared" si="50"/>
        <v>24325.331561668703</v>
      </c>
      <c r="M196" s="2">
        <f t="shared" si="51"/>
        <v>2919.0397874002447</v>
      </c>
      <c r="N196" s="2">
        <f t="shared" si="52"/>
        <v>75706.291774268466</v>
      </c>
      <c r="O196" s="2">
        <f t="shared" si="53"/>
        <v>21406.291774268466</v>
      </c>
      <c r="P196" s="2">
        <f t="shared" si="61"/>
        <v>558.98660064961587</v>
      </c>
      <c r="Q196" s="2">
        <f t="shared" si="62"/>
        <v>96385.260997726626</v>
      </c>
      <c r="R196" s="2">
        <f t="shared" si="54"/>
        <v>42085.260997726626</v>
      </c>
      <c r="S196" s="2">
        <f>IF(MONTH(A196)=11,(Bezugstabelle!$D$14+Q184)*$R$10*0.7,0)</f>
        <v>0</v>
      </c>
      <c r="T196" s="2">
        <f t="shared" si="57"/>
        <v>0</v>
      </c>
      <c r="U196" s="3">
        <f t="shared" si="58"/>
        <v>7769.9913117052774</v>
      </c>
      <c r="V196" s="3">
        <f t="shared" si="59"/>
        <v>34315.269686021347</v>
      </c>
      <c r="W196" s="14">
        <f t="shared" si="55"/>
        <v>88615.269686021347</v>
      </c>
    </row>
    <row r="197" spans="1:23" x14ac:dyDescent="0.25">
      <c r="A197" s="1">
        <v>48945</v>
      </c>
      <c r="B197">
        <v>182</v>
      </c>
      <c r="C197" s="8">
        <f t="shared" si="46"/>
        <v>300</v>
      </c>
      <c r="D197" s="8">
        <f t="shared" si="47"/>
        <v>54600</v>
      </c>
      <c r="E197">
        <v>0</v>
      </c>
      <c r="F197" s="2">
        <v>0</v>
      </c>
      <c r="G197" s="2">
        <f t="shared" si="48"/>
        <v>300</v>
      </c>
      <c r="H197" s="2">
        <f t="shared" si="60"/>
        <v>78925.331561668703</v>
      </c>
      <c r="I197" s="2">
        <f t="shared" si="49"/>
        <v>473.55198937001222</v>
      </c>
      <c r="J197" s="2">
        <v>0</v>
      </c>
      <c r="K197" s="2">
        <f t="shared" si="56"/>
        <v>79398.883551038714</v>
      </c>
      <c r="L197" s="2">
        <f t="shared" si="50"/>
        <v>24798.883551038714</v>
      </c>
      <c r="M197" s="2">
        <f t="shared" si="51"/>
        <v>2975.8660261246459</v>
      </c>
      <c r="N197" s="2">
        <f t="shared" si="52"/>
        <v>76423.017524914074</v>
      </c>
      <c r="O197" s="2">
        <f t="shared" si="53"/>
        <v>21823.017524914074</v>
      </c>
      <c r="P197" s="2">
        <f t="shared" si="61"/>
        <v>563.99735582007202</v>
      </c>
      <c r="Q197" s="2">
        <f t="shared" si="62"/>
        <v>97249.258353546698</v>
      </c>
      <c r="R197" s="2">
        <f t="shared" si="54"/>
        <v>42649.258353546698</v>
      </c>
      <c r="S197" s="2">
        <f>IF(MONTH(A197)=11,(Bezugstabelle!$D$14+Q185)*$R$10*0.7,0)</f>
        <v>0</v>
      </c>
      <c r="T197" s="2">
        <f t="shared" si="57"/>
        <v>0</v>
      </c>
      <c r="U197" s="3">
        <f t="shared" si="58"/>
        <v>7874.1193235235578</v>
      </c>
      <c r="V197" s="3">
        <f t="shared" si="59"/>
        <v>34775.139030023143</v>
      </c>
      <c r="W197" s="14">
        <f t="shared" si="55"/>
        <v>89375.139030023143</v>
      </c>
    </row>
    <row r="198" spans="1:23" x14ac:dyDescent="0.25">
      <c r="A198" s="1">
        <v>48976</v>
      </c>
      <c r="B198">
        <v>183</v>
      </c>
      <c r="C198" s="8">
        <f t="shared" si="46"/>
        <v>300</v>
      </c>
      <c r="D198" s="8">
        <f t="shared" si="47"/>
        <v>54900</v>
      </c>
      <c r="E198">
        <v>0</v>
      </c>
      <c r="F198" s="2">
        <v>0</v>
      </c>
      <c r="G198" s="2">
        <f t="shared" si="48"/>
        <v>300</v>
      </c>
      <c r="H198" s="2">
        <f t="shared" si="60"/>
        <v>79698.883551038714</v>
      </c>
      <c r="I198" s="2">
        <f t="shared" si="49"/>
        <v>478.19330130623229</v>
      </c>
      <c r="J198" s="2">
        <v>0</v>
      </c>
      <c r="K198" s="2">
        <f t="shared" si="56"/>
        <v>80177.076852344951</v>
      </c>
      <c r="L198" s="2">
        <f t="shared" si="50"/>
        <v>25277.076852344951</v>
      </c>
      <c r="M198" s="2">
        <f t="shared" si="51"/>
        <v>3033.2492222813944</v>
      </c>
      <c r="N198" s="2">
        <f t="shared" si="52"/>
        <v>77143.827630063563</v>
      </c>
      <c r="O198" s="2">
        <f t="shared" si="53"/>
        <v>22243.827630063563</v>
      </c>
      <c r="P198" s="2">
        <f t="shared" si="61"/>
        <v>569.03734039568906</v>
      </c>
      <c r="Q198" s="2">
        <f t="shared" si="62"/>
        <v>98118.295693942389</v>
      </c>
      <c r="R198" s="2">
        <f t="shared" si="54"/>
        <v>43218.295693942389</v>
      </c>
      <c r="S198" s="2">
        <f>IF(MONTH(A198)=11,(Bezugstabelle!$D$14+Q186)*$R$10*0.7,0)</f>
        <v>0</v>
      </c>
      <c r="T198" s="2">
        <f t="shared" si="57"/>
        <v>0</v>
      </c>
      <c r="U198" s="3">
        <f t="shared" si="58"/>
        <v>7979.1778424941131</v>
      </c>
      <c r="V198" s="3">
        <f t="shared" si="59"/>
        <v>35239.117851448274</v>
      </c>
      <c r="W198" s="14">
        <f t="shared" si="55"/>
        <v>90139.117851448274</v>
      </c>
    </row>
    <row r="199" spans="1:23" x14ac:dyDescent="0.25">
      <c r="A199" s="1">
        <v>49004</v>
      </c>
      <c r="B199">
        <v>184</v>
      </c>
      <c r="C199" s="8">
        <f t="shared" si="46"/>
        <v>300</v>
      </c>
      <c r="D199" s="8">
        <f t="shared" si="47"/>
        <v>55200</v>
      </c>
      <c r="E199">
        <v>0</v>
      </c>
      <c r="F199" s="2">
        <v>0</v>
      </c>
      <c r="G199" s="2">
        <f t="shared" si="48"/>
        <v>300</v>
      </c>
      <c r="H199" s="2">
        <f t="shared" si="60"/>
        <v>80477.076852344951</v>
      </c>
      <c r="I199" s="2">
        <f t="shared" si="49"/>
        <v>482.86246111406967</v>
      </c>
      <c r="J199" s="2">
        <v>0</v>
      </c>
      <c r="K199" s="2">
        <f t="shared" si="56"/>
        <v>80959.939313459021</v>
      </c>
      <c r="L199" s="2">
        <f t="shared" si="50"/>
        <v>25759.939313459021</v>
      </c>
      <c r="M199" s="2">
        <f t="shared" si="51"/>
        <v>3091.1927176150825</v>
      </c>
      <c r="N199" s="2">
        <f t="shared" si="52"/>
        <v>77868.746595843942</v>
      </c>
      <c r="O199" s="2">
        <f t="shared" si="53"/>
        <v>22668.746595843942</v>
      </c>
      <c r="P199" s="2">
        <f t="shared" si="61"/>
        <v>574.10672488133059</v>
      </c>
      <c r="Q199" s="2">
        <f t="shared" si="62"/>
        <v>98992.402418823724</v>
      </c>
      <c r="R199" s="2">
        <f t="shared" si="54"/>
        <v>43792.402418823724</v>
      </c>
      <c r="S199" s="2">
        <f>IF(MONTH(A199)=11,(Bezugstabelle!$D$14+Q187)*$R$10*0.7,0)</f>
        <v>0</v>
      </c>
      <c r="T199" s="2">
        <f t="shared" si="57"/>
        <v>0</v>
      </c>
      <c r="U199" s="3">
        <f t="shared" si="58"/>
        <v>8085.1722965753288</v>
      </c>
      <c r="V199" s="3">
        <f t="shared" si="59"/>
        <v>35707.230122248395</v>
      </c>
      <c r="W199" s="14">
        <f t="shared" si="55"/>
        <v>90907.230122248395</v>
      </c>
    </row>
    <row r="200" spans="1:23" x14ac:dyDescent="0.25">
      <c r="A200" s="1">
        <v>49035</v>
      </c>
      <c r="B200">
        <v>185</v>
      </c>
      <c r="C200" s="8">
        <f t="shared" si="46"/>
        <v>300</v>
      </c>
      <c r="D200" s="8">
        <f t="shared" si="47"/>
        <v>55500</v>
      </c>
      <c r="E200">
        <v>0</v>
      </c>
      <c r="F200" s="2">
        <v>0</v>
      </c>
      <c r="G200" s="2">
        <f t="shared" si="48"/>
        <v>300</v>
      </c>
      <c r="H200" s="2">
        <f t="shared" si="60"/>
        <v>81259.939313459021</v>
      </c>
      <c r="I200" s="2">
        <f t="shared" si="49"/>
        <v>487.55963588075406</v>
      </c>
      <c r="J200" s="2">
        <v>0</v>
      </c>
      <c r="K200" s="2">
        <f t="shared" si="56"/>
        <v>81747.498949339773</v>
      </c>
      <c r="L200" s="2">
        <f t="shared" si="50"/>
        <v>26247.498949339773</v>
      </c>
      <c r="M200" s="2">
        <f t="shared" si="51"/>
        <v>3149.6998739207729</v>
      </c>
      <c r="N200" s="2">
        <f t="shared" si="52"/>
        <v>78597.799075418996</v>
      </c>
      <c r="O200" s="2">
        <f t="shared" si="53"/>
        <v>23097.799075418996</v>
      </c>
      <c r="P200" s="2">
        <f t="shared" si="61"/>
        <v>579.2056807764717</v>
      </c>
      <c r="Q200" s="2">
        <f t="shared" si="62"/>
        <v>99871.608099600198</v>
      </c>
      <c r="R200" s="2">
        <f t="shared" si="54"/>
        <v>44371.608099600198</v>
      </c>
      <c r="S200" s="2">
        <f>IF(MONTH(A200)=11,(Bezugstabelle!$D$14+Q188)*$R$10*0.7,0)</f>
        <v>0</v>
      </c>
      <c r="T200" s="2">
        <f t="shared" si="57"/>
        <v>0</v>
      </c>
      <c r="U200" s="3">
        <f t="shared" si="58"/>
        <v>8192.1081453886854</v>
      </c>
      <c r="V200" s="3">
        <f t="shared" si="59"/>
        <v>36179.499954211511</v>
      </c>
      <c r="W200" s="14">
        <f t="shared" si="55"/>
        <v>91679.499954211511</v>
      </c>
    </row>
    <row r="201" spans="1:23" x14ac:dyDescent="0.25">
      <c r="A201" s="1">
        <v>49065</v>
      </c>
      <c r="B201">
        <v>186</v>
      </c>
      <c r="C201" s="8">
        <f t="shared" si="46"/>
        <v>300</v>
      </c>
      <c r="D201" s="8">
        <f t="shared" si="47"/>
        <v>55800</v>
      </c>
      <c r="E201">
        <v>0</v>
      </c>
      <c r="F201" s="2">
        <v>0</v>
      </c>
      <c r="G201" s="2">
        <f t="shared" si="48"/>
        <v>300</v>
      </c>
      <c r="H201" s="2">
        <f t="shared" si="60"/>
        <v>82047.498949339773</v>
      </c>
      <c r="I201" s="2">
        <f t="shared" si="49"/>
        <v>492.28499369603861</v>
      </c>
      <c r="J201" s="2">
        <v>0</v>
      </c>
      <c r="K201" s="2">
        <f t="shared" si="56"/>
        <v>82539.783943035814</v>
      </c>
      <c r="L201" s="2">
        <f t="shared" si="50"/>
        <v>26739.783943035814</v>
      </c>
      <c r="M201" s="2">
        <f t="shared" si="51"/>
        <v>3208.7740731642975</v>
      </c>
      <c r="N201" s="2">
        <f t="shared" si="52"/>
        <v>79331.009869871516</v>
      </c>
      <c r="O201" s="2">
        <f t="shared" si="53"/>
        <v>23531.009869871516</v>
      </c>
      <c r="P201" s="2">
        <f t="shared" si="61"/>
        <v>584.33438058100114</v>
      </c>
      <c r="Q201" s="2">
        <f t="shared" si="62"/>
        <v>100755.9424801812</v>
      </c>
      <c r="R201" s="2">
        <f t="shared" si="54"/>
        <v>44955.942480181198</v>
      </c>
      <c r="S201" s="2">
        <f>IF(MONTH(A201)=11,(Bezugstabelle!$D$14+Q189)*$R$10*0.7,0)</f>
        <v>0</v>
      </c>
      <c r="T201" s="2">
        <f t="shared" si="57"/>
        <v>0</v>
      </c>
      <c r="U201" s="3">
        <f t="shared" si="58"/>
        <v>8299.990880403453</v>
      </c>
      <c r="V201" s="3">
        <f t="shared" si="59"/>
        <v>36655.951599777749</v>
      </c>
      <c r="W201" s="14">
        <f t="shared" si="55"/>
        <v>92455.951599777749</v>
      </c>
    </row>
    <row r="202" spans="1:23" x14ac:dyDescent="0.25">
      <c r="A202" s="1">
        <v>49096</v>
      </c>
      <c r="B202">
        <v>187</v>
      </c>
      <c r="C202" s="8">
        <f t="shared" si="46"/>
        <v>300</v>
      </c>
      <c r="D202" s="8">
        <f t="shared" si="47"/>
        <v>56100</v>
      </c>
      <c r="E202">
        <v>0</v>
      </c>
      <c r="F202" s="2">
        <v>0</v>
      </c>
      <c r="G202" s="2">
        <f t="shared" si="48"/>
        <v>300</v>
      </c>
      <c r="H202" s="2">
        <f t="shared" si="60"/>
        <v>82839.783943035814</v>
      </c>
      <c r="I202" s="2">
        <f t="shared" si="49"/>
        <v>497.03870365821484</v>
      </c>
      <c r="J202" s="2">
        <v>0</v>
      </c>
      <c r="K202" s="2">
        <f t="shared" si="56"/>
        <v>83336.822646694025</v>
      </c>
      <c r="L202" s="2">
        <f t="shared" si="50"/>
        <v>27236.822646694025</v>
      </c>
      <c r="M202" s="2">
        <f t="shared" si="51"/>
        <v>3268.4187176032829</v>
      </c>
      <c r="N202" s="2">
        <f t="shared" si="52"/>
        <v>80068.403929090739</v>
      </c>
      <c r="O202" s="2">
        <f t="shared" si="53"/>
        <v>23968.403929090739</v>
      </c>
      <c r="P202" s="2">
        <f t="shared" si="61"/>
        <v>589.49299780105707</v>
      </c>
      <c r="Q202" s="2">
        <f t="shared" si="62"/>
        <v>101645.43547798226</v>
      </c>
      <c r="R202" s="2">
        <f t="shared" si="54"/>
        <v>45545.435477982261</v>
      </c>
      <c r="S202" s="2">
        <f>IF(MONTH(A202)=11,(Bezugstabelle!$D$14+Q190)*$R$10*0.7,0)</f>
        <v>0</v>
      </c>
      <c r="T202" s="2">
        <f t="shared" si="57"/>
        <v>0</v>
      </c>
      <c r="U202" s="3">
        <f t="shared" si="58"/>
        <v>8408.8260251224729</v>
      </c>
      <c r="V202" s="3">
        <f t="shared" si="59"/>
        <v>37136.60945285979</v>
      </c>
      <c r="W202" s="14">
        <f t="shared" si="55"/>
        <v>93236.60945285979</v>
      </c>
    </row>
    <row r="203" spans="1:23" x14ac:dyDescent="0.25">
      <c r="A203" s="1">
        <v>49126</v>
      </c>
      <c r="B203">
        <v>188</v>
      </c>
      <c r="C203" s="8">
        <f t="shared" si="46"/>
        <v>300</v>
      </c>
      <c r="D203" s="8">
        <f t="shared" si="47"/>
        <v>56400</v>
      </c>
      <c r="E203">
        <v>0</v>
      </c>
      <c r="F203" s="2">
        <v>0</v>
      </c>
      <c r="G203" s="2">
        <f t="shared" si="48"/>
        <v>300</v>
      </c>
      <c r="H203" s="2">
        <f t="shared" si="60"/>
        <v>83636.822646694025</v>
      </c>
      <c r="I203" s="2">
        <f t="shared" si="49"/>
        <v>501.82093588016414</v>
      </c>
      <c r="J203" s="2">
        <v>0</v>
      </c>
      <c r="K203" s="2">
        <f t="shared" si="56"/>
        <v>84138.643582574194</v>
      </c>
      <c r="L203" s="2">
        <f t="shared" si="50"/>
        <v>27738.643582574194</v>
      </c>
      <c r="M203" s="2">
        <f t="shared" si="51"/>
        <v>3328.6372299089035</v>
      </c>
      <c r="N203" s="2">
        <f t="shared" si="52"/>
        <v>80810.006352665296</v>
      </c>
      <c r="O203" s="2">
        <f t="shared" si="53"/>
        <v>24410.006352665296</v>
      </c>
      <c r="P203" s="2">
        <f t="shared" si="61"/>
        <v>594.68170695489653</v>
      </c>
      <c r="Q203" s="2">
        <f t="shared" si="62"/>
        <v>102540.11718493716</v>
      </c>
      <c r="R203" s="2">
        <f t="shared" si="54"/>
        <v>46140.11718493716</v>
      </c>
      <c r="S203" s="2">
        <f>IF(MONTH(A203)=11,(Bezugstabelle!$D$14+Q191)*$R$10*0.7,0)</f>
        <v>0</v>
      </c>
      <c r="T203" s="2">
        <f t="shared" si="57"/>
        <v>0</v>
      </c>
      <c r="U203" s="3">
        <f t="shared" si="58"/>
        <v>8518.6191352690221</v>
      </c>
      <c r="V203" s="3">
        <f t="shared" si="59"/>
        <v>37621.498049668138</v>
      </c>
      <c r="W203" s="14">
        <f t="shared" si="55"/>
        <v>94021.498049668138</v>
      </c>
    </row>
    <row r="204" spans="1:23" x14ac:dyDescent="0.25">
      <c r="A204" s="1">
        <v>49157</v>
      </c>
      <c r="B204">
        <v>189</v>
      </c>
      <c r="C204" s="8">
        <f t="shared" si="46"/>
        <v>300</v>
      </c>
      <c r="D204" s="8">
        <f t="shared" si="47"/>
        <v>56700</v>
      </c>
      <c r="E204">
        <v>0</v>
      </c>
      <c r="F204" s="2">
        <v>0</v>
      </c>
      <c r="G204" s="2">
        <f t="shared" si="48"/>
        <v>300</v>
      </c>
      <c r="H204" s="2">
        <f t="shared" si="60"/>
        <v>84438.643582574194</v>
      </c>
      <c r="I204" s="2">
        <f t="shared" si="49"/>
        <v>506.63186149544509</v>
      </c>
      <c r="J204" s="2">
        <v>0</v>
      </c>
      <c r="K204" s="2">
        <f t="shared" si="56"/>
        <v>84945.275444069644</v>
      </c>
      <c r="L204" s="2">
        <f t="shared" si="50"/>
        <v>28245.275444069644</v>
      </c>
      <c r="M204" s="2">
        <f t="shared" si="51"/>
        <v>3389.4330532883573</v>
      </c>
      <c r="N204" s="2">
        <f t="shared" si="52"/>
        <v>81555.842390781283</v>
      </c>
      <c r="O204" s="2">
        <f t="shared" si="53"/>
        <v>24855.842390781283</v>
      </c>
      <c r="P204" s="2">
        <f t="shared" si="61"/>
        <v>599.90068357880011</v>
      </c>
      <c r="Q204" s="2">
        <f t="shared" si="62"/>
        <v>103440.01786851596</v>
      </c>
      <c r="R204" s="2">
        <f t="shared" si="54"/>
        <v>46740.017868515963</v>
      </c>
      <c r="S204" s="2">
        <f>IF(MONTH(A204)=11,(Bezugstabelle!$D$14+Q192)*$R$10*0.7,0)</f>
        <v>0</v>
      </c>
      <c r="T204" s="2">
        <f t="shared" si="57"/>
        <v>0</v>
      </c>
      <c r="U204" s="3">
        <f t="shared" si="58"/>
        <v>8629.3757989747592</v>
      </c>
      <c r="V204" s="3">
        <f t="shared" si="59"/>
        <v>38110.642069541202</v>
      </c>
      <c r="W204" s="14">
        <f t="shared" si="55"/>
        <v>94810.642069541209</v>
      </c>
    </row>
    <row r="205" spans="1:23" x14ac:dyDescent="0.25">
      <c r="A205" s="1">
        <v>49188</v>
      </c>
      <c r="B205">
        <v>190</v>
      </c>
      <c r="C205" s="8">
        <f t="shared" si="46"/>
        <v>300</v>
      </c>
      <c r="D205" s="8">
        <f t="shared" si="47"/>
        <v>57000</v>
      </c>
      <c r="E205">
        <v>0</v>
      </c>
      <c r="F205" s="2">
        <v>0</v>
      </c>
      <c r="G205" s="2">
        <f t="shared" si="48"/>
        <v>300</v>
      </c>
      <c r="H205" s="2">
        <f t="shared" si="60"/>
        <v>85245.275444069644</v>
      </c>
      <c r="I205" s="2">
        <f t="shared" si="49"/>
        <v>511.47165266441783</v>
      </c>
      <c r="J205" s="2">
        <v>0</v>
      </c>
      <c r="K205" s="2">
        <f t="shared" si="56"/>
        <v>85756.747096734063</v>
      </c>
      <c r="L205" s="2">
        <f t="shared" si="50"/>
        <v>28756.747096734063</v>
      </c>
      <c r="M205" s="2">
        <f t="shared" si="51"/>
        <v>3450.8096516080877</v>
      </c>
      <c r="N205" s="2">
        <f t="shared" si="52"/>
        <v>82305.937445125979</v>
      </c>
      <c r="O205" s="2">
        <f t="shared" si="53"/>
        <v>25305.937445125979</v>
      </c>
      <c r="P205" s="2">
        <f t="shared" si="61"/>
        <v>605.15010423300976</v>
      </c>
      <c r="Q205" s="2">
        <f t="shared" si="62"/>
        <v>104345.16797274897</v>
      </c>
      <c r="R205" s="2">
        <f t="shared" si="54"/>
        <v>47345.167972748968</v>
      </c>
      <c r="S205" s="2">
        <f>IF(MONTH(A205)=11,(Bezugstabelle!$D$14+Q193)*$R$10*0.7,0)</f>
        <v>0</v>
      </c>
      <c r="T205" s="2">
        <f t="shared" si="57"/>
        <v>0</v>
      </c>
      <c r="U205" s="3">
        <f t="shared" si="58"/>
        <v>8741.1016369687786</v>
      </c>
      <c r="V205" s="3">
        <f t="shared" si="59"/>
        <v>38604.06633578019</v>
      </c>
      <c r="W205" s="14">
        <f t="shared" si="55"/>
        <v>95604.066335780197</v>
      </c>
    </row>
    <row r="206" spans="1:23" x14ac:dyDescent="0.25">
      <c r="A206" s="1">
        <v>49218</v>
      </c>
      <c r="B206">
        <v>191</v>
      </c>
      <c r="C206" s="8">
        <f t="shared" si="46"/>
        <v>300</v>
      </c>
      <c r="D206" s="8">
        <f t="shared" si="47"/>
        <v>57300</v>
      </c>
      <c r="E206">
        <v>0</v>
      </c>
      <c r="F206" s="2">
        <v>0</v>
      </c>
      <c r="G206" s="2">
        <f t="shared" si="48"/>
        <v>300</v>
      </c>
      <c r="H206" s="2">
        <f t="shared" si="60"/>
        <v>86056.747096734063</v>
      </c>
      <c r="I206" s="2">
        <f t="shared" si="49"/>
        <v>516.34048258040434</v>
      </c>
      <c r="J206" s="2">
        <v>0</v>
      </c>
      <c r="K206" s="2">
        <f t="shared" si="56"/>
        <v>86573.087579314466</v>
      </c>
      <c r="L206" s="2">
        <f t="shared" si="50"/>
        <v>29273.087579314466</v>
      </c>
      <c r="M206" s="2">
        <f t="shared" si="51"/>
        <v>3512.7705095177357</v>
      </c>
      <c r="N206" s="2">
        <f t="shared" si="52"/>
        <v>83060.317069796729</v>
      </c>
      <c r="O206" s="2">
        <f t="shared" si="53"/>
        <v>25760.317069796729</v>
      </c>
      <c r="P206" s="2">
        <f t="shared" si="61"/>
        <v>610.43014650770237</v>
      </c>
      <c r="Q206" s="2">
        <f t="shared" si="62"/>
        <v>105255.59811925667</v>
      </c>
      <c r="R206" s="2">
        <f t="shared" si="54"/>
        <v>47955.598119256669</v>
      </c>
      <c r="S206" s="2">
        <f>IF(MONTH(A206)=11,(Bezugstabelle!$D$14+Q194)*$R$10*0.7,0)</f>
        <v>0</v>
      </c>
      <c r="T206" s="2">
        <f t="shared" si="57"/>
        <v>0</v>
      </c>
      <c r="U206" s="3">
        <f t="shared" si="58"/>
        <v>8853.8023027677609</v>
      </c>
      <c r="V206" s="3">
        <f t="shared" si="59"/>
        <v>39101.795816488906</v>
      </c>
      <c r="W206" s="14">
        <f t="shared" si="55"/>
        <v>96401.795816488913</v>
      </c>
    </row>
    <row r="207" spans="1:23" x14ac:dyDescent="0.25">
      <c r="A207" s="1">
        <v>49249</v>
      </c>
      <c r="B207">
        <v>192</v>
      </c>
      <c r="C207" s="8">
        <f t="shared" si="46"/>
        <v>300</v>
      </c>
      <c r="D207" s="8">
        <f t="shared" si="47"/>
        <v>57600</v>
      </c>
      <c r="E207">
        <v>0</v>
      </c>
      <c r="F207" s="2">
        <f>F195+$J$7</f>
        <v>-414.12000000000023</v>
      </c>
      <c r="G207" s="2">
        <f t="shared" si="48"/>
        <v>-114.12000000000023</v>
      </c>
      <c r="H207" s="2">
        <f t="shared" si="60"/>
        <v>86458.967579314471</v>
      </c>
      <c r="I207" s="2">
        <f t="shared" si="49"/>
        <v>518.75380547588679</v>
      </c>
      <c r="J207" s="2">
        <f t="shared" ref="J207" si="68">(0.36%+0.035%)*H207</f>
        <v>341.51292193829221</v>
      </c>
      <c r="K207" s="2">
        <f t="shared" si="56"/>
        <v>87319.234306728657</v>
      </c>
      <c r="L207" s="2">
        <f t="shared" si="50"/>
        <v>29719.234306728657</v>
      </c>
      <c r="M207" s="2">
        <f t="shared" si="51"/>
        <v>3566.3081168074386</v>
      </c>
      <c r="N207" s="2">
        <f t="shared" si="52"/>
        <v>83752.926189921214</v>
      </c>
      <c r="O207" s="2">
        <f t="shared" si="53"/>
        <v>26152.926189921214</v>
      </c>
      <c r="P207" s="2">
        <f t="shared" si="61"/>
        <v>615.74098902899732</v>
      </c>
      <c r="Q207" s="2">
        <f t="shared" si="62"/>
        <v>106156.85088470111</v>
      </c>
      <c r="R207" s="2">
        <f t="shared" si="54"/>
        <v>48556.850884701111</v>
      </c>
      <c r="S207" s="2">
        <f>IF(MONTH(A207)=11,(Bezugstabelle!$D$14+Q195)*$R$10*0.7,0)</f>
        <v>354.81363880536026</v>
      </c>
      <c r="T207" s="2">
        <f t="shared" si="57"/>
        <v>14.488223584552209</v>
      </c>
      <c r="U207" s="3">
        <f t="shared" si="58"/>
        <v>8899.3011265235018</v>
      </c>
      <c r="V207" s="3">
        <f t="shared" si="59"/>
        <v>39657.549758177607</v>
      </c>
      <c r="W207" s="14">
        <f t="shared" si="55"/>
        <v>97257.5497581776</v>
      </c>
    </row>
    <row r="208" spans="1:23" x14ac:dyDescent="0.25">
      <c r="A208" s="1">
        <v>49279</v>
      </c>
      <c r="B208">
        <v>193</v>
      </c>
      <c r="C208" s="8">
        <f t="shared" ref="C208:C271" si="69">$D$6</f>
        <v>300</v>
      </c>
      <c r="D208" s="8">
        <f t="shared" ref="D208:D271" si="70">C208*B208</f>
        <v>57900</v>
      </c>
      <c r="E208">
        <v>0</v>
      </c>
      <c r="F208" s="2">
        <v>0</v>
      </c>
      <c r="G208" s="2">
        <f t="shared" ref="G208:G271" si="71">C208+E208+F208</f>
        <v>300</v>
      </c>
      <c r="H208" s="2">
        <f t="shared" si="60"/>
        <v>87619.234306728657</v>
      </c>
      <c r="I208" s="2">
        <f t="shared" ref="I208:I271" si="72">H208*$D$7/12</f>
        <v>525.71540584037189</v>
      </c>
      <c r="J208" s="2">
        <v>0</v>
      </c>
      <c r="K208" s="2">
        <f t="shared" si="56"/>
        <v>88144.949712569025</v>
      </c>
      <c r="L208" s="2">
        <f t="shared" ref="L208:L271" si="73">K208-D208</f>
        <v>30244.949712569025</v>
      </c>
      <c r="M208" s="2">
        <f t="shared" ref="M208:M271" si="74">L208*(1-$I$10)*$I$11</f>
        <v>3629.3939655082831</v>
      </c>
      <c r="N208" s="2">
        <f t="shared" ref="N208:N271" si="75">K208-M208</f>
        <v>84515.555747060745</v>
      </c>
      <c r="O208" s="2">
        <f t="shared" ref="O208:O271" si="76">N208-D208</f>
        <v>26615.555747060745</v>
      </c>
      <c r="P208" s="2">
        <f t="shared" si="61"/>
        <v>620.99829682742313</v>
      </c>
      <c r="Q208" s="2">
        <f t="shared" si="62"/>
        <v>107077.84918152854</v>
      </c>
      <c r="R208" s="2">
        <f t="shared" ref="R208:R271" si="77">Q208-D208</f>
        <v>49177.849181528538</v>
      </c>
      <c r="S208" s="2">
        <f>IF(MONTH(A208)=11,(Bezugstabelle!$D$14+Q196)*$R$10*0.7,0)</f>
        <v>0</v>
      </c>
      <c r="T208" s="2">
        <f t="shared" si="57"/>
        <v>0</v>
      </c>
      <c r="U208" s="3">
        <f t="shared" si="58"/>
        <v>9079.4604051397055</v>
      </c>
      <c r="V208" s="3">
        <f t="shared" si="59"/>
        <v>40098.388776388834</v>
      </c>
      <c r="W208" s="14">
        <f t="shared" ref="W208:W271" si="78">V208+D208</f>
        <v>97998.388776388834</v>
      </c>
    </row>
    <row r="209" spans="1:23" x14ac:dyDescent="0.25">
      <c r="A209" s="1">
        <v>49310</v>
      </c>
      <c r="B209">
        <v>194</v>
      </c>
      <c r="C209" s="8">
        <f t="shared" si="69"/>
        <v>300</v>
      </c>
      <c r="D209" s="8">
        <f t="shared" si="70"/>
        <v>58200</v>
      </c>
      <c r="E209">
        <v>0</v>
      </c>
      <c r="F209" s="2">
        <v>0</v>
      </c>
      <c r="G209" s="2">
        <f t="shared" si="71"/>
        <v>300</v>
      </c>
      <c r="H209" s="2">
        <f t="shared" si="60"/>
        <v>88444.949712569025</v>
      </c>
      <c r="I209" s="2">
        <f t="shared" si="72"/>
        <v>530.66969827541413</v>
      </c>
      <c r="J209" s="2">
        <v>0</v>
      </c>
      <c r="K209" s="2">
        <f t="shared" ref="K209:K272" si="79">J209+H209+I209</f>
        <v>88975.619410844432</v>
      </c>
      <c r="L209" s="2">
        <f t="shared" si="73"/>
        <v>30775.619410844432</v>
      </c>
      <c r="M209" s="2">
        <f t="shared" si="74"/>
        <v>3693.0743293013315</v>
      </c>
      <c r="N209" s="2">
        <f t="shared" si="75"/>
        <v>85282.545081543096</v>
      </c>
      <c r="O209" s="2">
        <f t="shared" si="76"/>
        <v>27082.545081543096</v>
      </c>
      <c r="P209" s="2">
        <f t="shared" si="61"/>
        <v>626.37078689224984</v>
      </c>
      <c r="Q209" s="2">
        <f t="shared" si="62"/>
        <v>108004.21996842079</v>
      </c>
      <c r="R209" s="2">
        <f t="shared" si="77"/>
        <v>49804.219968420788</v>
      </c>
      <c r="S209" s="2">
        <f>IF(MONTH(A209)=11,(Bezugstabelle!$D$14+Q197)*$R$10*0.7,0)</f>
        <v>0</v>
      </c>
      <c r="T209" s="2">
        <f t="shared" ref="T209:T272" si="80">S209*(1-$R$9)*0.7/12</f>
        <v>0</v>
      </c>
      <c r="U209" s="3">
        <f t="shared" ref="U209:U272" si="81">(R209-S209)*0.7*$R$8</f>
        <v>9195.104111669687</v>
      </c>
      <c r="V209" s="3">
        <f t="shared" ref="V209:V272" si="82">R209-U209</f>
        <v>40609.115856751101</v>
      </c>
      <c r="W209" s="14">
        <f t="shared" si="78"/>
        <v>98809.115856751101</v>
      </c>
    </row>
    <row r="210" spans="1:23" x14ac:dyDescent="0.25">
      <c r="A210" s="1">
        <v>49341</v>
      </c>
      <c r="B210">
        <v>195</v>
      </c>
      <c r="C210" s="8">
        <f t="shared" si="69"/>
        <v>300</v>
      </c>
      <c r="D210" s="8">
        <f t="shared" si="70"/>
        <v>58500</v>
      </c>
      <c r="E210">
        <v>0</v>
      </c>
      <c r="F210" s="2">
        <v>0</v>
      </c>
      <c r="G210" s="2">
        <f t="shared" si="71"/>
        <v>300</v>
      </c>
      <c r="H210" s="2">
        <f t="shared" ref="H210:H273" si="83">G210+K209</f>
        <v>89275.619410844432</v>
      </c>
      <c r="I210" s="2">
        <f t="shared" si="72"/>
        <v>535.65371646506662</v>
      </c>
      <c r="J210" s="2">
        <v>0</v>
      </c>
      <c r="K210" s="2">
        <f t="shared" si="79"/>
        <v>89811.273127309498</v>
      </c>
      <c r="L210" s="2">
        <f t="shared" si="73"/>
        <v>31311.273127309498</v>
      </c>
      <c r="M210" s="2">
        <f t="shared" si="74"/>
        <v>3757.3527752771402</v>
      </c>
      <c r="N210" s="2">
        <f t="shared" si="75"/>
        <v>86053.920352032364</v>
      </c>
      <c r="O210" s="2">
        <f t="shared" si="76"/>
        <v>27553.920352032364</v>
      </c>
      <c r="P210" s="2">
        <f t="shared" ref="P210:P273" si="84">(Q209+C210)*($D$8/12)</f>
        <v>631.77461648245458</v>
      </c>
      <c r="Q210" s="2">
        <f t="shared" ref="Q210:Q273" si="85">C210+P210-T210+Q209</f>
        <v>108935.99458490324</v>
      </c>
      <c r="R210" s="2">
        <f t="shared" si="77"/>
        <v>50435.994584903237</v>
      </c>
      <c r="S210" s="2">
        <f>IF(MONTH(A210)=11,(Bezugstabelle!$D$14+Q198)*$R$10*0.7,0)</f>
        <v>0</v>
      </c>
      <c r="T210" s="2">
        <f t="shared" si="80"/>
        <v>0</v>
      </c>
      <c r="U210" s="3">
        <f t="shared" si="81"/>
        <v>9311.7455002377592</v>
      </c>
      <c r="V210" s="3">
        <f t="shared" si="82"/>
        <v>41124.249084665476</v>
      </c>
      <c r="W210" s="14">
        <f t="shared" si="78"/>
        <v>99624.249084665469</v>
      </c>
    </row>
    <row r="211" spans="1:23" x14ac:dyDescent="0.25">
      <c r="A211" s="1">
        <v>49369</v>
      </c>
      <c r="B211">
        <v>196</v>
      </c>
      <c r="C211" s="8">
        <f t="shared" si="69"/>
        <v>300</v>
      </c>
      <c r="D211" s="8">
        <f t="shared" si="70"/>
        <v>58800</v>
      </c>
      <c r="E211">
        <v>0</v>
      </c>
      <c r="F211" s="2">
        <v>0</v>
      </c>
      <c r="G211" s="2">
        <f t="shared" si="71"/>
        <v>300</v>
      </c>
      <c r="H211" s="2">
        <f t="shared" si="83"/>
        <v>90111.273127309498</v>
      </c>
      <c r="I211" s="2">
        <f t="shared" si="72"/>
        <v>540.66763876385687</v>
      </c>
      <c r="J211" s="2">
        <v>0</v>
      </c>
      <c r="K211" s="2">
        <f t="shared" si="79"/>
        <v>90651.940766073356</v>
      </c>
      <c r="L211" s="2">
        <f t="shared" si="73"/>
        <v>31851.940766073356</v>
      </c>
      <c r="M211" s="2">
        <f t="shared" si="74"/>
        <v>3822.2328919288029</v>
      </c>
      <c r="N211" s="2">
        <f t="shared" si="75"/>
        <v>86829.707874144558</v>
      </c>
      <c r="O211" s="2">
        <f t="shared" si="76"/>
        <v>28029.707874144558</v>
      </c>
      <c r="P211" s="2">
        <f t="shared" si="84"/>
        <v>637.20996841193562</v>
      </c>
      <c r="Q211" s="2">
        <f t="shared" si="85"/>
        <v>109873.20455331517</v>
      </c>
      <c r="R211" s="2">
        <f t="shared" si="77"/>
        <v>51073.204553315169</v>
      </c>
      <c r="S211" s="2">
        <f>IF(MONTH(A211)=11,(Bezugstabelle!$D$14+Q199)*$R$10*0.7,0)</f>
        <v>0</v>
      </c>
      <c r="T211" s="2">
        <f t="shared" si="80"/>
        <v>0</v>
      </c>
      <c r="U211" s="3">
        <f t="shared" si="81"/>
        <v>9429.3903906558116</v>
      </c>
      <c r="V211" s="3">
        <f t="shared" si="82"/>
        <v>41643.814162659357</v>
      </c>
      <c r="W211" s="14">
        <f t="shared" si="78"/>
        <v>100443.81416265936</v>
      </c>
    </row>
    <row r="212" spans="1:23" x14ac:dyDescent="0.25">
      <c r="A212" s="1">
        <v>49400</v>
      </c>
      <c r="B212">
        <v>197</v>
      </c>
      <c r="C212" s="8">
        <f t="shared" si="69"/>
        <v>300</v>
      </c>
      <c r="D212" s="8">
        <f t="shared" si="70"/>
        <v>59100</v>
      </c>
      <c r="E212">
        <v>0</v>
      </c>
      <c r="F212" s="2">
        <v>0</v>
      </c>
      <c r="G212" s="2">
        <f t="shared" si="71"/>
        <v>300</v>
      </c>
      <c r="H212" s="2">
        <f t="shared" si="83"/>
        <v>90951.940766073356</v>
      </c>
      <c r="I212" s="2">
        <f t="shared" si="72"/>
        <v>545.71164459644012</v>
      </c>
      <c r="J212" s="2">
        <v>0</v>
      </c>
      <c r="K212" s="2">
        <f t="shared" si="79"/>
        <v>91497.652410669791</v>
      </c>
      <c r="L212" s="2">
        <f t="shared" si="73"/>
        <v>32397.652410669791</v>
      </c>
      <c r="M212" s="2">
        <f t="shared" si="74"/>
        <v>3887.7182892803753</v>
      </c>
      <c r="N212" s="2">
        <f t="shared" si="75"/>
        <v>87609.934121389422</v>
      </c>
      <c r="O212" s="2">
        <f t="shared" si="76"/>
        <v>28509.934121389422</v>
      </c>
      <c r="P212" s="2">
        <f t="shared" si="84"/>
        <v>642.67702656100516</v>
      </c>
      <c r="Q212" s="2">
        <f t="shared" si="85"/>
        <v>110815.88157987618</v>
      </c>
      <c r="R212" s="2">
        <f t="shared" si="77"/>
        <v>51715.881579876179</v>
      </c>
      <c r="S212" s="2">
        <f>IF(MONTH(A212)=11,(Bezugstabelle!$D$14+Q200)*$R$10*0.7,0)</f>
        <v>0</v>
      </c>
      <c r="T212" s="2">
        <f t="shared" si="80"/>
        <v>0</v>
      </c>
      <c r="U212" s="3">
        <f t="shared" si="81"/>
        <v>9548.0446366846372</v>
      </c>
      <c r="V212" s="3">
        <f t="shared" si="82"/>
        <v>42167.836943191542</v>
      </c>
      <c r="W212" s="14">
        <f t="shared" si="78"/>
        <v>101267.83694319153</v>
      </c>
    </row>
    <row r="213" spans="1:23" x14ac:dyDescent="0.25">
      <c r="A213" s="1">
        <v>49430</v>
      </c>
      <c r="B213">
        <v>198</v>
      </c>
      <c r="C213" s="8">
        <f t="shared" si="69"/>
        <v>300</v>
      </c>
      <c r="D213" s="8">
        <f t="shared" si="70"/>
        <v>59400</v>
      </c>
      <c r="E213">
        <v>0</v>
      </c>
      <c r="F213" s="2">
        <v>0</v>
      </c>
      <c r="G213" s="2">
        <f t="shared" si="71"/>
        <v>300</v>
      </c>
      <c r="H213" s="2">
        <f t="shared" si="83"/>
        <v>91797.652410669791</v>
      </c>
      <c r="I213" s="2">
        <f t="shared" si="72"/>
        <v>550.78591446401867</v>
      </c>
      <c r="J213" s="2">
        <v>0</v>
      </c>
      <c r="K213" s="2">
        <f t="shared" si="79"/>
        <v>92348.438325133815</v>
      </c>
      <c r="L213" s="2">
        <f t="shared" si="73"/>
        <v>32948.438325133815</v>
      </c>
      <c r="M213" s="2">
        <f t="shared" si="74"/>
        <v>3953.8125990160574</v>
      </c>
      <c r="N213" s="2">
        <f t="shared" si="75"/>
        <v>88394.625726117752</v>
      </c>
      <c r="O213" s="2">
        <f t="shared" si="76"/>
        <v>28994.625726117752</v>
      </c>
      <c r="P213" s="2">
        <f t="shared" si="84"/>
        <v>648.17597588261106</v>
      </c>
      <c r="Q213" s="2">
        <f t="shared" si="85"/>
        <v>111764.05755575879</v>
      </c>
      <c r="R213" s="2">
        <f t="shared" si="77"/>
        <v>52364.057555758787</v>
      </c>
      <c r="S213" s="2">
        <f>IF(MONTH(A213)=11,(Bezugstabelle!$D$14+Q201)*$R$10*0.7,0)</f>
        <v>0</v>
      </c>
      <c r="T213" s="2">
        <f t="shared" si="80"/>
        <v>0</v>
      </c>
      <c r="U213" s="3">
        <f t="shared" si="81"/>
        <v>9667.7141262319656</v>
      </c>
      <c r="V213" s="3">
        <f t="shared" si="82"/>
        <v>42696.343429526823</v>
      </c>
      <c r="W213" s="14">
        <f t="shared" si="78"/>
        <v>102096.34342952682</v>
      </c>
    </row>
    <row r="214" spans="1:23" x14ac:dyDescent="0.25">
      <c r="A214" s="1">
        <v>49461</v>
      </c>
      <c r="B214">
        <v>199</v>
      </c>
      <c r="C214" s="8">
        <f t="shared" si="69"/>
        <v>300</v>
      </c>
      <c r="D214" s="8">
        <f t="shared" si="70"/>
        <v>59700</v>
      </c>
      <c r="E214">
        <v>0</v>
      </c>
      <c r="F214" s="2">
        <v>0</v>
      </c>
      <c r="G214" s="2">
        <f t="shared" si="71"/>
        <v>300</v>
      </c>
      <c r="H214" s="2">
        <f t="shared" si="83"/>
        <v>92648.438325133815</v>
      </c>
      <c r="I214" s="2">
        <f t="shared" si="72"/>
        <v>555.89062995080292</v>
      </c>
      <c r="J214" s="2">
        <v>0</v>
      </c>
      <c r="K214" s="2">
        <f t="shared" si="79"/>
        <v>93204.328955084624</v>
      </c>
      <c r="L214" s="2">
        <f t="shared" si="73"/>
        <v>33504.328955084624</v>
      </c>
      <c r="M214" s="2">
        <f t="shared" si="74"/>
        <v>4020.5194746101547</v>
      </c>
      <c r="N214" s="2">
        <f t="shared" si="75"/>
        <v>89183.809480474476</v>
      </c>
      <c r="O214" s="2">
        <f t="shared" si="76"/>
        <v>29483.809480474476</v>
      </c>
      <c r="P214" s="2">
        <f t="shared" si="84"/>
        <v>653.70700240859298</v>
      </c>
      <c r="Q214" s="2">
        <f t="shared" si="85"/>
        <v>112717.76455816739</v>
      </c>
      <c r="R214" s="2">
        <f t="shared" si="77"/>
        <v>53017.764558167386</v>
      </c>
      <c r="S214" s="2">
        <f>IF(MONTH(A214)=11,(Bezugstabelle!$D$14+Q202)*$R$10*0.7,0)</f>
        <v>0</v>
      </c>
      <c r="T214" s="2">
        <f t="shared" si="80"/>
        <v>0</v>
      </c>
      <c r="U214" s="3">
        <f t="shared" si="81"/>
        <v>9788.4047815516515</v>
      </c>
      <c r="V214" s="3">
        <f t="shared" si="82"/>
        <v>43229.359776615733</v>
      </c>
      <c r="W214" s="14">
        <f t="shared" si="78"/>
        <v>102929.35977661573</v>
      </c>
    </row>
    <row r="215" spans="1:23" x14ac:dyDescent="0.25">
      <c r="A215" s="1">
        <v>49491</v>
      </c>
      <c r="B215">
        <v>200</v>
      </c>
      <c r="C215" s="8">
        <f t="shared" si="69"/>
        <v>300</v>
      </c>
      <c r="D215" s="8">
        <f t="shared" si="70"/>
        <v>60000</v>
      </c>
      <c r="E215">
        <v>0</v>
      </c>
      <c r="F215" s="2">
        <v>0</v>
      </c>
      <c r="G215" s="2">
        <f t="shared" si="71"/>
        <v>300</v>
      </c>
      <c r="H215" s="2">
        <f t="shared" si="83"/>
        <v>93504.328955084624</v>
      </c>
      <c r="I215" s="2">
        <f t="shared" si="72"/>
        <v>561.02597373050764</v>
      </c>
      <c r="J215" s="2">
        <v>0</v>
      </c>
      <c r="K215" s="2">
        <f t="shared" si="79"/>
        <v>94065.354928815126</v>
      </c>
      <c r="L215" s="2">
        <f t="shared" si="73"/>
        <v>34065.354928815126</v>
      </c>
      <c r="M215" s="2">
        <f t="shared" si="74"/>
        <v>4087.8425914578147</v>
      </c>
      <c r="N215" s="2">
        <f t="shared" si="75"/>
        <v>89977.512337357315</v>
      </c>
      <c r="O215" s="2">
        <f t="shared" si="76"/>
        <v>29977.512337357315</v>
      </c>
      <c r="P215" s="2">
        <f t="shared" si="84"/>
        <v>659.27029325597641</v>
      </c>
      <c r="Q215" s="2">
        <f t="shared" si="85"/>
        <v>113677.03485142336</v>
      </c>
      <c r="R215" s="2">
        <f t="shared" si="77"/>
        <v>53677.034851423363</v>
      </c>
      <c r="S215" s="2">
        <f>IF(MONTH(A215)=11,(Bezugstabelle!$D$14+Q203)*$R$10*0.7,0)</f>
        <v>0</v>
      </c>
      <c r="T215" s="2">
        <f t="shared" si="80"/>
        <v>0</v>
      </c>
      <c r="U215" s="3">
        <f t="shared" si="81"/>
        <v>9910.1225594440366</v>
      </c>
      <c r="V215" s="3">
        <f t="shared" si="82"/>
        <v>43766.91229197933</v>
      </c>
      <c r="W215" s="14">
        <f t="shared" si="78"/>
        <v>103766.91229197933</v>
      </c>
    </row>
    <row r="216" spans="1:23" x14ac:dyDescent="0.25">
      <c r="A216" s="1">
        <v>49522</v>
      </c>
      <c r="B216">
        <v>201</v>
      </c>
      <c r="C216" s="8">
        <f t="shared" si="69"/>
        <v>300</v>
      </c>
      <c r="D216" s="8">
        <f t="shared" si="70"/>
        <v>60300</v>
      </c>
      <c r="E216">
        <v>0</v>
      </c>
      <c r="F216" s="2">
        <v>0</v>
      </c>
      <c r="G216" s="2">
        <f t="shared" si="71"/>
        <v>300</v>
      </c>
      <c r="H216" s="2">
        <f t="shared" si="83"/>
        <v>94365.354928815126</v>
      </c>
      <c r="I216" s="2">
        <f t="shared" si="72"/>
        <v>566.19212957289074</v>
      </c>
      <c r="J216" s="2">
        <v>0</v>
      </c>
      <c r="K216" s="2">
        <f t="shared" si="79"/>
        <v>94931.547058388023</v>
      </c>
      <c r="L216" s="2">
        <f t="shared" si="73"/>
        <v>34631.547058388023</v>
      </c>
      <c r="M216" s="2">
        <f t="shared" si="74"/>
        <v>4155.7856470065626</v>
      </c>
      <c r="N216" s="2">
        <f t="shared" si="75"/>
        <v>90775.761411381463</v>
      </c>
      <c r="O216" s="2">
        <f t="shared" si="76"/>
        <v>30475.761411381463</v>
      </c>
      <c r="P216" s="2">
        <f t="shared" si="84"/>
        <v>664.866036633303</v>
      </c>
      <c r="Q216" s="2">
        <f t="shared" si="85"/>
        <v>114641.90088805667</v>
      </c>
      <c r="R216" s="2">
        <f t="shared" si="77"/>
        <v>54341.900888056669</v>
      </c>
      <c r="S216" s="2">
        <f>IF(MONTH(A216)=11,(Bezugstabelle!$D$14+Q204)*$R$10*0.7,0)</f>
        <v>0</v>
      </c>
      <c r="T216" s="2">
        <f t="shared" si="80"/>
        <v>0</v>
      </c>
      <c r="U216" s="3">
        <f t="shared" si="81"/>
        <v>10032.873451457461</v>
      </c>
      <c r="V216" s="3">
        <f t="shared" si="82"/>
        <v>44309.027436599208</v>
      </c>
      <c r="W216" s="14">
        <f t="shared" si="78"/>
        <v>104609.02743659921</v>
      </c>
    </row>
    <row r="217" spans="1:23" x14ac:dyDescent="0.25">
      <c r="A217" s="1">
        <v>49553</v>
      </c>
      <c r="B217">
        <v>202</v>
      </c>
      <c r="C217" s="8">
        <f t="shared" si="69"/>
        <v>300</v>
      </c>
      <c r="D217" s="8">
        <f t="shared" si="70"/>
        <v>60600</v>
      </c>
      <c r="E217">
        <v>0</v>
      </c>
      <c r="F217" s="2">
        <v>0</v>
      </c>
      <c r="G217" s="2">
        <f t="shared" si="71"/>
        <v>300</v>
      </c>
      <c r="H217" s="2">
        <f t="shared" si="83"/>
        <v>95231.547058388023</v>
      </c>
      <c r="I217" s="2">
        <f t="shared" si="72"/>
        <v>571.38928235032813</v>
      </c>
      <c r="J217" s="2">
        <v>0</v>
      </c>
      <c r="K217" s="2">
        <f t="shared" si="79"/>
        <v>95802.93634073835</v>
      </c>
      <c r="L217" s="2">
        <f t="shared" si="73"/>
        <v>35202.93634073835</v>
      </c>
      <c r="M217" s="2">
        <f t="shared" si="74"/>
        <v>4224.3523608886017</v>
      </c>
      <c r="N217" s="2">
        <f t="shared" si="75"/>
        <v>91578.583979849747</v>
      </c>
      <c r="O217" s="2">
        <f t="shared" si="76"/>
        <v>30978.583979849747</v>
      </c>
      <c r="P217" s="2">
        <f t="shared" si="84"/>
        <v>670.49442184699728</v>
      </c>
      <c r="Q217" s="2">
        <f t="shared" si="85"/>
        <v>115612.39530990366</v>
      </c>
      <c r="R217" s="2">
        <f t="shared" si="77"/>
        <v>55012.395309903659</v>
      </c>
      <c r="S217" s="2">
        <f>IF(MONTH(A217)=11,(Bezugstabelle!$D$14+Q205)*$R$10*0.7,0)</f>
        <v>0</v>
      </c>
      <c r="T217" s="2">
        <f t="shared" si="80"/>
        <v>0</v>
      </c>
      <c r="U217" s="3">
        <f t="shared" si="81"/>
        <v>10156.663484090963</v>
      </c>
      <c r="V217" s="3">
        <f t="shared" si="82"/>
        <v>44855.731825812698</v>
      </c>
      <c r="W217" s="14">
        <f t="shared" si="78"/>
        <v>105455.73182581269</v>
      </c>
    </row>
    <row r="218" spans="1:23" x14ac:dyDescent="0.25">
      <c r="A218" s="1">
        <v>49583</v>
      </c>
      <c r="B218">
        <v>203</v>
      </c>
      <c r="C218" s="8">
        <f t="shared" si="69"/>
        <v>300</v>
      </c>
      <c r="D218" s="8">
        <f t="shared" si="70"/>
        <v>60900</v>
      </c>
      <c r="E218">
        <v>0</v>
      </c>
      <c r="F218" s="2">
        <v>0</v>
      </c>
      <c r="G218" s="2">
        <f t="shared" si="71"/>
        <v>300</v>
      </c>
      <c r="H218" s="2">
        <f t="shared" si="83"/>
        <v>96102.93634073835</v>
      </c>
      <c r="I218" s="2">
        <f t="shared" si="72"/>
        <v>576.61761804443006</v>
      </c>
      <c r="J218" s="2">
        <v>0</v>
      </c>
      <c r="K218" s="2">
        <f t="shared" si="79"/>
        <v>96679.553958782781</v>
      </c>
      <c r="L218" s="2">
        <f t="shared" si="73"/>
        <v>35779.553958782781</v>
      </c>
      <c r="M218" s="2">
        <f t="shared" si="74"/>
        <v>4293.546475053934</v>
      </c>
      <c r="N218" s="2">
        <f t="shared" si="75"/>
        <v>92386.007483728841</v>
      </c>
      <c r="O218" s="2">
        <f t="shared" si="76"/>
        <v>31486.007483728841</v>
      </c>
      <c r="P218" s="2">
        <f t="shared" si="84"/>
        <v>676.15563930777137</v>
      </c>
      <c r="Q218" s="2">
        <f t="shared" si="85"/>
        <v>116588.55094921144</v>
      </c>
      <c r="R218" s="2">
        <f t="shared" si="77"/>
        <v>55688.550949211436</v>
      </c>
      <c r="S218" s="2">
        <f>IF(MONTH(A218)=11,(Bezugstabelle!$D$14+Q206)*$R$10*0.7,0)</f>
        <v>0</v>
      </c>
      <c r="T218" s="2">
        <f t="shared" si="80"/>
        <v>0</v>
      </c>
      <c r="U218" s="3">
        <f t="shared" si="81"/>
        <v>10281.49871899816</v>
      </c>
      <c r="V218" s="3">
        <f t="shared" si="82"/>
        <v>45407.052230213274</v>
      </c>
      <c r="W218" s="14">
        <f t="shared" si="78"/>
        <v>106307.05223021327</v>
      </c>
    </row>
    <row r="219" spans="1:23" x14ac:dyDescent="0.25">
      <c r="A219" s="1">
        <v>49614</v>
      </c>
      <c r="B219">
        <v>204</v>
      </c>
      <c r="C219" s="8">
        <f t="shared" si="69"/>
        <v>300</v>
      </c>
      <c r="D219" s="8">
        <f t="shared" si="70"/>
        <v>61200</v>
      </c>
      <c r="E219">
        <v>0</v>
      </c>
      <c r="F219" s="2">
        <f>F207+$J$7</f>
        <v>-404.06000000000023</v>
      </c>
      <c r="G219" s="2">
        <f t="shared" si="71"/>
        <v>-104.06000000000023</v>
      </c>
      <c r="H219" s="2">
        <f t="shared" si="83"/>
        <v>96575.493958782783</v>
      </c>
      <c r="I219" s="2">
        <f t="shared" si="72"/>
        <v>579.45296375269663</v>
      </c>
      <c r="J219" s="2">
        <f t="shared" ref="J219" si="86">(0.36%+0.035%)*H219</f>
        <v>381.47320113719201</v>
      </c>
      <c r="K219" s="2">
        <f t="shared" si="79"/>
        <v>97536.42012367268</v>
      </c>
      <c r="L219" s="2">
        <f t="shared" si="73"/>
        <v>36336.42012367268</v>
      </c>
      <c r="M219" s="2">
        <f t="shared" si="74"/>
        <v>4360.3704148407223</v>
      </c>
      <c r="N219" s="2">
        <f t="shared" si="75"/>
        <v>93176.049708831953</v>
      </c>
      <c r="O219" s="2">
        <f t="shared" si="76"/>
        <v>31976.049708831953</v>
      </c>
      <c r="P219" s="2">
        <f t="shared" si="84"/>
        <v>681.84988053706672</v>
      </c>
      <c r="Q219" s="2">
        <f t="shared" si="85"/>
        <v>117554.33254814534</v>
      </c>
      <c r="R219" s="2">
        <f t="shared" si="77"/>
        <v>56354.332548145336</v>
      </c>
      <c r="S219" s="2">
        <f>IF(MONTH(A219)=11,(Bezugstabelle!$D$14+Q207)*$R$10*0.7,0)</f>
        <v>393.50893722031202</v>
      </c>
      <c r="T219" s="2">
        <f t="shared" si="80"/>
        <v>16.068281603162738</v>
      </c>
      <c r="U219" s="3">
        <f t="shared" si="81"/>
        <v>10331.76705916703</v>
      </c>
      <c r="V219" s="3">
        <f t="shared" si="82"/>
        <v>46022.565488978304</v>
      </c>
      <c r="W219" s="14">
        <f t="shared" si="78"/>
        <v>107222.5654889783</v>
      </c>
    </row>
    <row r="220" spans="1:23" x14ac:dyDescent="0.25">
      <c r="A220" s="1">
        <v>49644</v>
      </c>
      <c r="B220">
        <v>205</v>
      </c>
      <c r="C220" s="8">
        <f t="shared" si="69"/>
        <v>300</v>
      </c>
      <c r="D220" s="8">
        <f t="shared" si="70"/>
        <v>61500</v>
      </c>
      <c r="E220">
        <v>0</v>
      </c>
      <c r="F220" s="2">
        <v>0</v>
      </c>
      <c r="G220" s="2">
        <f t="shared" si="71"/>
        <v>300</v>
      </c>
      <c r="H220" s="2">
        <f t="shared" si="83"/>
        <v>97836.42012367268</v>
      </c>
      <c r="I220" s="2">
        <f t="shared" si="72"/>
        <v>587.018520742036</v>
      </c>
      <c r="J220" s="2">
        <v>0</v>
      </c>
      <c r="K220" s="2">
        <f t="shared" si="79"/>
        <v>98423.438644414709</v>
      </c>
      <c r="L220" s="2">
        <f t="shared" si="73"/>
        <v>36923.438644414709</v>
      </c>
      <c r="M220" s="2">
        <f t="shared" si="74"/>
        <v>4430.8126373297655</v>
      </c>
      <c r="N220" s="2">
        <f t="shared" si="75"/>
        <v>93992.626007084938</v>
      </c>
      <c r="O220" s="2">
        <f t="shared" si="76"/>
        <v>32492.626007084938</v>
      </c>
      <c r="P220" s="2">
        <f t="shared" si="84"/>
        <v>687.48360653084785</v>
      </c>
      <c r="Q220" s="2">
        <f t="shared" si="85"/>
        <v>118541.81615467618</v>
      </c>
      <c r="R220" s="2">
        <f t="shared" si="77"/>
        <v>57041.816154676184</v>
      </c>
      <c r="S220" s="2">
        <f>IF(MONTH(A220)=11,(Bezugstabelle!$D$14+Q208)*$R$10*0.7,0)</f>
        <v>0</v>
      </c>
      <c r="T220" s="2">
        <f t="shared" si="80"/>
        <v>0</v>
      </c>
      <c r="U220" s="3">
        <f t="shared" si="81"/>
        <v>10531.345307557089</v>
      </c>
      <c r="V220" s="3">
        <f t="shared" si="82"/>
        <v>46510.470847119097</v>
      </c>
      <c r="W220" s="14">
        <f t="shared" si="78"/>
        <v>108010.4708471191</v>
      </c>
    </row>
    <row r="221" spans="1:23" x14ac:dyDescent="0.25">
      <c r="A221" s="1">
        <v>49675</v>
      </c>
      <c r="B221">
        <v>206</v>
      </c>
      <c r="C221" s="8">
        <f t="shared" si="69"/>
        <v>300</v>
      </c>
      <c r="D221" s="8">
        <f t="shared" si="70"/>
        <v>61800</v>
      </c>
      <c r="E221">
        <v>0</v>
      </c>
      <c r="F221" s="2">
        <v>0</v>
      </c>
      <c r="G221" s="2">
        <f t="shared" si="71"/>
        <v>300</v>
      </c>
      <c r="H221" s="2">
        <f t="shared" si="83"/>
        <v>98723.438644414709</v>
      </c>
      <c r="I221" s="2">
        <f t="shared" si="72"/>
        <v>592.34063186648825</v>
      </c>
      <c r="J221" s="2">
        <v>0</v>
      </c>
      <c r="K221" s="2">
        <f t="shared" si="79"/>
        <v>99315.779276281202</v>
      </c>
      <c r="L221" s="2">
        <f t="shared" si="73"/>
        <v>37515.779276281202</v>
      </c>
      <c r="M221" s="2">
        <f t="shared" si="74"/>
        <v>4501.8935131537446</v>
      </c>
      <c r="N221" s="2">
        <f t="shared" si="75"/>
        <v>94813.885763127459</v>
      </c>
      <c r="O221" s="2">
        <f t="shared" si="76"/>
        <v>33013.885763127459</v>
      </c>
      <c r="P221" s="2">
        <f t="shared" si="84"/>
        <v>693.2439275689444</v>
      </c>
      <c r="Q221" s="2">
        <f t="shared" si="85"/>
        <v>119535.06008224512</v>
      </c>
      <c r="R221" s="2">
        <f t="shared" si="77"/>
        <v>57735.060082245123</v>
      </c>
      <c r="S221" s="2">
        <f>IF(MONTH(A221)=11,(Bezugstabelle!$D$14+Q209)*$R$10*0.7,0)</f>
        <v>0</v>
      </c>
      <c r="T221" s="2">
        <f t="shared" si="80"/>
        <v>0</v>
      </c>
      <c r="U221" s="3">
        <f t="shared" si="81"/>
        <v>10659.335467684505</v>
      </c>
      <c r="V221" s="3">
        <f t="shared" si="82"/>
        <v>47075.724614560619</v>
      </c>
      <c r="W221" s="14">
        <f t="shared" si="78"/>
        <v>108875.72461456062</v>
      </c>
    </row>
    <row r="222" spans="1:23" x14ac:dyDescent="0.25">
      <c r="A222" s="1">
        <v>49706</v>
      </c>
      <c r="B222">
        <v>207</v>
      </c>
      <c r="C222" s="8">
        <f t="shared" si="69"/>
        <v>300</v>
      </c>
      <c r="D222" s="8">
        <f t="shared" si="70"/>
        <v>62100</v>
      </c>
      <c r="E222">
        <v>0</v>
      </c>
      <c r="F222" s="2">
        <v>0</v>
      </c>
      <c r="G222" s="2">
        <f t="shared" si="71"/>
        <v>300</v>
      </c>
      <c r="H222" s="2">
        <f t="shared" si="83"/>
        <v>99615.779276281202</v>
      </c>
      <c r="I222" s="2">
        <f t="shared" si="72"/>
        <v>597.69467565768718</v>
      </c>
      <c r="J222" s="2">
        <v>0</v>
      </c>
      <c r="K222" s="2">
        <f t="shared" si="79"/>
        <v>100213.47395193888</v>
      </c>
      <c r="L222" s="2">
        <f t="shared" si="73"/>
        <v>38113.473951938882</v>
      </c>
      <c r="M222" s="2">
        <f t="shared" si="74"/>
        <v>4573.6168742326654</v>
      </c>
      <c r="N222" s="2">
        <f t="shared" si="75"/>
        <v>95639.857077706212</v>
      </c>
      <c r="O222" s="2">
        <f t="shared" si="76"/>
        <v>33539.857077706212</v>
      </c>
      <c r="P222" s="2">
        <f t="shared" si="84"/>
        <v>699.03785047976328</v>
      </c>
      <c r="Q222" s="2">
        <f t="shared" si="85"/>
        <v>120534.09793272489</v>
      </c>
      <c r="R222" s="2">
        <f t="shared" si="77"/>
        <v>58434.097932724893</v>
      </c>
      <c r="S222" s="2">
        <f>IF(MONTH(A222)=11,(Bezugstabelle!$D$14+Q210)*$R$10*0.7,0)</f>
        <v>0</v>
      </c>
      <c r="T222" s="2">
        <f t="shared" si="80"/>
        <v>0</v>
      </c>
      <c r="U222" s="3">
        <f t="shared" si="81"/>
        <v>10788.395330829331</v>
      </c>
      <c r="V222" s="3">
        <f t="shared" si="82"/>
        <v>47645.702601895566</v>
      </c>
      <c r="W222" s="14">
        <f t="shared" si="78"/>
        <v>109745.70260189557</v>
      </c>
    </row>
    <row r="223" spans="1:23" x14ac:dyDescent="0.25">
      <c r="A223" s="1">
        <v>49735</v>
      </c>
      <c r="B223">
        <v>208</v>
      </c>
      <c r="C223" s="8">
        <f t="shared" si="69"/>
        <v>300</v>
      </c>
      <c r="D223" s="8">
        <f t="shared" si="70"/>
        <v>62400</v>
      </c>
      <c r="E223">
        <v>0</v>
      </c>
      <c r="F223" s="2">
        <v>0</v>
      </c>
      <c r="G223" s="2">
        <f t="shared" si="71"/>
        <v>300</v>
      </c>
      <c r="H223" s="2">
        <f t="shared" si="83"/>
        <v>100513.47395193888</v>
      </c>
      <c r="I223" s="2">
        <f t="shared" si="72"/>
        <v>603.08084371163329</v>
      </c>
      <c r="J223" s="2">
        <v>0</v>
      </c>
      <c r="K223" s="2">
        <f t="shared" si="79"/>
        <v>101116.55479565052</v>
      </c>
      <c r="L223" s="2">
        <f t="shared" si="73"/>
        <v>38716.554795650518</v>
      </c>
      <c r="M223" s="2">
        <f t="shared" si="74"/>
        <v>4645.9865754780622</v>
      </c>
      <c r="N223" s="2">
        <f t="shared" si="75"/>
        <v>96470.568220172456</v>
      </c>
      <c r="O223" s="2">
        <f t="shared" si="76"/>
        <v>34070.568220172456</v>
      </c>
      <c r="P223" s="2">
        <f t="shared" si="84"/>
        <v>704.86557127422861</v>
      </c>
      <c r="Q223" s="2">
        <f t="shared" si="85"/>
        <v>121538.96350399913</v>
      </c>
      <c r="R223" s="2">
        <f t="shared" si="77"/>
        <v>59138.963503999126</v>
      </c>
      <c r="S223" s="2">
        <f>IF(MONTH(A223)=11,(Bezugstabelle!$D$14+Q211)*$R$10*0.7,0)</f>
        <v>0</v>
      </c>
      <c r="T223" s="2">
        <f t="shared" si="80"/>
        <v>0</v>
      </c>
      <c r="U223" s="3">
        <f t="shared" si="81"/>
        <v>10918.531136925838</v>
      </c>
      <c r="V223" s="3">
        <f t="shared" si="82"/>
        <v>48220.432367073285</v>
      </c>
      <c r="W223" s="14">
        <f t="shared" si="78"/>
        <v>110620.43236707328</v>
      </c>
    </row>
    <row r="224" spans="1:23" x14ac:dyDescent="0.25">
      <c r="A224" s="1">
        <v>49766</v>
      </c>
      <c r="B224">
        <v>209</v>
      </c>
      <c r="C224" s="8">
        <f t="shared" si="69"/>
        <v>300</v>
      </c>
      <c r="D224" s="8">
        <f t="shared" si="70"/>
        <v>62700</v>
      </c>
      <c r="E224">
        <v>0</v>
      </c>
      <c r="F224" s="2">
        <v>0</v>
      </c>
      <c r="G224" s="2">
        <f t="shared" si="71"/>
        <v>300</v>
      </c>
      <c r="H224" s="2">
        <f t="shared" si="83"/>
        <v>101416.55479565052</v>
      </c>
      <c r="I224" s="2">
        <f t="shared" si="72"/>
        <v>608.49932877390313</v>
      </c>
      <c r="J224" s="2">
        <v>0</v>
      </c>
      <c r="K224" s="2">
        <f t="shared" si="79"/>
        <v>102025.05412442442</v>
      </c>
      <c r="L224" s="2">
        <f t="shared" si="73"/>
        <v>39325.054124424423</v>
      </c>
      <c r="M224" s="2">
        <f t="shared" si="74"/>
        <v>4719.0064949309308</v>
      </c>
      <c r="N224" s="2">
        <f t="shared" si="75"/>
        <v>97306.047629493492</v>
      </c>
      <c r="O224" s="2">
        <f t="shared" si="76"/>
        <v>34606.047629493492</v>
      </c>
      <c r="P224" s="2">
        <f t="shared" si="84"/>
        <v>710.72728710666161</v>
      </c>
      <c r="Q224" s="2">
        <f t="shared" si="85"/>
        <v>122549.69079110579</v>
      </c>
      <c r="R224" s="2">
        <f t="shared" si="77"/>
        <v>59849.690791105793</v>
      </c>
      <c r="S224" s="2">
        <f>IF(MONTH(A224)=11,(Bezugstabelle!$D$14+Q212)*$R$10*0.7,0)</f>
        <v>0</v>
      </c>
      <c r="T224" s="2">
        <f t="shared" si="80"/>
        <v>0</v>
      </c>
      <c r="U224" s="3">
        <f t="shared" si="81"/>
        <v>11049.749162307906</v>
      </c>
      <c r="V224" s="3">
        <f t="shared" si="82"/>
        <v>48799.941628797889</v>
      </c>
      <c r="W224" s="14">
        <f t="shared" si="78"/>
        <v>111499.94162879788</v>
      </c>
    </row>
    <row r="225" spans="1:23" x14ac:dyDescent="0.25">
      <c r="A225" s="1">
        <v>49796</v>
      </c>
      <c r="B225">
        <v>210</v>
      </c>
      <c r="C225" s="8">
        <f t="shared" si="69"/>
        <v>300</v>
      </c>
      <c r="D225" s="8">
        <f t="shared" si="70"/>
        <v>63000</v>
      </c>
      <c r="E225">
        <v>0</v>
      </c>
      <c r="F225" s="2">
        <v>0</v>
      </c>
      <c r="G225" s="2">
        <f t="shared" si="71"/>
        <v>300</v>
      </c>
      <c r="H225" s="2">
        <f t="shared" si="83"/>
        <v>102325.05412442442</v>
      </c>
      <c r="I225" s="2">
        <f t="shared" si="72"/>
        <v>613.95032474654647</v>
      </c>
      <c r="J225" s="2">
        <v>0</v>
      </c>
      <c r="K225" s="2">
        <f t="shared" si="79"/>
        <v>102939.00444917097</v>
      </c>
      <c r="L225" s="2">
        <f t="shared" si="73"/>
        <v>39939.00444917097</v>
      </c>
      <c r="M225" s="2">
        <f t="shared" si="74"/>
        <v>4792.6805339005168</v>
      </c>
      <c r="N225" s="2">
        <f t="shared" si="75"/>
        <v>98146.323915270448</v>
      </c>
      <c r="O225" s="2">
        <f t="shared" si="76"/>
        <v>35146.323915270448</v>
      </c>
      <c r="P225" s="2">
        <f t="shared" si="84"/>
        <v>716.62319628145053</v>
      </c>
      <c r="Q225" s="2">
        <f t="shared" si="85"/>
        <v>123566.31398738724</v>
      </c>
      <c r="R225" s="2">
        <f t="shared" si="77"/>
        <v>60566.313987387242</v>
      </c>
      <c r="S225" s="2">
        <f>IF(MONTH(A225)=11,(Bezugstabelle!$D$14+Q213)*$R$10*0.7,0)</f>
        <v>0</v>
      </c>
      <c r="T225" s="2">
        <f t="shared" si="80"/>
        <v>0</v>
      </c>
      <c r="U225" s="3">
        <f t="shared" si="81"/>
        <v>11182.055719921367</v>
      </c>
      <c r="V225" s="3">
        <f t="shared" si="82"/>
        <v>49384.258267465877</v>
      </c>
      <c r="W225" s="14">
        <f t="shared" si="78"/>
        <v>112384.25826746588</v>
      </c>
    </row>
    <row r="226" spans="1:23" x14ac:dyDescent="0.25">
      <c r="A226" s="1">
        <v>49827</v>
      </c>
      <c r="B226">
        <v>211</v>
      </c>
      <c r="C226" s="8">
        <f t="shared" si="69"/>
        <v>300</v>
      </c>
      <c r="D226" s="8">
        <f t="shared" si="70"/>
        <v>63300</v>
      </c>
      <c r="E226">
        <v>0</v>
      </c>
      <c r="F226" s="2">
        <v>0</v>
      </c>
      <c r="G226" s="2">
        <f t="shared" si="71"/>
        <v>300</v>
      </c>
      <c r="H226" s="2">
        <f t="shared" si="83"/>
        <v>103239.00444917097</v>
      </c>
      <c r="I226" s="2">
        <f t="shared" si="72"/>
        <v>619.43402669502575</v>
      </c>
      <c r="J226" s="2">
        <v>0</v>
      </c>
      <c r="K226" s="2">
        <f t="shared" si="79"/>
        <v>103858.438475866</v>
      </c>
      <c r="L226" s="2">
        <f t="shared" si="73"/>
        <v>40558.438475866002</v>
      </c>
      <c r="M226" s="2">
        <f t="shared" si="74"/>
        <v>4867.0126171039201</v>
      </c>
      <c r="N226" s="2">
        <f t="shared" si="75"/>
        <v>98991.425858762086</v>
      </c>
      <c r="O226" s="2">
        <f t="shared" si="76"/>
        <v>35691.425858762086</v>
      </c>
      <c r="P226" s="2">
        <f t="shared" si="84"/>
        <v>722.55349825975895</v>
      </c>
      <c r="Q226" s="2">
        <f t="shared" si="85"/>
        <v>124588.867485647</v>
      </c>
      <c r="R226" s="2">
        <f t="shared" si="77"/>
        <v>61288.867485647002</v>
      </c>
      <c r="S226" s="2">
        <f>IF(MONTH(A226)=11,(Bezugstabelle!$D$14+Q214)*$R$10*0.7,0)</f>
        <v>0</v>
      </c>
      <c r="T226" s="2">
        <f t="shared" si="80"/>
        <v>0</v>
      </c>
      <c r="U226" s="3">
        <f t="shared" si="81"/>
        <v>11315.457159537576</v>
      </c>
      <c r="V226" s="3">
        <f t="shared" si="82"/>
        <v>49973.410326109428</v>
      </c>
      <c r="W226" s="14">
        <f t="shared" si="78"/>
        <v>113273.41032610943</v>
      </c>
    </row>
    <row r="227" spans="1:23" x14ac:dyDescent="0.25">
      <c r="A227" s="1">
        <v>49857</v>
      </c>
      <c r="B227">
        <v>212</v>
      </c>
      <c r="C227" s="8">
        <f t="shared" si="69"/>
        <v>300</v>
      </c>
      <c r="D227" s="8">
        <f t="shared" si="70"/>
        <v>63600</v>
      </c>
      <c r="E227">
        <v>0</v>
      </c>
      <c r="F227" s="2">
        <v>0</v>
      </c>
      <c r="G227" s="2">
        <f t="shared" si="71"/>
        <v>300</v>
      </c>
      <c r="H227" s="2">
        <f t="shared" si="83"/>
        <v>104158.438475866</v>
      </c>
      <c r="I227" s="2">
        <f t="shared" si="72"/>
        <v>624.95063085519598</v>
      </c>
      <c r="J227" s="2">
        <v>0</v>
      </c>
      <c r="K227" s="2">
        <f t="shared" si="79"/>
        <v>104783.3891067212</v>
      </c>
      <c r="L227" s="2">
        <f t="shared" si="73"/>
        <v>41183.389106721195</v>
      </c>
      <c r="M227" s="2">
        <f t="shared" si="74"/>
        <v>4942.0066928065435</v>
      </c>
      <c r="N227" s="2">
        <f t="shared" si="75"/>
        <v>99841.382413914645</v>
      </c>
      <c r="O227" s="2">
        <f t="shared" si="76"/>
        <v>36241.382413914645</v>
      </c>
      <c r="P227" s="2">
        <f t="shared" si="84"/>
        <v>728.51839366627416</v>
      </c>
      <c r="Q227" s="2">
        <f t="shared" si="85"/>
        <v>125617.38587931328</v>
      </c>
      <c r="R227" s="2">
        <f t="shared" si="77"/>
        <v>62017.385879313282</v>
      </c>
      <c r="S227" s="2">
        <f>IF(MONTH(A227)=11,(Bezugstabelle!$D$14+Q215)*$R$10*0.7,0)</f>
        <v>0</v>
      </c>
      <c r="T227" s="2">
        <f t="shared" si="80"/>
        <v>0</v>
      </c>
      <c r="U227" s="3">
        <f t="shared" si="81"/>
        <v>11449.959867968213</v>
      </c>
      <c r="V227" s="3">
        <f t="shared" si="82"/>
        <v>50567.426011345073</v>
      </c>
      <c r="W227" s="14">
        <f t="shared" si="78"/>
        <v>114167.42601134507</v>
      </c>
    </row>
    <row r="228" spans="1:23" x14ac:dyDescent="0.25">
      <c r="A228" s="1">
        <v>49888</v>
      </c>
      <c r="B228">
        <v>213</v>
      </c>
      <c r="C228" s="8">
        <f t="shared" si="69"/>
        <v>300</v>
      </c>
      <c r="D228" s="8">
        <f t="shared" si="70"/>
        <v>63900</v>
      </c>
      <c r="E228">
        <v>0</v>
      </c>
      <c r="F228" s="2">
        <v>0</v>
      </c>
      <c r="G228" s="2">
        <f t="shared" si="71"/>
        <v>300</v>
      </c>
      <c r="H228" s="2">
        <f t="shared" si="83"/>
        <v>105083.3891067212</v>
      </c>
      <c r="I228" s="2">
        <f t="shared" si="72"/>
        <v>630.5003346403272</v>
      </c>
      <c r="J228" s="2">
        <v>0</v>
      </c>
      <c r="K228" s="2">
        <f t="shared" si="79"/>
        <v>105713.88944136152</v>
      </c>
      <c r="L228" s="2">
        <f t="shared" si="73"/>
        <v>41813.88944136152</v>
      </c>
      <c r="M228" s="2">
        <f t="shared" si="74"/>
        <v>5017.6667329633819</v>
      </c>
      <c r="N228" s="2">
        <f t="shared" si="75"/>
        <v>100696.22270839814</v>
      </c>
      <c r="O228" s="2">
        <f t="shared" si="76"/>
        <v>36796.222708398142</v>
      </c>
      <c r="P228" s="2">
        <f t="shared" si="84"/>
        <v>734.51808429599419</v>
      </c>
      <c r="Q228" s="2">
        <f t="shared" si="85"/>
        <v>126651.90396360928</v>
      </c>
      <c r="R228" s="2">
        <f t="shared" si="77"/>
        <v>62751.903963609278</v>
      </c>
      <c r="S228" s="2">
        <f>IF(MONTH(A228)=11,(Bezugstabelle!$D$14+Q216)*$R$10*0.7,0)</f>
        <v>0</v>
      </c>
      <c r="T228" s="2">
        <f t="shared" si="80"/>
        <v>0</v>
      </c>
      <c r="U228" s="3">
        <f t="shared" si="81"/>
        <v>11585.570269281361</v>
      </c>
      <c r="V228" s="3">
        <f t="shared" si="82"/>
        <v>51166.333694327914</v>
      </c>
      <c r="W228" s="14">
        <f t="shared" si="78"/>
        <v>115066.33369432791</v>
      </c>
    </row>
    <row r="229" spans="1:23" x14ac:dyDescent="0.25">
      <c r="A229" s="1">
        <v>49919</v>
      </c>
      <c r="B229">
        <v>214</v>
      </c>
      <c r="C229" s="8">
        <f t="shared" si="69"/>
        <v>300</v>
      </c>
      <c r="D229" s="8">
        <f t="shared" si="70"/>
        <v>64200</v>
      </c>
      <c r="E229">
        <v>0</v>
      </c>
      <c r="F229" s="2">
        <v>0</v>
      </c>
      <c r="G229" s="2">
        <f t="shared" si="71"/>
        <v>300</v>
      </c>
      <c r="H229" s="2">
        <f t="shared" si="83"/>
        <v>106013.88944136152</v>
      </c>
      <c r="I229" s="2">
        <f t="shared" si="72"/>
        <v>636.08333664816905</v>
      </c>
      <c r="J229" s="2">
        <v>0</v>
      </c>
      <c r="K229" s="2">
        <f t="shared" si="79"/>
        <v>106649.97277800969</v>
      </c>
      <c r="L229" s="2">
        <f t="shared" si="73"/>
        <v>42449.972778009687</v>
      </c>
      <c r="M229" s="2">
        <f t="shared" si="74"/>
        <v>5093.996733361163</v>
      </c>
      <c r="N229" s="2">
        <f t="shared" si="75"/>
        <v>101555.97604464853</v>
      </c>
      <c r="O229" s="2">
        <f t="shared" si="76"/>
        <v>37355.976044648531</v>
      </c>
      <c r="P229" s="2">
        <f t="shared" si="84"/>
        <v>740.5527731210542</v>
      </c>
      <c r="Q229" s="2">
        <f t="shared" si="85"/>
        <v>127692.45673673034</v>
      </c>
      <c r="R229" s="2">
        <f t="shared" si="77"/>
        <v>63492.456736730339</v>
      </c>
      <c r="S229" s="2">
        <f>IF(MONTH(A229)=11,(Bezugstabelle!$D$14+Q217)*$R$10*0.7,0)</f>
        <v>0</v>
      </c>
      <c r="T229" s="2">
        <f t="shared" si="80"/>
        <v>0</v>
      </c>
      <c r="U229" s="3">
        <f t="shared" si="81"/>
        <v>11722.294825018836</v>
      </c>
      <c r="V229" s="3">
        <f t="shared" si="82"/>
        <v>51770.161911711504</v>
      </c>
      <c r="W229" s="14">
        <f t="shared" si="78"/>
        <v>115970.1619117115</v>
      </c>
    </row>
    <row r="230" spans="1:23" x14ac:dyDescent="0.25">
      <c r="A230" s="1">
        <v>49949</v>
      </c>
      <c r="B230">
        <v>215</v>
      </c>
      <c r="C230" s="8">
        <f t="shared" si="69"/>
        <v>300</v>
      </c>
      <c r="D230" s="8">
        <f t="shared" si="70"/>
        <v>64500</v>
      </c>
      <c r="E230">
        <v>0</v>
      </c>
      <c r="F230" s="2">
        <v>0</v>
      </c>
      <c r="G230" s="2">
        <f t="shared" si="71"/>
        <v>300</v>
      </c>
      <c r="H230" s="2">
        <f t="shared" si="83"/>
        <v>106949.97277800969</v>
      </c>
      <c r="I230" s="2">
        <f t="shared" si="72"/>
        <v>641.69983666805808</v>
      </c>
      <c r="J230" s="2">
        <v>0</v>
      </c>
      <c r="K230" s="2">
        <f t="shared" si="79"/>
        <v>107591.67261467775</v>
      </c>
      <c r="L230" s="2">
        <f t="shared" si="73"/>
        <v>43091.672614677751</v>
      </c>
      <c r="M230" s="2">
        <f t="shared" si="74"/>
        <v>5171.0007137613302</v>
      </c>
      <c r="N230" s="2">
        <f t="shared" si="75"/>
        <v>102420.67190091642</v>
      </c>
      <c r="O230" s="2">
        <f t="shared" si="76"/>
        <v>37920.671900916423</v>
      </c>
      <c r="P230" s="2">
        <f t="shared" si="84"/>
        <v>746.6226642975937</v>
      </c>
      <c r="Q230" s="2">
        <f t="shared" si="85"/>
        <v>128739.07940102794</v>
      </c>
      <c r="R230" s="2">
        <f t="shared" si="77"/>
        <v>64239.079401027935</v>
      </c>
      <c r="S230" s="2">
        <f>IF(MONTH(A230)=11,(Bezugstabelle!$D$14+Q218)*$R$10*0.7,0)</f>
        <v>0</v>
      </c>
      <c r="T230" s="2">
        <f t="shared" si="80"/>
        <v>0</v>
      </c>
      <c r="U230" s="3">
        <f t="shared" si="81"/>
        <v>11860.140034414781</v>
      </c>
      <c r="V230" s="3">
        <f t="shared" si="82"/>
        <v>52378.939366613151</v>
      </c>
      <c r="W230" s="14">
        <f t="shared" si="78"/>
        <v>116878.93936661315</v>
      </c>
    </row>
    <row r="231" spans="1:23" x14ac:dyDescent="0.25">
      <c r="A231" s="1">
        <v>49980</v>
      </c>
      <c r="B231">
        <v>216</v>
      </c>
      <c r="C231" s="8">
        <f t="shared" si="69"/>
        <v>300</v>
      </c>
      <c r="D231" s="8">
        <f t="shared" si="70"/>
        <v>64800</v>
      </c>
      <c r="E231">
        <v>0</v>
      </c>
      <c r="F231" s="2">
        <f>F219+$J$7</f>
        <v>-394.00000000000023</v>
      </c>
      <c r="G231" s="2">
        <f t="shared" si="71"/>
        <v>-94.000000000000227</v>
      </c>
      <c r="H231" s="2">
        <f t="shared" si="83"/>
        <v>107497.67261467775</v>
      </c>
      <c r="I231" s="2">
        <f t="shared" si="72"/>
        <v>644.98603568806641</v>
      </c>
      <c r="J231" s="2">
        <f t="shared" ref="J231" si="87">(0.36%+0.035%)*H231</f>
        <v>424.61580682797717</v>
      </c>
      <c r="K231" s="2">
        <f t="shared" si="79"/>
        <v>108567.27445719379</v>
      </c>
      <c r="L231" s="2">
        <f t="shared" si="73"/>
        <v>43767.274457193795</v>
      </c>
      <c r="M231" s="2">
        <f t="shared" si="74"/>
        <v>5252.0729348632558</v>
      </c>
      <c r="N231" s="2">
        <f t="shared" si="75"/>
        <v>103315.20152233054</v>
      </c>
      <c r="O231" s="2">
        <f t="shared" si="76"/>
        <v>38515.201522330535</v>
      </c>
      <c r="P231" s="2">
        <f t="shared" si="84"/>
        <v>752.72796317266295</v>
      </c>
      <c r="Q231" s="2">
        <f t="shared" si="85"/>
        <v>129774.04503690619</v>
      </c>
      <c r="R231" s="2">
        <f t="shared" si="77"/>
        <v>64974.045036906187</v>
      </c>
      <c r="S231" s="2">
        <f>IF(MONTH(A231)=11,(Bezugstabelle!$D$14+Q219)*$R$10*0.7,0)</f>
        <v>434.995770475249</v>
      </c>
      <c r="T231" s="2">
        <f t="shared" si="80"/>
        <v>17.762327294405996</v>
      </c>
      <c r="U231" s="3">
        <f t="shared" si="81"/>
        <v>11915.521970814811</v>
      </c>
      <c r="V231" s="3">
        <f t="shared" si="82"/>
        <v>53058.52306609138</v>
      </c>
      <c r="W231" s="14">
        <f t="shared" si="78"/>
        <v>117858.52306609138</v>
      </c>
    </row>
    <row r="232" spans="1:23" x14ac:dyDescent="0.25">
      <c r="A232" s="1">
        <v>50010</v>
      </c>
      <c r="B232">
        <v>217</v>
      </c>
      <c r="C232" s="8">
        <f t="shared" si="69"/>
        <v>300</v>
      </c>
      <c r="D232" s="8">
        <f t="shared" si="70"/>
        <v>65100</v>
      </c>
      <c r="E232">
        <v>0</v>
      </c>
      <c r="F232" s="2">
        <v>0</v>
      </c>
      <c r="G232" s="2">
        <f t="shared" si="71"/>
        <v>300</v>
      </c>
      <c r="H232" s="2">
        <f t="shared" si="83"/>
        <v>108867.27445719379</v>
      </c>
      <c r="I232" s="2">
        <f t="shared" si="72"/>
        <v>653.20364674316272</v>
      </c>
      <c r="J232" s="2">
        <v>0</v>
      </c>
      <c r="K232" s="2">
        <f t="shared" si="79"/>
        <v>109520.47810393696</v>
      </c>
      <c r="L232" s="2">
        <f t="shared" si="73"/>
        <v>44420.478103936955</v>
      </c>
      <c r="M232" s="2">
        <f t="shared" si="74"/>
        <v>5330.4573724724351</v>
      </c>
      <c r="N232" s="2">
        <f t="shared" si="75"/>
        <v>104190.02073146452</v>
      </c>
      <c r="O232" s="2">
        <f t="shared" si="76"/>
        <v>39090.020731464523</v>
      </c>
      <c r="P232" s="2">
        <f t="shared" si="84"/>
        <v>758.7652627152861</v>
      </c>
      <c r="Q232" s="2">
        <f t="shared" si="85"/>
        <v>130832.81029962147</v>
      </c>
      <c r="R232" s="2">
        <f t="shared" si="77"/>
        <v>65732.810299621473</v>
      </c>
      <c r="S232" s="2">
        <f>IF(MONTH(A232)=11,(Bezugstabelle!$D$14+Q220)*$R$10*0.7,0)</f>
        <v>0</v>
      </c>
      <c r="T232" s="2">
        <f t="shared" si="80"/>
        <v>0</v>
      </c>
      <c r="U232" s="3">
        <f t="shared" si="81"/>
        <v>12135.920101567612</v>
      </c>
      <c r="V232" s="3">
        <f t="shared" si="82"/>
        <v>53596.890198053865</v>
      </c>
      <c r="W232" s="14">
        <f t="shared" si="78"/>
        <v>118696.89019805386</v>
      </c>
    </row>
    <row r="233" spans="1:23" x14ac:dyDescent="0.25">
      <c r="A233" s="1">
        <v>50041</v>
      </c>
      <c r="B233">
        <v>218</v>
      </c>
      <c r="C233" s="8">
        <f t="shared" si="69"/>
        <v>300</v>
      </c>
      <c r="D233" s="8">
        <f t="shared" si="70"/>
        <v>65400</v>
      </c>
      <c r="E233">
        <v>0</v>
      </c>
      <c r="F233" s="2">
        <v>0</v>
      </c>
      <c r="G233" s="2">
        <f t="shared" si="71"/>
        <v>300</v>
      </c>
      <c r="H233" s="2">
        <f t="shared" si="83"/>
        <v>109820.47810393696</v>
      </c>
      <c r="I233" s="2">
        <f t="shared" si="72"/>
        <v>658.92286862362164</v>
      </c>
      <c r="J233" s="2">
        <v>0</v>
      </c>
      <c r="K233" s="2">
        <f t="shared" si="79"/>
        <v>110479.40097256057</v>
      </c>
      <c r="L233" s="2">
        <f t="shared" si="73"/>
        <v>45079.400972560572</v>
      </c>
      <c r="M233" s="2">
        <f t="shared" si="74"/>
        <v>5409.528116707269</v>
      </c>
      <c r="N233" s="2">
        <f t="shared" si="75"/>
        <v>105069.8728558533</v>
      </c>
      <c r="O233" s="2">
        <f t="shared" si="76"/>
        <v>39669.872855853304</v>
      </c>
      <c r="P233" s="2">
        <f t="shared" si="84"/>
        <v>764.94139341445873</v>
      </c>
      <c r="Q233" s="2">
        <f t="shared" si="85"/>
        <v>131897.75169303594</v>
      </c>
      <c r="R233" s="2">
        <f t="shared" si="77"/>
        <v>66497.751693035942</v>
      </c>
      <c r="S233" s="2">
        <f>IF(MONTH(A233)=11,(Bezugstabelle!$D$14+Q221)*$R$10*0.7,0)</f>
        <v>0</v>
      </c>
      <c r="T233" s="2">
        <f t="shared" si="80"/>
        <v>0</v>
      </c>
      <c r="U233" s="3">
        <f t="shared" si="81"/>
        <v>12277.14740632676</v>
      </c>
      <c r="V233" s="3">
        <f t="shared" si="82"/>
        <v>54220.604286709182</v>
      </c>
      <c r="W233" s="14">
        <f t="shared" si="78"/>
        <v>119620.60428670919</v>
      </c>
    </row>
    <row r="234" spans="1:23" x14ac:dyDescent="0.25">
      <c r="A234" s="1">
        <v>50072</v>
      </c>
      <c r="B234">
        <v>219</v>
      </c>
      <c r="C234" s="8">
        <f t="shared" si="69"/>
        <v>300</v>
      </c>
      <c r="D234" s="8">
        <f t="shared" si="70"/>
        <v>65700</v>
      </c>
      <c r="E234">
        <v>0</v>
      </c>
      <c r="F234" s="2">
        <v>0</v>
      </c>
      <c r="G234" s="2">
        <f t="shared" si="71"/>
        <v>300</v>
      </c>
      <c r="H234" s="2">
        <f t="shared" si="83"/>
        <v>110779.40097256057</v>
      </c>
      <c r="I234" s="2">
        <f t="shared" si="72"/>
        <v>664.67640583536343</v>
      </c>
      <c r="J234" s="2">
        <v>0</v>
      </c>
      <c r="K234" s="2">
        <f t="shared" si="79"/>
        <v>111444.07737839593</v>
      </c>
      <c r="L234" s="2">
        <f t="shared" si="73"/>
        <v>45744.07737839593</v>
      </c>
      <c r="M234" s="2">
        <f t="shared" si="74"/>
        <v>5489.2892854075117</v>
      </c>
      <c r="N234" s="2">
        <f t="shared" si="75"/>
        <v>105954.78809298841</v>
      </c>
      <c r="O234" s="2">
        <f t="shared" si="76"/>
        <v>40254.788092988412</v>
      </c>
      <c r="P234" s="2">
        <f t="shared" si="84"/>
        <v>771.15355154270969</v>
      </c>
      <c r="Q234" s="2">
        <f t="shared" si="85"/>
        <v>132968.90524457867</v>
      </c>
      <c r="R234" s="2">
        <f t="shared" si="77"/>
        <v>67268.905244578666</v>
      </c>
      <c r="S234" s="2">
        <f>IF(MONTH(A234)=11,(Bezugstabelle!$D$14+Q222)*$R$10*0.7,0)</f>
        <v>0</v>
      </c>
      <c r="T234" s="2">
        <f t="shared" si="80"/>
        <v>0</v>
      </c>
      <c r="U234" s="3">
        <f t="shared" si="81"/>
        <v>12419.521630780333</v>
      </c>
      <c r="V234" s="3">
        <f t="shared" si="82"/>
        <v>54849.383613798331</v>
      </c>
      <c r="W234" s="14">
        <f t="shared" si="78"/>
        <v>120549.38361379833</v>
      </c>
    </row>
    <row r="235" spans="1:23" x14ac:dyDescent="0.25">
      <c r="A235" s="1">
        <v>50100</v>
      </c>
      <c r="B235">
        <v>220</v>
      </c>
      <c r="C235" s="8">
        <f t="shared" si="69"/>
        <v>300</v>
      </c>
      <c r="D235" s="8">
        <f t="shared" si="70"/>
        <v>66000</v>
      </c>
      <c r="E235">
        <v>0</v>
      </c>
      <c r="F235" s="2">
        <v>0</v>
      </c>
      <c r="G235" s="2">
        <f t="shared" si="71"/>
        <v>300</v>
      </c>
      <c r="H235" s="2">
        <f t="shared" si="83"/>
        <v>111744.07737839593</v>
      </c>
      <c r="I235" s="2">
        <f t="shared" si="72"/>
        <v>670.46446427037552</v>
      </c>
      <c r="J235" s="2">
        <v>0</v>
      </c>
      <c r="K235" s="2">
        <f t="shared" si="79"/>
        <v>112414.54184266631</v>
      </c>
      <c r="L235" s="2">
        <f t="shared" si="73"/>
        <v>46414.541842666309</v>
      </c>
      <c r="M235" s="2">
        <f t="shared" si="74"/>
        <v>5569.7450211199575</v>
      </c>
      <c r="N235" s="2">
        <f t="shared" si="75"/>
        <v>106844.79682154635</v>
      </c>
      <c r="O235" s="2">
        <f t="shared" si="76"/>
        <v>40844.796821546348</v>
      </c>
      <c r="P235" s="2">
        <f t="shared" si="84"/>
        <v>777.40194726004222</v>
      </c>
      <c r="Q235" s="2">
        <f t="shared" si="85"/>
        <v>134046.30719183871</v>
      </c>
      <c r="R235" s="2">
        <f t="shared" si="77"/>
        <v>68046.307191838714</v>
      </c>
      <c r="S235" s="2">
        <f>IF(MONTH(A235)=11,(Bezugstabelle!$D$14+Q223)*$R$10*0.7,0)</f>
        <v>0</v>
      </c>
      <c r="T235" s="2">
        <f t="shared" si="80"/>
        <v>0</v>
      </c>
      <c r="U235" s="3">
        <f t="shared" si="81"/>
        <v>12563.049465293221</v>
      </c>
      <c r="V235" s="3">
        <f t="shared" si="82"/>
        <v>55483.257726545489</v>
      </c>
      <c r="W235" s="14">
        <f t="shared" si="78"/>
        <v>121483.25772654549</v>
      </c>
    </row>
    <row r="236" spans="1:23" x14ac:dyDescent="0.25">
      <c r="A236" s="1">
        <v>50131</v>
      </c>
      <c r="B236">
        <v>221</v>
      </c>
      <c r="C236" s="8">
        <f t="shared" si="69"/>
        <v>300</v>
      </c>
      <c r="D236" s="8">
        <f t="shared" si="70"/>
        <v>66300</v>
      </c>
      <c r="E236">
        <v>0</v>
      </c>
      <c r="F236" s="2">
        <v>0</v>
      </c>
      <c r="G236" s="2">
        <f t="shared" si="71"/>
        <v>300</v>
      </c>
      <c r="H236" s="2">
        <f t="shared" si="83"/>
        <v>112714.54184266631</v>
      </c>
      <c r="I236" s="2">
        <f t="shared" si="72"/>
        <v>676.28725105599779</v>
      </c>
      <c r="J236" s="2">
        <v>0</v>
      </c>
      <c r="K236" s="2">
        <f t="shared" si="79"/>
        <v>113390.82909372231</v>
      </c>
      <c r="L236" s="2">
        <f t="shared" si="73"/>
        <v>47090.829093722306</v>
      </c>
      <c r="M236" s="2">
        <f t="shared" si="74"/>
        <v>5650.8994912466769</v>
      </c>
      <c r="N236" s="2">
        <f t="shared" si="75"/>
        <v>107739.92960247563</v>
      </c>
      <c r="O236" s="2">
        <f t="shared" si="76"/>
        <v>41439.929602475633</v>
      </c>
      <c r="P236" s="2">
        <f t="shared" si="84"/>
        <v>783.68679195239258</v>
      </c>
      <c r="Q236" s="2">
        <f t="shared" si="85"/>
        <v>135129.99398379109</v>
      </c>
      <c r="R236" s="2">
        <f t="shared" si="77"/>
        <v>68829.993983791093</v>
      </c>
      <c r="S236" s="2">
        <f>IF(MONTH(A236)=11,(Bezugstabelle!$D$14+Q224)*$R$10*0.7,0)</f>
        <v>0</v>
      </c>
      <c r="T236" s="2">
        <f t="shared" si="80"/>
        <v>0</v>
      </c>
      <c r="U236" s="3">
        <f t="shared" si="81"/>
        <v>12707.737639257428</v>
      </c>
      <c r="V236" s="3">
        <f t="shared" si="82"/>
        <v>56122.256344533664</v>
      </c>
      <c r="W236" s="14">
        <f t="shared" si="78"/>
        <v>122422.25634453367</v>
      </c>
    </row>
    <row r="237" spans="1:23" x14ac:dyDescent="0.25">
      <c r="A237" s="1">
        <v>50161</v>
      </c>
      <c r="B237">
        <v>222</v>
      </c>
      <c r="C237" s="8">
        <f t="shared" si="69"/>
        <v>300</v>
      </c>
      <c r="D237" s="8">
        <f t="shared" si="70"/>
        <v>66600</v>
      </c>
      <c r="E237">
        <v>0</v>
      </c>
      <c r="F237" s="2">
        <v>0</v>
      </c>
      <c r="G237" s="2">
        <f t="shared" si="71"/>
        <v>300</v>
      </c>
      <c r="H237" s="2">
        <f t="shared" si="83"/>
        <v>113690.82909372231</v>
      </c>
      <c r="I237" s="2">
        <f t="shared" si="72"/>
        <v>682.1449745623338</v>
      </c>
      <c r="J237" s="2">
        <v>0</v>
      </c>
      <c r="K237" s="2">
        <f t="shared" si="79"/>
        <v>114372.97406828465</v>
      </c>
      <c r="L237" s="2">
        <f t="shared" si="73"/>
        <v>47772.974068284646</v>
      </c>
      <c r="M237" s="2">
        <f t="shared" si="74"/>
        <v>5732.7568881941579</v>
      </c>
      <c r="N237" s="2">
        <f t="shared" si="75"/>
        <v>108640.21718009049</v>
      </c>
      <c r="O237" s="2">
        <f t="shared" si="76"/>
        <v>42040.217180090491</v>
      </c>
      <c r="P237" s="2">
        <f t="shared" si="84"/>
        <v>790.00829823878144</v>
      </c>
      <c r="Q237" s="2">
        <f t="shared" si="85"/>
        <v>136220.00228202986</v>
      </c>
      <c r="R237" s="2">
        <f t="shared" si="77"/>
        <v>69620.002282029862</v>
      </c>
      <c r="S237" s="2">
        <f>IF(MONTH(A237)=11,(Bezugstabelle!$D$14+Q225)*$R$10*0.7,0)</f>
        <v>0</v>
      </c>
      <c r="T237" s="2">
        <f t="shared" si="80"/>
        <v>0</v>
      </c>
      <c r="U237" s="3">
        <f t="shared" si="81"/>
        <v>12853.592921319761</v>
      </c>
      <c r="V237" s="3">
        <f t="shared" si="82"/>
        <v>56766.409360710102</v>
      </c>
      <c r="W237" s="14">
        <f t="shared" si="78"/>
        <v>123366.40936071009</v>
      </c>
    </row>
    <row r="238" spans="1:23" x14ac:dyDescent="0.25">
      <c r="A238" s="1">
        <v>50192</v>
      </c>
      <c r="B238">
        <v>223</v>
      </c>
      <c r="C238" s="8">
        <f t="shared" si="69"/>
        <v>300</v>
      </c>
      <c r="D238" s="8">
        <f t="shared" si="70"/>
        <v>66900</v>
      </c>
      <c r="E238">
        <v>0</v>
      </c>
      <c r="F238" s="2">
        <v>0</v>
      </c>
      <c r="G238" s="2">
        <f t="shared" si="71"/>
        <v>300</v>
      </c>
      <c r="H238" s="2">
        <f t="shared" si="83"/>
        <v>114672.97406828465</v>
      </c>
      <c r="I238" s="2">
        <f t="shared" si="72"/>
        <v>688.03784440970776</v>
      </c>
      <c r="J238" s="2">
        <v>0</v>
      </c>
      <c r="K238" s="2">
        <f t="shared" si="79"/>
        <v>115361.01191269435</v>
      </c>
      <c r="L238" s="2">
        <f t="shared" si="73"/>
        <v>48461.011912694346</v>
      </c>
      <c r="M238" s="2">
        <f t="shared" si="74"/>
        <v>5815.321429523322</v>
      </c>
      <c r="N238" s="2">
        <f t="shared" si="75"/>
        <v>109545.69048317103</v>
      </c>
      <c r="O238" s="2">
        <f t="shared" si="76"/>
        <v>42645.690483171027</v>
      </c>
      <c r="P238" s="2">
        <f t="shared" si="84"/>
        <v>796.36667997850759</v>
      </c>
      <c r="Q238" s="2">
        <f t="shared" si="85"/>
        <v>137316.36896200836</v>
      </c>
      <c r="R238" s="2">
        <f t="shared" si="77"/>
        <v>70416.368962008361</v>
      </c>
      <c r="S238" s="2">
        <f>IF(MONTH(A238)=11,(Bezugstabelle!$D$14+Q226)*$R$10*0.7,0)</f>
        <v>0</v>
      </c>
      <c r="T238" s="2">
        <f t="shared" si="80"/>
        <v>0</v>
      </c>
      <c r="U238" s="3">
        <f t="shared" si="81"/>
        <v>13000.622119610793</v>
      </c>
      <c r="V238" s="3">
        <f t="shared" si="82"/>
        <v>57415.746842397566</v>
      </c>
      <c r="W238" s="14">
        <f t="shared" si="78"/>
        <v>124315.74684239757</v>
      </c>
    </row>
    <row r="239" spans="1:23" x14ac:dyDescent="0.25">
      <c r="A239" s="1">
        <v>50222</v>
      </c>
      <c r="B239">
        <v>224</v>
      </c>
      <c r="C239" s="8">
        <f t="shared" si="69"/>
        <v>300</v>
      </c>
      <c r="D239" s="8">
        <f t="shared" si="70"/>
        <v>67200</v>
      </c>
      <c r="E239">
        <v>0</v>
      </c>
      <c r="F239" s="2">
        <v>0</v>
      </c>
      <c r="G239" s="2">
        <f t="shared" si="71"/>
        <v>300</v>
      </c>
      <c r="H239" s="2">
        <f t="shared" si="83"/>
        <v>115661.01191269435</v>
      </c>
      <c r="I239" s="2">
        <f t="shared" si="72"/>
        <v>693.96607147616612</v>
      </c>
      <c r="J239" s="2">
        <v>0</v>
      </c>
      <c r="K239" s="2">
        <f t="shared" si="79"/>
        <v>116354.97798417052</v>
      </c>
      <c r="L239" s="2">
        <f t="shared" si="73"/>
        <v>49154.977984170517</v>
      </c>
      <c r="M239" s="2">
        <f t="shared" si="74"/>
        <v>5898.5973581004619</v>
      </c>
      <c r="N239" s="2">
        <f t="shared" si="75"/>
        <v>110456.38062607005</v>
      </c>
      <c r="O239" s="2">
        <f t="shared" si="76"/>
        <v>43256.380626070051</v>
      </c>
      <c r="P239" s="2">
        <f t="shared" si="84"/>
        <v>802.76215227838213</v>
      </c>
      <c r="Q239" s="2">
        <f t="shared" si="85"/>
        <v>138419.13111428675</v>
      </c>
      <c r="R239" s="2">
        <f t="shared" si="77"/>
        <v>71219.131114286749</v>
      </c>
      <c r="S239" s="2">
        <f>IF(MONTH(A239)=11,(Bezugstabelle!$D$14+Q227)*$R$10*0.7,0)</f>
        <v>0</v>
      </c>
      <c r="T239" s="2">
        <f t="shared" si="80"/>
        <v>0</v>
      </c>
      <c r="U239" s="3">
        <f t="shared" si="81"/>
        <v>13148.832081975188</v>
      </c>
      <c r="V239" s="3">
        <f t="shared" si="82"/>
        <v>58070.299032311559</v>
      </c>
      <c r="W239" s="14">
        <f t="shared" si="78"/>
        <v>125270.29903231157</v>
      </c>
    </row>
    <row r="240" spans="1:23" x14ac:dyDescent="0.25">
      <c r="A240" s="1">
        <v>50253</v>
      </c>
      <c r="B240">
        <v>225</v>
      </c>
      <c r="C240" s="8">
        <f t="shared" si="69"/>
        <v>300</v>
      </c>
      <c r="D240" s="8">
        <f t="shared" si="70"/>
        <v>67500</v>
      </c>
      <c r="E240">
        <v>0</v>
      </c>
      <c r="F240" s="2">
        <v>0</v>
      </c>
      <c r="G240" s="2">
        <f t="shared" si="71"/>
        <v>300</v>
      </c>
      <c r="H240" s="2">
        <f t="shared" si="83"/>
        <v>116654.97798417052</v>
      </c>
      <c r="I240" s="2">
        <f t="shared" si="72"/>
        <v>699.929867905023</v>
      </c>
      <c r="J240" s="2">
        <v>0</v>
      </c>
      <c r="K240" s="2">
        <f t="shared" si="79"/>
        <v>117354.90785207554</v>
      </c>
      <c r="L240" s="2">
        <f t="shared" si="73"/>
        <v>49854.907852075543</v>
      </c>
      <c r="M240" s="2">
        <f t="shared" si="74"/>
        <v>5982.5889422490654</v>
      </c>
      <c r="N240" s="2">
        <f t="shared" si="75"/>
        <v>111372.31890982648</v>
      </c>
      <c r="O240" s="2">
        <f t="shared" si="76"/>
        <v>43872.318909826485</v>
      </c>
      <c r="P240" s="2">
        <f t="shared" si="84"/>
        <v>809.19493150000608</v>
      </c>
      <c r="Q240" s="2">
        <f t="shared" si="85"/>
        <v>139528.32604578676</v>
      </c>
      <c r="R240" s="2">
        <f t="shared" si="77"/>
        <v>72028.326045786758</v>
      </c>
      <c r="S240" s="2">
        <f>IF(MONTH(A240)=11,(Bezugstabelle!$D$14+Q228)*$R$10*0.7,0)</f>
        <v>0</v>
      </c>
      <c r="T240" s="2">
        <f t="shared" si="80"/>
        <v>0</v>
      </c>
      <c r="U240" s="3">
        <f t="shared" si="81"/>
        <v>13298.229696203378</v>
      </c>
      <c r="V240" s="3">
        <f t="shared" si="82"/>
        <v>58730.096349583378</v>
      </c>
      <c r="W240" s="14">
        <f t="shared" si="78"/>
        <v>126230.09634958339</v>
      </c>
    </row>
    <row r="241" spans="1:23" x14ac:dyDescent="0.25">
      <c r="A241" s="1">
        <v>50284</v>
      </c>
      <c r="B241">
        <v>226</v>
      </c>
      <c r="C241" s="8">
        <f t="shared" si="69"/>
        <v>300</v>
      </c>
      <c r="D241" s="8">
        <f t="shared" si="70"/>
        <v>67800</v>
      </c>
      <c r="E241">
        <v>0</v>
      </c>
      <c r="F241" s="2">
        <v>0</v>
      </c>
      <c r="G241" s="2">
        <f t="shared" si="71"/>
        <v>300</v>
      </c>
      <c r="H241" s="2">
        <f t="shared" si="83"/>
        <v>117654.90785207554</v>
      </c>
      <c r="I241" s="2">
        <f t="shared" si="72"/>
        <v>705.9294471124532</v>
      </c>
      <c r="J241" s="2">
        <v>0</v>
      </c>
      <c r="K241" s="2">
        <f t="shared" si="79"/>
        <v>118360.837299188</v>
      </c>
      <c r="L241" s="2">
        <f t="shared" si="73"/>
        <v>50560.837299188002</v>
      </c>
      <c r="M241" s="2">
        <f t="shared" si="74"/>
        <v>6067.3004759025607</v>
      </c>
      <c r="N241" s="2">
        <f t="shared" si="75"/>
        <v>112293.53682328544</v>
      </c>
      <c r="O241" s="2">
        <f t="shared" si="76"/>
        <v>44493.536823285438</v>
      </c>
      <c r="P241" s="2">
        <f t="shared" si="84"/>
        <v>815.66523526708943</v>
      </c>
      <c r="Q241" s="2">
        <f t="shared" si="85"/>
        <v>140643.99128105384</v>
      </c>
      <c r="R241" s="2">
        <f t="shared" si="77"/>
        <v>72843.991281053837</v>
      </c>
      <c r="S241" s="2">
        <f>IF(MONTH(A241)=11,(Bezugstabelle!$D$14+Q229)*$R$10*0.7,0)</f>
        <v>0</v>
      </c>
      <c r="T241" s="2">
        <f t="shared" si="80"/>
        <v>0</v>
      </c>
      <c r="U241" s="3">
        <f t="shared" si="81"/>
        <v>13448.821890264564</v>
      </c>
      <c r="V241" s="3">
        <f t="shared" si="82"/>
        <v>59395.169390789277</v>
      </c>
      <c r="W241" s="14">
        <f t="shared" si="78"/>
        <v>127195.16939078928</v>
      </c>
    </row>
    <row r="242" spans="1:23" x14ac:dyDescent="0.25">
      <c r="A242" s="1">
        <v>50314</v>
      </c>
      <c r="B242">
        <v>227</v>
      </c>
      <c r="C242" s="8">
        <f t="shared" si="69"/>
        <v>300</v>
      </c>
      <c r="D242" s="8">
        <f t="shared" si="70"/>
        <v>68100</v>
      </c>
      <c r="E242">
        <v>0</v>
      </c>
      <c r="F242" s="2">
        <v>0</v>
      </c>
      <c r="G242" s="2">
        <f t="shared" si="71"/>
        <v>300</v>
      </c>
      <c r="H242" s="2">
        <f t="shared" si="83"/>
        <v>118660.837299188</v>
      </c>
      <c r="I242" s="2">
        <f t="shared" si="72"/>
        <v>711.96502379512788</v>
      </c>
      <c r="J242" s="2">
        <v>0</v>
      </c>
      <c r="K242" s="2">
        <f t="shared" si="79"/>
        <v>119372.80232298313</v>
      </c>
      <c r="L242" s="2">
        <f t="shared" si="73"/>
        <v>51272.802322983131</v>
      </c>
      <c r="M242" s="2">
        <f t="shared" si="74"/>
        <v>6152.7362787579759</v>
      </c>
      <c r="N242" s="2">
        <f t="shared" si="75"/>
        <v>113220.06604422515</v>
      </c>
      <c r="O242" s="2">
        <f t="shared" si="76"/>
        <v>45120.066044225154</v>
      </c>
      <c r="P242" s="2">
        <f t="shared" si="84"/>
        <v>822.17328247281409</v>
      </c>
      <c r="Q242" s="2">
        <f t="shared" si="85"/>
        <v>141766.16456352666</v>
      </c>
      <c r="R242" s="2">
        <f t="shared" si="77"/>
        <v>73666.164563526661</v>
      </c>
      <c r="S242" s="2">
        <f>IF(MONTH(A242)=11,(Bezugstabelle!$D$14+Q230)*$R$10*0.7,0)</f>
        <v>0</v>
      </c>
      <c r="T242" s="2">
        <f t="shared" si="80"/>
        <v>0</v>
      </c>
      <c r="U242" s="3">
        <f t="shared" si="81"/>
        <v>13600.615632541108</v>
      </c>
      <c r="V242" s="3">
        <f t="shared" si="82"/>
        <v>60065.548930985555</v>
      </c>
      <c r="W242" s="14">
        <f t="shared" si="78"/>
        <v>128165.54893098556</v>
      </c>
    </row>
    <row r="243" spans="1:23" x14ac:dyDescent="0.25">
      <c r="A243" s="1">
        <v>50345</v>
      </c>
      <c r="B243">
        <v>228</v>
      </c>
      <c r="C243" s="8">
        <f t="shared" si="69"/>
        <v>300</v>
      </c>
      <c r="D243" s="8">
        <f t="shared" si="70"/>
        <v>68400</v>
      </c>
      <c r="E243">
        <v>0</v>
      </c>
      <c r="F243" s="2">
        <f>F231+$J$7</f>
        <v>-383.94000000000023</v>
      </c>
      <c r="G243" s="2">
        <f t="shared" si="71"/>
        <v>-83.940000000000225</v>
      </c>
      <c r="H243" s="2">
        <f t="shared" si="83"/>
        <v>119288.86232298313</v>
      </c>
      <c r="I243" s="2">
        <f t="shared" si="72"/>
        <v>715.73317393789875</v>
      </c>
      <c r="J243" s="2">
        <f t="shared" ref="J243" si="88">(0.36%+0.035%)*H243</f>
        <v>471.1910061757834</v>
      </c>
      <c r="K243" s="2">
        <f t="shared" si="79"/>
        <v>120475.78650309681</v>
      </c>
      <c r="L243" s="2">
        <f t="shared" si="73"/>
        <v>52075.78650309681</v>
      </c>
      <c r="M243" s="2">
        <f t="shared" si="74"/>
        <v>6249.0943803716173</v>
      </c>
      <c r="N243" s="2">
        <f t="shared" si="75"/>
        <v>114226.69212272519</v>
      </c>
      <c r="O243" s="2">
        <f t="shared" si="76"/>
        <v>45826.692122725188</v>
      </c>
      <c r="P243" s="2">
        <f t="shared" si="84"/>
        <v>828.71929328723888</v>
      </c>
      <c r="Q243" s="2">
        <f t="shared" si="85"/>
        <v>142875.30527291991</v>
      </c>
      <c r="R243" s="2">
        <f t="shared" si="77"/>
        <v>74475.305272919912</v>
      </c>
      <c r="S243" s="2">
        <f>IF(MONTH(A243)=11,(Bezugstabelle!$D$14+Q231)*$R$10*0.7,0)</f>
        <v>479.47552393433853</v>
      </c>
      <c r="T243" s="2">
        <f t="shared" si="80"/>
        <v>19.578583893985488</v>
      </c>
      <c r="U243" s="3">
        <f t="shared" si="81"/>
        <v>13661.480067406461</v>
      </c>
      <c r="V243" s="3">
        <f t="shared" si="82"/>
        <v>60813.825205513451</v>
      </c>
      <c r="W243" s="14">
        <f t="shared" si="78"/>
        <v>129213.82520551345</v>
      </c>
    </row>
    <row r="244" spans="1:23" x14ac:dyDescent="0.25">
      <c r="A244" s="1">
        <v>50375</v>
      </c>
      <c r="B244">
        <v>229</v>
      </c>
      <c r="C244" s="8">
        <f t="shared" si="69"/>
        <v>300</v>
      </c>
      <c r="D244" s="8">
        <f t="shared" si="70"/>
        <v>68700</v>
      </c>
      <c r="E244">
        <v>0</v>
      </c>
      <c r="F244" s="2">
        <v>0</v>
      </c>
      <c r="G244" s="2">
        <f t="shared" si="71"/>
        <v>300</v>
      </c>
      <c r="H244" s="2">
        <f t="shared" si="83"/>
        <v>120775.78650309681</v>
      </c>
      <c r="I244" s="2">
        <f t="shared" si="72"/>
        <v>724.65471901858075</v>
      </c>
      <c r="J244" s="2">
        <v>0</v>
      </c>
      <c r="K244" s="2">
        <f t="shared" si="79"/>
        <v>121500.44122211539</v>
      </c>
      <c r="L244" s="2">
        <f t="shared" si="73"/>
        <v>52800.441222115391</v>
      </c>
      <c r="M244" s="2">
        <f t="shared" si="74"/>
        <v>6336.0529466538464</v>
      </c>
      <c r="N244" s="2">
        <f t="shared" si="75"/>
        <v>115164.38827546155</v>
      </c>
      <c r="O244" s="2">
        <f t="shared" si="76"/>
        <v>46464.388275461548</v>
      </c>
      <c r="P244" s="2">
        <f t="shared" si="84"/>
        <v>835.18928075869951</v>
      </c>
      <c r="Q244" s="2">
        <f t="shared" si="85"/>
        <v>144010.49455367861</v>
      </c>
      <c r="R244" s="2">
        <f t="shared" si="77"/>
        <v>75310.494553678611</v>
      </c>
      <c r="S244" s="2">
        <f>IF(MONTH(A244)=11,(Bezugstabelle!$D$14+Q232)*$R$10*0.7,0)</f>
        <v>0</v>
      </c>
      <c r="T244" s="2">
        <f t="shared" si="80"/>
        <v>0</v>
      </c>
      <c r="U244" s="3">
        <f t="shared" si="81"/>
        <v>13904.200056972912</v>
      </c>
      <c r="V244" s="3">
        <f t="shared" si="82"/>
        <v>61406.294496705697</v>
      </c>
      <c r="W244" s="14">
        <f t="shared" si="78"/>
        <v>130106.2944967057</v>
      </c>
    </row>
    <row r="245" spans="1:23" x14ac:dyDescent="0.25">
      <c r="A245" s="1">
        <v>50406</v>
      </c>
      <c r="B245">
        <v>230</v>
      </c>
      <c r="C245" s="8">
        <f t="shared" si="69"/>
        <v>300</v>
      </c>
      <c r="D245" s="8">
        <f t="shared" si="70"/>
        <v>69000</v>
      </c>
      <c r="E245">
        <v>0</v>
      </c>
      <c r="F245" s="2">
        <v>0</v>
      </c>
      <c r="G245" s="2">
        <f t="shared" si="71"/>
        <v>300</v>
      </c>
      <c r="H245" s="2">
        <f t="shared" si="83"/>
        <v>121800.44122211539</v>
      </c>
      <c r="I245" s="2">
        <f t="shared" si="72"/>
        <v>730.80264733269223</v>
      </c>
      <c r="J245" s="2">
        <v>0</v>
      </c>
      <c r="K245" s="2">
        <f t="shared" si="79"/>
        <v>122531.24386944808</v>
      </c>
      <c r="L245" s="2">
        <f t="shared" si="73"/>
        <v>53531.243869448081</v>
      </c>
      <c r="M245" s="2">
        <f t="shared" si="74"/>
        <v>6423.74926433377</v>
      </c>
      <c r="N245" s="2">
        <f t="shared" si="75"/>
        <v>116107.49460511431</v>
      </c>
      <c r="O245" s="2">
        <f t="shared" si="76"/>
        <v>47107.494605114305</v>
      </c>
      <c r="P245" s="2">
        <f t="shared" si="84"/>
        <v>841.81121822979196</v>
      </c>
      <c r="Q245" s="2">
        <f t="shared" si="85"/>
        <v>145152.3057719084</v>
      </c>
      <c r="R245" s="2">
        <f t="shared" si="77"/>
        <v>76152.305771908403</v>
      </c>
      <c r="S245" s="2">
        <f>IF(MONTH(A245)=11,(Bezugstabelle!$D$14+Q233)*$R$10*0.7,0)</f>
        <v>0</v>
      </c>
      <c r="T245" s="2">
        <f t="shared" si="80"/>
        <v>0</v>
      </c>
      <c r="U245" s="3">
        <f t="shared" si="81"/>
        <v>14059.619453138588</v>
      </c>
      <c r="V245" s="3">
        <f t="shared" si="82"/>
        <v>62092.686318769818</v>
      </c>
      <c r="W245" s="14">
        <f t="shared" si="78"/>
        <v>131092.68631876982</v>
      </c>
    </row>
    <row r="246" spans="1:23" x14ac:dyDescent="0.25">
      <c r="A246" s="1">
        <v>50437</v>
      </c>
      <c r="B246">
        <v>231</v>
      </c>
      <c r="C246" s="8">
        <f t="shared" si="69"/>
        <v>300</v>
      </c>
      <c r="D246" s="8">
        <f t="shared" si="70"/>
        <v>69300</v>
      </c>
      <c r="E246">
        <v>0</v>
      </c>
      <c r="F246" s="2">
        <v>0</v>
      </c>
      <c r="G246" s="2">
        <f t="shared" si="71"/>
        <v>300</v>
      </c>
      <c r="H246" s="2">
        <f t="shared" si="83"/>
        <v>122831.24386944808</v>
      </c>
      <c r="I246" s="2">
        <f t="shared" si="72"/>
        <v>736.98746321668841</v>
      </c>
      <c r="J246" s="2">
        <v>0</v>
      </c>
      <c r="K246" s="2">
        <f t="shared" si="79"/>
        <v>123568.23133266477</v>
      </c>
      <c r="L246" s="2">
        <f t="shared" si="73"/>
        <v>54268.231332664771</v>
      </c>
      <c r="M246" s="2">
        <f t="shared" si="74"/>
        <v>6512.1877599197724</v>
      </c>
      <c r="N246" s="2">
        <f t="shared" si="75"/>
        <v>117056.04357274499</v>
      </c>
      <c r="O246" s="2">
        <f t="shared" si="76"/>
        <v>47756.043572744995</v>
      </c>
      <c r="P246" s="2">
        <f t="shared" si="84"/>
        <v>848.47178366946571</v>
      </c>
      <c r="Q246" s="2">
        <f t="shared" si="85"/>
        <v>146300.77755557786</v>
      </c>
      <c r="R246" s="2">
        <f t="shared" si="77"/>
        <v>77000.777555577864</v>
      </c>
      <c r="S246" s="2">
        <f>IF(MONTH(A246)=11,(Bezugstabelle!$D$14+Q234)*$R$10*0.7,0)</f>
        <v>0</v>
      </c>
      <c r="T246" s="2">
        <f t="shared" si="80"/>
        <v>0</v>
      </c>
      <c r="U246" s="3">
        <f t="shared" si="81"/>
        <v>14216.268556198562</v>
      </c>
      <c r="V246" s="3">
        <f t="shared" si="82"/>
        <v>62784.508999379301</v>
      </c>
      <c r="W246" s="14">
        <f t="shared" si="78"/>
        <v>132084.50899937929</v>
      </c>
    </row>
    <row r="247" spans="1:23" x14ac:dyDescent="0.25">
      <c r="A247" s="1">
        <v>50465</v>
      </c>
      <c r="B247">
        <v>232</v>
      </c>
      <c r="C247" s="8">
        <f t="shared" si="69"/>
        <v>300</v>
      </c>
      <c r="D247" s="8">
        <f t="shared" si="70"/>
        <v>69600</v>
      </c>
      <c r="E247">
        <v>0</v>
      </c>
      <c r="F247" s="2">
        <v>0</v>
      </c>
      <c r="G247" s="2">
        <f t="shared" si="71"/>
        <v>300</v>
      </c>
      <c r="H247" s="2">
        <f t="shared" si="83"/>
        <v>123868.23133266477</v>
      </c>
      <c r="I247" s="2">
        <f t="shared" si="72"/>
        <v>743.20938799598855</v>
      </c>
      <c r="J247" s="2">
        <v>0</v>
      </c>
      <c r="K247" s="2">
        <f t="shared" si="79"/>
        <v>124611.44072066076</v>
      </c>
      <c r="L247" s="2">
        <f t="shared" si="73"/>
        <v>55011.440720660758</v>
      </c>
      <c r="M247" s="2">
        <f t="shared" si="74"/>
        <v>6601.3728864792911</v>
      </c>
      <c r="N247" s="2">
        <f t="shared" si="75"/>
        <v>118010.06783418146</v>
      </c>
      <c r="O247" s="2">
        <f t="shared" si="76"/>
        <v>48410.067834181464</v>
      </c>
      <c r="P247" s="2">
        <f t="shared" si="84"/>
        <v>855.17120240753763</v>
      </c>
      <c r="Q247" s="2">
        <f t="shared" si="85"/>
        <v>147455.9487579854</v>
      </c>
      <c r="R247" s="2">
        <f t="shared" si="77"/>
        <v>77855.948757985403</v>
      </c>
      <c r="S247" s="2">
        <f>IF(MONTH(A247)=11,(Bezugstabelle!$D$14+Q235)*$R$10*0.7,0)</f>
        <v>0</v>
      </c>
      <c r="T247" s="2">
        <f t="shared" si="80"/>
        <v>0</v>
      </c>
      <c r="U247" s="3">
        <f t="shared" si="81"/>
        <v>14374.154539443054</v>
      </c>
      <c r="V247" s="3">
        <f t="shared" si="82"/>
        <v>63481.794218542345</v>
      </c>
      <c r="W247" s="14">
        <f t="shared" si="78"/>
        <v>133081.79421854235</v>
      </c>
    </row>
    <row r="248" spans="1:23" x14ac:dyDescent="0.25">
      <c r="A248" s="1">
        <v>50496</v>
      </c>
      <c r="B248">
        <v>233</v>
      </c>
      <c r="C248" s="8">
        <f t="shared" si="69"/>
        <v>300</v>
      </c>
      <c r="D248" s="8">
        <f t="shared" si="70"/>
        <v>69900</v>
      </c>
      <c r="E248">
        <v>0</v>
      </c>
      <c r="F248" s="2">
        <v>0</v>
      </c>
      <c r="G248" s="2">
        <f t="shared" si="71"/>
        <v>300</v>
      </c>
      <c r="H248" s="2">
        <f t="shared" si="83"/>
        <v>124911.44072066076</v>
      </c>
      <c r="I248" s="2">
        <f t="shared" si="72"/>
        <v>749.46864432396444</v>
      </c>
      <c r="J248" s="2">
        <v>0</v>
      </c>
      <c r="K248" s="2">
        <f t="shared" si="79"/>
        <v>125660.90936498472</v>
      </c>
      <c r="L248" s="2">
        <f t="shared" si="73"/>
        <v>55760.90936498472</v>
      </c>
      <c r="M248" s="2">
        <f t="shared" si="74"/>
        <v>6691.3091237981662</v>
      </c>
      <c r="N248" s="2">
        <f t="shared" si="75"/>
        <v>118969.60024118655</v>
      </c>
      <c r="O248" s="2">
        <f t="shared" si="76"/>
        <v>49069.600241186548</v>
      </c>
      <c r="P248" s="2">
        <f t="shared" si="84"/>
        <v>861.9097010882482</v>
      </c>
      <c r="Q248" s="2">
        <f t="shared" si="85"/>
        <v>148617.85845907364</v>
      </c>
      <c r="R248" s="2">
        <f t="shared" si="77"/>
        <v>78717.858459073643</v>
      </c>
      <c r="S248" s="2">
        <f>IF(MONTH(A248)=11,(Bezugstabelle!$D$14+Q236)*$R$10*0.7,0)</f>
        <v>0</v>
      </c>
      <c r="T248" s="2">
        <f t="shared" si="80"/>
        <v>0</v>
      </c>
      <c r="U248" s="3">
        <f t="shared" si="81"/>
        <v>14533.284618006468</v>
      </c>
      <c r="V248" s="3">
        <f t="shared" si="82"/>
        <v>64184.573841067177</v>
      </c>
      <c r="W248" s="14">
        <f t="shared" si="78"/>
        <v>134084.57384106718</v>
      </c>
    </row>
    <row r="249" spans="1:23" x14ac:dyDescent="0.25">
      <c r="A249" s="1">
        <v>50526</v>
      </c>
      <c r="B249">
        <v>234</v>
      </c>
      <c r="C249" s="8">
        <f t="shared" si="69"/>
        <v>300</v>
      </c>
      <c r="D249" s="8">
        <f t="shared" si="70"/>
        <v>70200</v>
      </c>
      <c r="E249">
        <v>0</v>
      </c>
      <c r="F249" s="2">
        <v>0</v>
      </c>
      <c r="G249" s="2">
        <f t="shared" si="71"/>
        <v>300</v>
      </c>
      <c r="H249" s="2">
        <f t="shared" si="83"/>
        <v>125960.90936498472</v>
      </c>
      <c r="I249" s="2">
        <f t="shared" si="72"/>
        <v>755.76545618990815</v>
      </c>
      <c r="J249" s="2">
        <v>0</v>
      </c>
      <c r="K249" s="2">
        <f t="shared" si="79"/>
        <v>126716.67482117463</v>
      </c>
      <c r="L249" s="2">
        <f t="shared" si="73"/>
        <v>56516.674821174631</v>
      </c>
      <c r="M249" s="2">
        <f t="shared" si="74"/>
        <v>6782.0009785409557</v>
      </c>
      <c r="N249" s="2">
        <f t="shared" si="75"/>
        <v>119934.67384263368</v>
      </c>
      <c r="O249" s="2">
        <f t="shared" si="76"/>
        <v>49734.673842633681</v>
      </c>
      <c r="P249" s="2">
        <f t="shared" si="84"/>
        <v>868.6875076779296</v>
      </c>
      <c r="Q249" s="2">
        <f t="shared" si="85"/>
        <v>149786.54596675158</v>
      </c>
      <c r="R249" s="2">
        <f t="shared" si="77"/>
        <v>79586.545966751582</v>
      </c>
      <c r="S249" s="2">
        <f>IF(MONTH(A249)=11,(Bezugstabelle!$D$14+Q237)*$R$10*0.7,0)</f>
        <v>0</v>
      </c>
      <c r="T249" s="2">
        <f t="shared" si="80"/>
        <v>0</v>
      </c>
      <c r="U249" s="3">
        <f t="shared" si="81"/>
        <v>14693.666049111511</v>
      </c>
      <c r="V249" s="3">
        <f t="shared" si="82"/>
        <v>64892.879917640072</v>
      </c>
      <c r="W249" s="14">
        <f t="shared" si="78"/>
        <v>135092.87991764006</v>
      </c>
    </row>
    <row r="250" spans="1:23" x14ac:dyDescent="0.25">
      <c r="A250" s="1">
        <v>50557</v>
      </c>
      <c r="B250">
        <v>235</v>
      </c>
      <c r="C250" s="8">
        <f t="shared" si="69"/>
        <v>300</v>
      </c>
      <c r="D250" s="8">
        <f t="shared" si="70"/>
        <v>70500</v>
      </c>
      <c r="E250">
        <v>0</v>
      </c>
      <c r="F250" s="2">
        <v>0</v>
      </c>
      <c r="G250" s="2">
        <f t="shared" si="71"/>
        <v>300</v>
      </c>
      <c r="H250" s="2">
        <f t="shared" si="83"/>
        <v>127016.67482117463</v>
      </c>
      <c r="I250" s="2">
        <f t="shared" si="72"/>
        <v>762.10004892704774</v>
      </c>
      <c r="J250" s="2">
        <v>0</v>
      </c>
      <c r="K250" s="2">
        <f t="shared" si="79"/>
        <v>127778.77487010168</v>
      </c>
      <c r="L250" s="2">
        <f t="shared" si="73"/>
        <v>57278.774870101683</v>
      </c>
      <c r="M250" s="2">
        <f t="shared" si="74"/>
        <v>6873.4529844122026</v>
      </c>
      <c r="N250" s="2">
        <f t="shared" si="75"/>
        <v>120905.32188568948</v>
      </c>
      <c r="O250" s="2">
        <f t="shared" si="76"/>
        <v>50405.321885689482</v>
      </c>
      <c r="P250" s="2">
        <f t="shared" si="84"/>
        <v>875.50485147271763</v>
      </c>
      <c r="Q250" s="2">
        <f t="shared" si="85"/>
        <v>150962.05081822429</v>
      </c>
      <c r="R250" s="2">
        <f t="shared" si="77"/>
        <v>80462.050818224292</v>
      </c>
      <c r="S250" s="2">
        <f>IF(MONTH(A250)=11,(Bezugstabelle!$D$14+Q238)*$R$10*0.7,0)</f>
        <v>0</v>
      </c>
      <c r="T250" s="2">
        <f t="shared" si="80"/>
        <v>0</v>
      </c>
      <c r="U250" s="3">
        <f t="shared" si="81"/>
        <v>14855.306132314658</v>
      </c>
      <c r="V250" s="3">
        <f t="shared" si="82"/>
        <v>65606.744685909638</v>
      </c>
      <c r="W250" s="14">
        <f t="shared" si="78"/>
        <v>136106.74468590965</v>
      </c>
    </row>
    <row r="251" spans="1:23" x14ac:dyDescent="0.25">
      <c r="A251" s="1">
        <v>50587</v>
      </c>
      <c r="B251">
        <v>236</v>
      </c>
      <c r="C251" s="8">
        <f t="shared" si="69"/>
        <v>300</v>
      </c>
      <c r="D251" s="8">
        <f t="shared" si="70"/>
        <v>70800</v>
      </c>
      <c r="E251">
        <v>0</v>
      </c>
      <c r="F251" s="2">
        <v>0</v>
      </c>
      <c r="G251" s="2">
        <f t="shared" si="71"/>
        <v>300</v>
      </c>
      <c r="H251" s="2">
        <f t="shared" si="83"/>
        <v>128078.77487010168</v>
      </c>
      <c r="I251" s="2">
        <f t="shared" si="72"/>
        <v>768.47264922061004</v>
      </c>
      <c r="J251" s="2">
        <v>0</v>
      </c>
      <c r="K251" s="2">
        <f t="shared" si="79"/>
        <v>128847.24751932229</v>
      </c>
      <c r="L251" s="2">
        <f t="shared" si="73"/>
        <v>58047.247519322293</v>
      </c>
      <c r="M251" s="2">
        <f t="shared" si="74"/>
        <v>6965.6697023186753</v>
      </c>
      <c r="N251" s="2">
        <f t="shared" si="75"/>
        <v>121881.57781700362</v>
      </c>
      <c r="O251" s="2">
        <f t="shared" si="76"/>
        <v>51081.577817003621</v>
      </c>
      <c r="P251" s="2">
        <f t="shared" si="84"/>
        <v>882.36196310630839</v>
      </c>
      <c r="Q251" s="2">
        <f t="shared" si="85"/>
        <v>152144.41278133061</v>
      </c>
      <c r="R251" s="2">
        <f t="shared" si="77"/>
        <v>81344.412781330611</v>
      </c>
      <c r="S251" s="2">
        <f>IF(MONTH(A251)=11,(Bezugstabelle!$D$14+Q239)*$R$10*0.7,0)</f>
        <v>0</v>
      </c>
      <c r="T251" s="2">
        <f t="shared" si="80"/>
        <v>0</v>
      </c>
      <c r="U251" s="3">
        <f t="shared" si="81"/>
        <v>15018.212209753163</v>
      </c>
      <c r="V251" s="3">
        <f t="shared" si="82"/>
        <v>66326.200571577443</v>
      </c>
      <c r="W251" s="14">
        <f t="shared" si="78"/>
        <v>137126.20057157744</v>
      </c>
    </row>
    <row r="252" spans="1:23" x14ac:dyDescent="0.25">
      <c r="A252" s="1">
        <v>50618</v>
      </c>
      <c r="B252">
        <v>237</v>
      </c>
      <c r="C252" s="8">
        <f t="shared" si="69"/>
        <v>300</v>
      </c>
      <c r="D252" s="8">
        <f t="shared" si="70"/>
        <v>71100</v>
      </c>
      <c r="E252">
        <v>0</v>
      </c>
      <c r="F252" s="2">
        <v>0</v>
      </c>
      <c r="G252" s="2">
        <f t="shared" si="71"/>
        <v>300</v>
      </c>
      <c r="H252" s="2">
        <f t="shared" si="83"/>
        <v>129147.24751932229</v>
      </c>
      <c r="I252" s="2">
        <f t="shared" si="72"/>
        <v>774.88348511593369</v>
      </c>
      <c r="J252" s="2">
        <v>0</v>
      </c>
      <c r="K252" s="2">
        <f t="shared" si="79"/>
        <v>129922.13100443823</v>
      </c>
      <c r="L252" s="2">
        <f t="shared" si="73"/>
        <v>58822.131004438226</v>
      </c>
      <c r="M252" s="2">
        <f t="shared" si="74"/>
        <v>7058.6557205325871</v>
      </c>
      <c r="N252" s="2">
        <f t="shared" si="75"/>
        <v>122863.47528390565</v>
      </c>
      <c r="O252" s="2">
        <f t="shared" si="76"/>
        <v>51763.475283905645</v>
      </c>
      <c r="P252" s="2">
        <f t="shared" si="84"/>
        <v>889.25907455776189</v>
      </c>
      <c r="Q252" s="2">
        <f t="shared" si="85"/>
        <v>153333.67185588839</v>
      </c>
      <c r="R252" s="2">
        <f t="shared" si="77"/>
        <v>82233.671855888388</v>
      </c>
      <c r="S252" s="2">
        <f>IF(MONTH(A252)=11,(Bezugstabelle!$D$14+Q240)*$R$10*0.7,0)</f>
        <v>0</v>
      </c>
      <c r="T252" s="2">
        <f t="shared" si="80"/>
        <v>0</v>
      </c>
      <c r="U252" s="3">
        <f t="shared" si="81"/>
        <v>15182.391666393391</v>
      </c>
      <c r="V252" s="3">
        <f t="shared" si="82"/>
        <v>67051.280189494995</v>
      </c>
      <c r="W252" s="14">
        <f t="shared" si="78"/>
        <v>138151.28018949501</v>
      </c>
    </row>
    <row r="253" spans="1:23" x14ac:dyDescent="0.25">
      <c r="A253" s="1">
        <v>50649</v>
      </c>
      <c r="B253">
        <v>238</v>
      </c>
      <c r="C253" s="8">
        <f t="shared" si="69"/>
        <v>300</v>
      </c>
      <c r="D253" s="8">
        <f t="shared" si="70"/>
        <v>71400</v>
      </c>
      <c r="E253">
        <v>0</v>
      </c>
      <c r="F253" s="2">
        <v>0</v>
      </c>
      <c r="G253" s="2">
        <f t="shared" si="71"/>
        <v>300</v>
      </c>
      <c r="H253" s="2">
        <f t="shared" si="83"/>
        <v>130222.13100443823</v>
      </c>
      <c r="I253" s="2">
        <f t="shared" si="72"/>
        <v>781.33278602662938</v>
      </c>
      <c r="J253" s="2">
        <v>0</v>
      </c>
      <c r="K253" s="2">
        <f t="shared" si="79"/>
        <v>131003.46379046486</v>
      </c>
      <c r="L253" s="2">
        <f t="shared" si="73"/>
        <v>59603.463790464855</v>
      </c>
      <c r="M253" s="2">
        <f t="shared" si="74"/>
        <v>7152.4156548557821</v>
      </c>
      <c r="N253" s="2">
        <f t="shared" si="75"/>
        <v>123851.04813560907</v>
      </c>
      <c r="O253" s="2">
        <f t="shared" si="76"/>
        <v>52451.048135609075</v>
      </c>
      <c r="P253" s="2">
        <f t="shared" si="84"/>
        <v>896.19641915934892</v>
      </c>
      <c r="Q253" s="2">
        <f t="shared" si="85"/>
        <v>154529.86827504775</v>
      </c>
      <c r="R253" s="2">
        <f t="shared" si="77"/>
        <v>83129.868275047746</v>
      </c>
      <c r="S253" s="2">
        <f>IF(MONTH(A253)=11,(Bezugstabelle!$D$14+Q241)*$R$10*0.7,0)</f>
        <v>0</v>
      </c>
      <c r="T253" s="2">
        <f t="shared" si="80"/>
        <v>0</v>
      </c>
      <c r="U253" s="3">
        <f t="shared" si="81"/>
        <v>15347.851930280689</v>
      </c>
      <c r="V253" s="3">
        <f t="shared" si="82"/>
        <v>67782.016344767064</v>
      </c>
      <c r="W253" s="14">
        <f t="shared" si="78"/>
        <v>139182.01634476706</v>
      </c>
    </row>
    <row r="254" spans="1:23" x14ac:dyDescent="0.25">
      <c r="A254" s="1">
        <v>50679</v>
      </c>
      <c r="B254">
        <v>239</v>
      </c>
      <c r="C254" s="8">
        <f t="shared" si="69"/>
        <v>300</v>
      </c>
      <c r="D254" s="8">
        <f t="shared" si="70"/>
        <v>71700</v>
      </c>
      <c r="E254">
        <v>0</v>
      </c>
      <c r="F254" s="2">
        <v>0</v>
      </c>
      <c r="G254" s="2">
        <f t="shared" si="71"/>
        <v>300</v>
      </c>
      <c r="H254" s="2">
        <f t="shared" si="83"/>
        <v>131303.46379046486</v>
      </c>
      <c r="I254" s="2">
        <f t="shared" si="72"/>
        <v>787.82078274278911</v>
      </c>
      <c r="J254" s="2">
        <v>0</v>
      </c>
      <c r="K254" s="2">
        <f t="shared" si="79"/>
        <v>132091.28457320764</v>
      </c>
      <c r="L254" s="2">
        <f t="shared" si="73"/>
        <v>60391.284573207638</v>
      </c>
      <c r="M254" s="2">
        <f t="shared" si="74"/>
        <v>7246.9541487849165</v>
      </c>
      <c r="N254" s="2">
        <f t="shared" si="75"/>
        <v>124844.33042442272</v>
      </c>
      <c r="O254" s="2">
        <f t="shared" si="76"/>
        <v>53144.330424422718</v>
      </c>
      <c r="P254" s="2">
        <f t="shared" si="84"/>
        <v>903.17423160444525</v>
      </c>
      <c r="Q254" s="2">
        <f t="shared" si="85"/>
        <v>155733.04250665219</v>
      </c>
      <c r="R254" s="2">
        <f t="shared" si="77"/>
        <v>84033.042506652186</v>
      </c>
      <c r="S254" s="2">
        <f>IF(MONTH(A254)=11,(Bezugstabelle!$D$14+Q242)*$R$10*0.7,0)</f>
        <v>0</v>
      </c>
      <c r="T254" s="2">
        <f t="shared" si="80"/>
        <v>0</v>
      </c>
      <c r="U254" s="3">
        <f t="shared" si="81"/>
        <v>15514.600472790658</v>
      </c>
      <c r="V254" s="3">
        <f t="shared" si="82"/>
        <v>68518.442033861531</v>
      </c>
      <c r="W254" s="14">
        <f t="shared" si="78"/>
        <v>140218.44203386153</v>
      </c>
    </row>
    <row r="255" spans="1:23" x14ac:dyDescent="0.25">
      <c r="A255" s="1">
        <v>50710</v>
      </c>
      <c r="B255">
        <v>240</v>
      </c>
      <c r="C255" s="8">
        <f t="shared" si="69"/>
        <v>300</v>
      </c>
      <c r="D255" s="8">
        <f t="shared" si="70"/>
        <v>72000</v>
      </c>
      <c r="E255">
        <v>0</v>
      </c>
      <c r="F255" s="2">
        <f>F243+$J$7</f>
        <v>-373.88000000000022</v>
      </c>
      <c r="G255" s="2">
        <f t="shared" si="71"/>
        <v>-73.880000000000223</v>
      </c>
      <c r="H255" s="2">
        <f t="shared" si="83"/>
        <v>132017.40457320763</v>
      </c>
      <c r="I255" s="2">
        <f t="shared" si="72"/>
        <v>792.10442743924568</v>
      </c>
      <c r="J255" s="2">
        <f t="shared" ref="J255" si="89">(0.36%+0.035%)*H255</f>
        <v>521.4687480641702</v>
      </c>
      <c r="K255" s="2">
        <f t="shared" si="79"/>
        <v>133330.97774871104</v>
      </c>
      <c r="L255" s="2">
        <f t="shared" si="73"/>
        <v>61330.97774871104</v>
      </c>
      <c r="M255" s="2">
        <f t="shared" si="74"/>
        <v>7359.7173298453245</v>
      </c>
      <c r="N255" s="2">
        <f t="shared" si="75"/>
        <v>125971.26041886571</v>
      </c>
      <c r="O255" s="2">
        <f t="shared" si="76"/>
        <v>53971.260418865713</v>
      </c>
      <c r="P255" s="2">
        <f t="shared" si="84"/>
        <v>910.19274795547108</v>
      </c>
      <c r="Q255" s="2">
        <f t="shared" si="85"/>
        <v>156921.70938673391</v>
      </c>
      <c r="R255" s="2">
        <f t="shared" si="77"/>
        <v>84921.709386733914</v>
      </c>
      <c r="S255" s="2">
        <f>IF(MONTH(A255)=11,(Bezugstabelle!$D$14+Q243)*$R$10*0.7,0)</f>
        <v>527.16411119342843</v>
      </c>
      <c r="T255" s="2">
        <f t="shared" si="80"/>
        <v>21.525867873731659</v>
      </c>
      <c r="U255" s="3">
        <f t="shared" si="81"/>
        <v>15581.34292149666</v>
      </c>
      <c r="V255" s="3">
        <f t="shared" si="82"/>
        <v>69340.366465237254</v>
      </c>
      <c r="W255" s="14">
        <f t="shared" si="78"/>
        <v>141340.36646523725</v>
      </c>
    </row>
    <row r="256" spans="1:23" x14ac:dyDescent="0.25">
      <c r="A256" s="1">
        <v>50740</v>
      </c>
      <c r="B256">
        <v>241</v>
      </c>
      <c r="C256" s="8">
        <f t="shared" si="69"/>
        <v>300</v>
      </c>
      <c r="D256" s="8">
        <f t="shared" si="70"/>
        <v>72300</v>
      </c>
      <c r="E256">
        <v>0</v>
      </c>
      <c r="F256" s="2">
        <v>0</v>
      </c>
      <c r="G256" s="2">
        <f t="shared" si="71"/>
        <v>300</v>
      </c>
      <c r="H256" s="2">
        <f t="shared" si="83"/>
        <v>133630.97774871104</v>
      </c>
      <c r="I256" s="2">
        <f t="shared" si="72"/>
        <v>801.78586649226611</v>
      </c>
      <c r="J256" s="2">
        <v>0</v>
      </c>
      <c r="K256" s="2">
        <f t="shared" si="79"/>
        <v>134432.76361520329</v>
      </c>
      <c r="L256" s="2">
        <f t="shared" si="73"/>
        <v>62132.763615203294</v>
      </c>
      <c r="M256" s="2">
        <f t="shared" si="74"/>
        <v>7455.9316338243952</v>
      </c>
      <c r="N256" s="2">
        <f t="shared" si="75"/>
        <v>126976.8319813789</v>
      </c>
      <c r="O256" s="2">
        <f t="shared" si="76"/>
        <v>54676.831981378898</v>
      </c>
      <c r="P256" s="2">
        <f t="shared" si="84"/>
        <v>917.12663808928119</v>
      </c>
      <c r="Q256" s="2">
        <f t="shared" si="85"/>
        <v>158138.83602482319</v>
      </c>
      <c r="R256" s="2">
        <f t="shared" si="77"/>
        <v>85838.836024823191</v>
      </c>
      <c r="S256" s="2">
        <f>IF(MONTH(A256)=11,(Bezugstabelle!$D$14+Q244)*$R$10*0.7,0)</f>
        <v>0</v>
      </c>
      <c r="T256" s="2">
        <f t="shared" si="80"/>
        <v>0</v>
      </c>
      <c r="U256" s="3">
        <f t="shared" si="81"/>
        <v>15847.995101082979</v>
      </c>
      <c r="V256" s="3">
        <f t="shared" si="82"/>
        <v>69990.840923740208</v>
      </c>
      <c r="W256" s="14">
        <f t="shared" si="78"/>
        <v>142290.84092374021</v>
      </c>
    </row>
    <row r="257" spans="1:23" x14ac:dyDescent="0.25">
      <c r="A257" s="1">
        <v>50771</v>
      </c>
      <c r="B257">
        <v>242</v>
      </c>
      <c r="C257" s="8">
        <f t="shared" si="69"/>
        <v>300</v>
      </c>
      <c r="D257" s="8">
        <f t="shared" si="70"/>
        <v>72600</v>
      </c>
      <c r="E257">
        <v>0</v>
      </c>
      <c r="F257" s="2">
        <v>0</v>
      </c>
      <c r="G257" s="2">
        <f t="shared" si="71"/>
        <v>300</v>
      </c>
      <c r="H257" s="2">
        <f t="shared" si="83"/>
        <v>134732.76361520329</v>
      </c>
      <c r="I257" s="2">
        <f t="shared" si="72"/>
        <v>808.39658169121969</v>
      </c>
      <c r="J257" s="2">
        <v>0</v>
      </c>
      <c r="K257" s="2">
        <f t="shared" si="79"/>
        <v>135541.16019689452</v>
      </c>
      <c r="L257" s="2">
        <f t="shared" si="73"/>
        <v>62941.160196894518</v>
      </c>
      <c r="M257" s="2">
        <f t="shared" si="74"/>
        <v>7552.9392236273416</v>
      </c>
      <c r="N257" s="2">
        <f t="shared" si="75"/>
        <v>127988.22097326718</v>
      </c>
      <c r="O257" s="2">
        <f t="shared" si="76"/>
        <v>55388.220973267176</v>
      </c>
      <c r="P257" s="2">
        <f t="shared" si="84"/>
        <v>924.22654347813534</v>
      </c>
      <c r="Q257" s="2">
        <f t="shared" si="85"/>
        <v>159363.06256830133</v>
      </c>
      <c r="R257" s="2">
        <f t="shared" si="77"/>
        <v>86763.062568301335</v>
      </c>
      <c r="S257" s="2">
        <f>IF(MONTH(A257)=11,(Bezugstabelle!$D$14+Q245)*$R$10*0.7,0)</f>
        <v>0</v>
      </c>
      <c r="T257" s="2">
        <f t="shared" si="80"/>
        <v>0</v>
      </c>
      <c r="U257" s="3">
        <f t="shared" si="81"/>
        <v>16018.630426672633</v>
      </c>
      <c r="V257" s="3">
        <f t="shared" si="82"/>
        <v>70744.432141628698</v>
      </c>
      <c r="W257" s="14">
        <f t="shared" si="78"/>
        <v>143344.4321416287</v>
      </c>
    </row>
    <row r="258" spans="1:23" x14ac:dyDescent="0.25">
      <c r="A258" s="1">
        <v>50802</v>
      </c>
      <c r="B258">
        <v>243</v>
      </c>
      <c r="C258" s="8">
        <f t="shared" si="69"/>
        <v>300</v>
      </c>
      <c r="D258" s="8">
        <f t="shared" si="70"/>
        <v>72900</v>
      </c>
      <c r="E258">
        <v>0</v>
      </c>
      <c r="F258" s="2">
        <v>0</v>
      </c>
      <c r="G258" s="2">
        <f t="shared" si="71"/>
        <v>300</v>
      </c>
      <c r="H258" s="2">
        <f t="shared" si="83"/>
        <v>135841.16019689452</v>
      </c>
      <c r="I258" s="2">
        <f t="shared" si="72"/>
        <v>815.04696118136701</v>
      </c>
      <c r="J258" s="2">
        <v>0</v>
      </c>
      <c r="K258" s="2">
        <f t="shared" si="79"/>
        <v>136656.20715807588</v>
      </c>
      <c r="L258" s="2">
        <f t="shared" si="73"/>
        <v>63756.207158075878</v>
      </c>
      <c r="M258" s="2">
        <f t="shared" si="74"/>
        <v>7650.7448589691048</v>
      </c>
      <c r="N258" s="2">
        <f t="shared" si="75"/>
        <v>129005.46229910677</v>
      </c>
      <c r="O258" s="2">
        <f t="shared" si="76"/>
        <v>56105.462299106774</v>
      </c>
      <c r="P258" s="2">
        <f t="shared" si="84"/>
        <v>931.36786498175786</v>
      </c>
      <c r="Q258" s="2">
        <f t="shared" si="85"/>
        <v>160594.43043328309</v>
      </c>
      <c r="R258" s="2">
        <f t="shared" si="77"/>
        <v>87694.430433283094</v>
      </c>
      <c r="S258" s="2">
        <f>IF(MONTH(A258)=11,(Bezugstabelle!$D$14+Q246)*$R$10*0.7,0)</f>
        <v>0</v>
      </c>
      <c r="T258" s="2">
        <f t="shared" si="80"/>
        <v>0</v>
      </c>
      <c r="U258" s="3">
        <f t="shared" si="81"/>
        <v>16190.584218744891</v>
      </c>
      <c r="V258" s="3">
        <f t="shared" si="82"/>
        <v>71503.846214538207</v>
      </c>
      <c r="W258" s="14">
        <f t="shared" si="78"/>
        <v>144403.84621453821</v>
      </c>
    </row>
    <row r="259" spans="1:23" x14ac:dyDescent="0.25">
      <c r="A259" s="1">
        <v>50830</v>
      </c>
      <c r="B259">
        <v>244</v>
      </c>
      <c r="C259" s="8">
        <f t="shared" si="69"/>
        <v>300</v>
      </c>
      <c r="D259" s="8">
        <f t="shared" si="70"/>
        <v>73200</v>
      </c>
      <c r="E259">
        <v>0</v>
      </c>
      <c r="F259" s="2">
        <v>0</v>
      </c>
      <c r="G259" s="2">
        <f t="shared" si="71"/>
        <v>300</v>
      </c>
      <c r="H259" s="2">
        <f t="shared" si="83"/>
        <v>136956.20715807588</v>
      </c>
      <c r="I259" s="2">
        <f t="shared" si="72"/>
        <v>821.73724294845522</v>
      </c>
      <c r="J259" s="2">
        <v>0</v>
      </c>
      <c r="K259" s="2">
        <f t="shared" si="79"/>
        <v>137777.94440102435</v>
      </c>
      <c r="L259" s="2">
        <f t="shared" si="73"/>
        <v>64577.944401024346</v>
      </c>
      <c r="M259" s="2">
        <f t="shared" si="74"/>
        <v>7749.353328122922</v>
      </c>
      <c r="N259" s="2">
        <f t="shared" si="75"/>
        <v>130028.59107290143</v>
      </c>
      <c r="O259" s="2">
        <f t="shared" si="76"/>
        <v>56828.591072901429</v>
      </c>
      <c r="P259" s="2">
        <f t="shared" si="84"/>
        <v>938.55084419415141</v>
      </c>
      <c r="Q259" s="2">
        <f t="shared" si="85"/>
        <v>161832.98127747726</v>
      </c>
      <c r="R259" s="2">
        <f t="shared" si="77"/>
        <v>88632.981277477258</v>
      </c>
      <c r="S259" s="2">
        <f>IF(MONTH(A259)=11,(Bezugstabelle!$D$14+Q247)*$R$10*0.7,0)</f>
        <v>0</v>
      </c>
      <c r="T259" s="2">
        <f t="shared" si="80"/>
        <v>0</v>
      </c>
      <c r="U259" s="3">
        <f t="shared" si="81"/>
        <v>16363.864168354236</v>
      </c>
      <c r="V259" s="3">
        <f t="shared" si="82"/>
        <v>72269.117109123021</v>
      </c>
      <c r="W259" s="14">
        <f t="shared" si="78"/>
        <v>145469.11710912304</v>
      </c>
    </row>
    <row r="260" spans="1:23" x14ac:dyDescent="0.25">
      <c r="A260" s="1">
        <v>50861</v>
      </c>
      <c r="B260">
        <v>245</v>
      </c>
      <c r="C260" s="8">
        <f t="shared" si="69"/>
        <v>300</v>
      </c>
      <c r="D260" s="8">
        <f t="shared" si="70"/>
        <v>73500</v>
      </c>
      <c r="E260">
        <v>0</v>
      </c>
      <c r="F260" s="2">
        <v>0</v>
      </c>
      <c r="G260" s="2">
        <f t="shared" si="71"/>
        <v>300</v>
      </c>
      <c r="H260" s="2">
        <f t="shared" si="83"/>
        <v>138077.94440102435</v>
      </c>
      <c r="I260" s="2">
        <f t="shared" si="72"/>
        <v>828.46766640614612</v>
      </c>
      <c r="J260" s="2">
        <v>0</v>
      </c>
      <c r="K260" s="2">
        <f t="shared" si="79"/>
        <v>138906.4120674305</v>
      </c>
      <c r="L260" s="2">
        <f t="shared" si="73"/>
        <v>65406.412067430501</v>
      </c>
      <c r="M260" s="2">
        <f t="shared" si="74"/>
        <v>7848.7694480916607</v>
      </c>
      <c r="N260" s="2">
        <f t="shared" si="75"/>
        <v>131057.64261933885</v>
      </c>
      <c r="O260" s="2">
        <f t="shared" si="76"/>
        <v>57557.642619338847</v>
      </c>
      <c r="P260" s="2">
        <f t="shared" si="84"/>
        <v>945.7757241186174</v>
      </c>
      <c r="Q260" s="2">
        <f t="shared" si="85"/>
        <v>163078.75700159586</v>
      </c>
      <c r="R260" s="2">
        <f t="shared" si="77"/>
        <v>89578.757001595863</v>
      </c>
      <c r="S260" s="2">
        <f>IF(MONTH(A260)=11,(Bezugstabelle!$D$14+Q248)*$R$10*0.7,0)</f>
        <v>0</v>
      </c>
      <c r="T260" s="2">
        <f t="shared" si="80"/>
        <v>0</v>
      </c>
      <c r="U260" s="3">
        <f t="shared" si="81"/>
        <v>16538.478011419633</v>
      </c>
      <c r="V260" s="3">
        <f t="shared" si="82"/>
        <v>73040.27899017623</v>
      </c>
      <c r="W260" s="14">
        <f t="shared" si="78"/>
        <v>146540.27899017622</v>
      </c>
    </row>
    <row r="261" spans="1:23" x14ac:dyDescent="0.25">
      <c r="A261" s="1">
        <v>50891</v>
      </c>
      <c r="B261">
        <v>246</v>
      </c>
      <c r="C261" s="8">
        <f t="shared" si="69"/>
        <v>300</v>
      </c>
      <c r="D261" s="8">
        <f t="shared" si="70"/>
        <v>73800</v>
      </c>
      <c r="E261">
        <v>0</v>
      </c>
      <c r="F261" s="2">
        <v>0</v>
      </c>
      <c r="G261" s="2">
        <f t="shared" si="71"/>
        <v>300</v>
      </c>
      <c r="H261" s="2">
        <f t="shared" si="83"/>
        <v>139206.4120674305</v>
      </c>
      <c r="I261" s="2">
        <f t="shared" si="72"/>
        <v>835.23847240458292</v>
      </c>
      <c r="J261" s="2">
        <v>0</v>
      </c>
      <c r="K261" s="2">
        <f t="shared" si="79"/>
        <v>140041.65053983507</v>
      </c>
      <c r="L261" s="2">
        <f t="shared" si="73"/>
        <v>66241.650539835071</v>
      </c>
      <c r="M261" s="2">
        <f t="shared" si="74"/>
        <v>7948.9980647802076</v>
      </c>
      <c r="N261" s="2">
        <f t="shared" si="75"/>
        <v>132092.65247505487</v>
      </c>
      <c r="O261" s="2">
        <f t="shared" si="76"/>
        <v>58292.652475054871</v>
      </c>
      <c r="P261" s="2">
        <f t="shared" si="84"/>
        <v>953.04274917597593</v>
      </c>
      <c r="Q261" s="2">
        <f t="shared" si="85"/>
        <v>164331.79975077184</v>
      </c>
      <c r="R261" s="2">
        <f t="shared" si="77"/>
        <v>90531.799750771839</v>
      </c>
      <c r="S261" s="2">
        <f>IF(MONTH(A261)=11,(Bezugstabelle!$D$14+Q249)*$R$10*0.7,0)</f>
        <v>0</v>
      </c>
      <c r="T261" s="2">
        <f t="shared" si="80"/>
        <v>0</v>
      </c>
      <c r="U261" s="3">
        <f t="shared" si="81"/>
        <v>16714.43352898625</v>
      </c>
      <c r="V261" s="3">
        <f t="shared" si="82"/>
        <v>73817.366221785589</v>
      </c>
      <c r="W261" s="14">
        <f t="shared" si="78"/>
        <v>147617.3662217856</v>
      </c>
    </row>
    <row r="262" spans="1:23" x14ac:dyDescent="0.25">
      <c r="A262" s="1">
        <v>50922</v>
      </c>
      <c r="B262">
        <v>247</v>
      </c>
      <c r="C262" s="8">
        <f t="shared" si="69"/>
        <v>300</v>
      </c>
      <c r="D262" s="8">
        <f t="shared" si="70"/>
        <v>74100</v>
      </c>
      <c r="E262">
        <v>0</v>
      </c>
      <c r="F262" s="2">
        <v>0</v>
      </c>
      <c r="G262" s="2">
        <f t="shared" si="71"/>
        <v>300</v>
      </c>
      <c r="H262" s="2">
        <f t="shared" si="83"/>
        <v>140341.65053983507</v>
      </c>
      <c r="I262" s="2">
        <f t="shared" si="72"/>
        <v>842.04990323901029</v>
      </c>
      <c r="J262" s="2">
        <v>0</v>
      </c>
      <c r="K262" s="2">
        <f t="shared" si="79"/>
        <v>141183.70044307408</v>
      </c>
      <c r="L262" s="2">
        <f t="shared" si="73"/>
        <v>67083.700443074078</v>
      </c>
      <c r="M262" s="2">
        <f t="shared" si="74"/>
        <v>8050.0440531688891</v>
      </c>
      <c r="N262" s="2">
        <f t="shared" si="75"/>
        <v>133133.6563899052</v>
      </c>
      <c r="O262" s="2">
        <f t="shared" si="76"/>
        <v>59033.656389905198</v>
      </c>
      <c r="P262" s="2">
        <f t="shared" si="84"/>
        <v>960.35216521283576</v>
      </c>
      <c r="Q262" s="2">
        <f t="shared" si="85"/>
        <v>165592.15191598466</v>
      </c>
      <c r="R262" s="2">
        <f t="shared" si="77"/>
        <v>91492.151915984665</v>
      </c>
      <c r="S262" s="2">
        <f>IF(MONTH(A262)=11,(Bezugstabelle!$D$14+Q250)*$R$10*0.7,0)</f>
        <v>0</v>
      </c>
      <c r="T262" s="2">
        <f t="shared" si="80"/>
        <v>0</v>
      </c>
      <c r="U262" s="3">
        <f t="shared" si="81"/>
        <v>16891.738547488669</v>
      </c>
      <c r="V262" s="3">
        <f t="shared" si="82"/>
        <v>74600.413368495996</v>
      </c>
      <c r="W262" s="14">
        <f t="shared" si="78"/>
        <v>148700.413368496</v>
      </c>
    </row>
    <row r="263" spans="1:23" x14ac:dyDescent="0.25">
      <c r="A263" s="1">
        <v>50952</v>
      </c>
      <c r="B263">
        <v>248</v>
      </c>
      <c r="C263" s="8">
        <f t="shared" si="69"/>
        <v>300</v>
      </c>
      <c r="D263" s="8">
        <f t="shared" si="70"/>
        <v>74400</v>
      </c>
      <c r="E263">
        <v>0</v>
      </c>
      <c r="F263" s="2">
        <v>0</v>
      </c>
      <c r="G263" s="2">
        <f t="shared" si="71"/>
        <v>300</v>
      </c>
      <c r="H263" s="2">
        <f t="shared" si="83"/>
        <v>141483.70044307408</v>
      </c>
      <c r="I263" s="2">
        <f t="shared" si="72"/>
        <v>848.90220265844437</v>
      </c>
      <c r="J263" s="2">
        <v>0</v>
      </c>
      <c r="K263" s="2">
        <f t="shared" si="79"/>
        <v>142332.60264573252</v>
      </c>
      <c r="L263" s="2">
        <f t="shared" si="73"/>
        <v>67932.602645732521</v>
      </c>
      <c r="M263" s="2">
        <f t="shared" si="74"/>
        <v>8151.9123174879023</v>
      </c>
      <c r="N263" s="2">
        <f t="shared" si="75"/>
        <v>134180.69032824461</v>
      </c>
      <c r="O263" s="2">
        <f t="shared" si="76"/>
        <v>59780.690328244615</v>
      </c>
      <c r="P263" s="2">
        <f t="shared" si="84"/>
        <v>967.70421950991056</v>
      </c>
      <c r="Q263" s="2">
        <f t="shared" si="85"/>
        <v>166859.85613549457</v>
      </c>
      <c r="R263" s="2">
        <f t="shared" si="77"/>
        <v>92459.85613549457</v>
      </c>
      <c r="S263" s="2">
        <f>IF(MONTH(A263)=11,(Bezugstabelle!$D$14+Q251)*$R$10*0.7,0)</f>
        <v>0</v>
      </c>
      <c r="T263" s="2">
        <f t="shared" si="80"/>
        <v>0</v>
      </c>
      <c r="U263" s="3">
        <f t="shared" si="81"/>
        <v>17070.400939015683</v>
      </c>
      <c r="V263" s="3">
        <f t="shared" si="82"/>
        <v>75389.455196478884</v>
      </c>
      <c r="W263" s="14">
        <f t="shared" si="78"/>
        <v>149789.45519647887</v>
      </c>
    </row>
    <row r="264" spans="1:23" x14ac:dyDescent="0.25">
      <c r="A264" s="1">
        <v>50983</v>
      </c>
      <c r="B264">
        <v>249</v>
      </c>
      <c r="C264" s="8">
        <f t="shared" si="69"/>
        <v>300</v>
      </c>
      <c r="D264" s="8">
        <f t="shared" si="70"/>
        <v>74700</v>
      </c>
      <c r="E264">
        <v>0</v>
      </c>
      <c r="F264" s="2">
        <v>0</v>
      </c>
      <c r="G264" s="2">
        <f t="shared" si="71"/>
        <v>300</v>
      </c>
      <c r="H264" s="2">
        <f t="shared" si="83"/>
        <v>142632.60264573252</v>
      </c>
      <c r="I264" s="2">
        <f t="shared" si="72"/>
        <v>855.79561587439503</v>
      </c>
      <c r="J264" s="2">
        <v>0</v>
      </c>
      <c r="K264" s="2">
        <f t="shared" si="79"/>
        <v>143488.39826160693</v>
      </c>
      <c r="L264" s="2">
        <f t="shared" si="73"/>
        <v>68788.398261606926</v>
      </c>
      <c r="M264" s="2">
        <f t="shared" si="74"/>
        <v>8254.6077913928311</v>
      </c>
      <c r="N264" s="2">
        <f t="shared" si="75"/>
        <v>135233.79047021409</v>
      </c>
      <c r="O264" s="2">
        <f t="shared" si="76"/>
        <v>60533.790470214095</v>
      </c>
      <c r="P264" s="2">
        <f t="shared" si="84"/>
        <v>975.09916079038499</v>
      </c>
      <c r="Q264" s="2">
        <f t="shared" si="85"/>
        <v>168134.95529628496</v>
      </c>
      <c r="R264" s="2">
        <f t="shared" si="77"/>
        <v>93434.955296284956</v>
      </c>
      <c r="S264" s="2">
        <f>IF(MONTH(A264)=11,(Bezugstabelle!$D$14+Q252)*$R$10*0.7,0)</f>
        <v>0</v>
      </c>
      <c r="T264" s="2">
        <f t="shared" si="80"/>
        <v>0</v>
      </c>
      <c r="U264" s="3">
        <f t="shared" si="81"/>
        <v>17250.428621576608</v>
      </c>
      <c r="V264" s="3">
        <f t="shared" si="82"/>
        <v>76184.526674708351</v>
      </c>
      <c r="W264" s="14">
        <f t="shared" si="78"/>
        <v>150884.52667470835</v>
      </c>
    </row>
    <row r="265" spans="1:23" x14ac:dyDescent="0.25">
      <c r="A265" s="1">
        <v>51014</v>
      </c>
      <c r="B265">
        <v>250</v>
      </c>
      <c r="C265" s="8">
        <f t="shared" si="69"/>
        <v>300</v>
      </c>
      <c r="D265" s="8">
        <f t="shared" si="70"/>
        <v>75000</v>
      </c>
      <c r="E265">
        <v>0</v>
      </c>
      <c r="F265" s="2">
        <v>0</v>
      </c>
      <c r="G265" s="2">
        <f t="shared" si="71"/>
        <v>300</v>
      </c>
      <c r="H265" s="2">
        <f t="shared" si="83"/>
        <v>143788.39826160693</v>
      </c>
      <c r="I265" s="2">
        <f t="shared" si="72"/>
        <v>862.73038956964149</v>
      </c>
      <c r="J265" s="2">
        <v>0</v>
      </c>
      <c r="K265" s="2">
        <f t="shared" si="79"/>
        <v>144651.12865117658</v>
      </c>
      <c r="L265" s="2">
        <f t="shared" si="73"/>
        <v>69651.128651176579</v>
      </c>
      <c r="M265" s="2">
        <f t="shared" si="74"/>
        <v>8358.1354381411893</v>
      </c>
      <c r="N265" s="2">
        <f t="shared" si="75"/>
        <v>136292.9932130354</v>
      </c>
      <c r="O265" s="2">
        <f t="shared" si="76"/>
        <v>61292.993213035399</v>
      </c>
      <c r="P265" s="2">
        <f t="shared" si="84"/>
        <v>982.53723922832899</v>
      </c>
      <c r="Q265" s="2">
        <f t="shared" si="85"/>
        <v>169417.49253551327</v>
      </c>
      <c r="R265" s="2">
        <f t="shared" si="77"/>
        <v>94417.492535513273</v>
      </c>
      <c r="S265" s="2">
        <f>IF(MONTH(A265)=11,(Bezugstabelle!$D$14+Q253)*$R$10*0.7,0)</f>
        <v>0</v>
      </c>
      <c r="T265" s="2">
        <f t="shared" si="80"/>
        <v>0</v>
      </c>
      <c r="U265" s="3">
        <f t="shared" si="81"/>
        <v>17431.829559369136</v>
      </c>
      <c r="V265" s="3">
        <f t="shared" si="82"/>
        <v>76985.662976144144</v>
      </c>
      <c r="W265" s="14">
        <f t="shared" si="78"/>
        <v>151985.66297614414</v>
      </c>
    </row>
    <row r="266" spans="1:23" x14ac:dyDescent="0.25">
      <c r="A266" s="1">
        <v>51044</v>
      </c>
      <c r="B266">
        <v>251</v>
      </c>
      <c r="C266" s="8">
        <f t="shared" si="69"/>
        <v>300</v>
      </c>
      <c r="D266" s="8">
        <f t="shared" si="70"/>
        <v>75300</v>
      </c>
      <c r="E266">
        <v>0</v>
      </c>
      <c r="F266" s="2">
        <v>0</v>
      </c>
      <c r="G266" s="2">
        <f t="shared" si="71"/>
        <v>300</v>
      </c>
      <c r="H266" s="2">
        <f t="shared" si="83"/>
        <v>144951.12865117658</v>
      </c>
      <c r="I266" s="2">
        <f t="shared" si="72"/>
        <v>869.70677190705931</v>
      </c>
      <c r="J266" s="2">
        <v>0</v>
      </c>
      <c r="K266" s="2">
        <f t="shared" si="79"/>
        <v>145820.83542308363</v>
      </c>
      <c r="L266" s="2">
        <f t="shared" si="73"/>
        <v>70520.835423083627</v>
      </c>
      <c r="M266" s="2">
        <f t="shared" si="74"/>
        <v>8462.5002507700356</v>
      </c>
      <c r="N266" s="2">
        <f t="shared" si="75"/>
        <v>137358.33517231359</v>
      </c>
      <c r="O266" s="2">
        <f t="shared" si="76"/>
        <v>62058.335172313586</v>
      </c>
      <c r="P266" s="2">
        <f t="shared" si="84"/>
        <v>990.01870645716076</v>
      </c>
      <c r="Q266" s="2">
        <f t="shared" si="85"/>
        <v>170707.51124197044</v>
      </c>
      <c r="R266" s="2">
        <f t="shared" si="77"/>
        <v>95407.511241970438</v>
      </c>
      <c r="S266" s="2">
        <f>IF(MONTH(A266)=11,(Bezugstabelle!$D$14+Q254)*$R$10*0.7,0)</f>
        <v>0</v>
      </c>
      <c r="T266" s="2">
        <f t="shared" si="80"/>
        <v>0</v>
      </c>
      <c r="U266" s="3">
        <f t="shared" si="81"/>
        <v>17614.61176304879</v>
      </c>
      <c r="V266" s="3">
        <f t="shared" si="82"/>
        <v>77792.899478921652</v>
      </c>
      <c r="W266" s="14">
        <f t="shared" si="78"/>
        <v>153092.89947892167</v>
      </c>
    </row>
    <row r="267" spans="1:23" x14ac:dyDescent="0.25">
      <c r="A267" s="1">
        <v>51075</v>
      </c>
      <c r="B267">
        <v>252</v>
      </c>
      <c r="C267" s="8">
        <f t="shared" si="69"/>
        <v>300</v>
      </c>
      <c r="D267" s="8">
        <f t="shared" si="70"/>
        <v>75600</v>
      </c>
      <c r="E267">
        <v>0</v>
      </c>
      <c r="F267" s="2">
        <f>F255+$J$7</f>
        <v>-363.82000000000022</v>
      </c>
      <c r="G267" s="2">
        <f t="shared" si="71"/>
        <v>-63.820000000000221</v>
      </c>
      <c r="H267" s="2">
        <f t="shared" si="83"/>
        <v>145757.01542308362</v>
      </c>
      <c r="I267" s="2">
        <f t="shared" si="72"/>
        <v>874.54209253850161</v>
      </c>
      <c r="J267" s="2">
        <f t="shared" ref="J267" si="90">(0.36%+0.035%)*H267</f>
        <v>575.74021092118039</v>
      </c>
      <c r="K267" s="2">
        <f t="shared" si="79"/>
        <v>147207.2977265433</v>
      </c>
      <c r="L267" s="2">
        <f t="shared" si="73"/>
        <v>71607.2977265433</v>
      </c>
      <c r="M267" s="2">
        <f t="shared" si="74"/>
        <v>8592.8757271851955</v>
      </c>
      <c r="N267" s="2">
        <f t="shared" si="75"/>
        <v>138614.42199935811</v>
      </c>
      <c r="O267" s="2">
        <f t="shared" si="76"/>
        <v>63014.421999358106</v>
      </c>
      <c r="P267" s="2">
        <f t="shared" si="84"/>
        <v>997.54381557816089</v>
      </c>
      <c r="Q267" s="2">
        <f t="shared" si="85"/>
        <v>171981.44142581007</v>
      </c>
      <c r="R267" s="2">
        <f t="shared" si="77"/>
        <v>96381.441425810073</v>
      </c>
      <c r="S267" s="2">
        <f>IF(MONTH(A267)=11,(Bezugstabelle!$D$14+Q255)*$R$10*0.7,0)</f>
        <v>578.29302216771134</v>
      </c>
      <c r="T267" s="2">
        <f t="shared" si="80"/>
        <v>23.613631738514872</v>
      </c>
      <c r="U267" s="3">
        <f t="shared" si="81"/>
        <v>17687.656274022473</v>
      </c>
      <c r="V267" s="3">
        <f t="shared" si="82"/>
        <v>78693.785151787597</v>
      </c>
      <c r="W267" s="14">
        <f t="shared" si="78"/>
        <v>154293.7851517876</v>
      </c>
    </row>
    <row r="268" spans="1:23" x14ac:dyDescent="0.25">
      <c r="A268" s="1">
        <v>51105</v>
      </c>
      <c r="B268">
        <v>253</v>
      </c>
      <c r="C268" s="8">
        <f t="shared" si="69"/>
        <v>300</v>
      </c>
      <c r="D268" s="8">
        <f t="shared" si="70"/>
        <v>75900</v>
      </c>
      <c r="E268">
        <v>0</v>
      </c>
      <c r="F268" s="2">
        <v>0</v>
      </c>
      <c r="G268" s="2">
        <f t="shared" si="71"/>
        <v>300</v>
      </c>
      <c r="H268" s="2">
        <f t="shared" si="83"/>
        <v>147507.2977265433</v>
      </c>
      <c r="I268" s="2">
        <f t="shared" si="72"/>
        <v>885.04378635925968</v>
      </c>
      <c r="J268" s="2">
        <v>0</v>
      </c>
      <c r="K268" s="2">
        <f t="shared" si="79"/>
        <v>148392.34151290255</v>
      </c>
      <c r="L268" s="2">
        <f t="shared" si="73"/>
        <v>72492.341512902552</v>
      </c>
      <c r="M268" s="2">
        <f t="shared" si="74"/>
        <v>8699.0809815483062</v>
      </c>
      <c r="N268" s="2">
        <f t="shared" si="75"/>
        <v>139693.26053135426</v>
      </c>
      <c r="O268" s="2">
        <f t="shared" si="76"/>
        <v>63793.260531354259</v>
      </c>
      <c r="P268" s="2">
        <f t="shared" si="84"/>
        <v>1004.9750749838921</v>
      </c>
      <c r="Q268" s="2">
        <f t="shared" si="85"/>
        <v>173286.41650079397</v>
      </c>
      <c r="R268" s="2">
        <f t="shared" si="77"/>
        <v>97386.416500793974</v>
      </c>
      <c r="S268" s="2">
        <f>IF(MONTH(A268)=11,(Bezugstabelle!$D$14+Q256)*$R$10*0.7,0)</f>
        <v>0</v>
      </c>
      <c r="T268" s="2">
        <f t="shared" si="80"/>
        <v>0</v>
      </c>
      <c r="U268" s="3">
        <f t="shared" si="81"/>
        <v>17979.967146459083</v>
      </c>
      <c r="V268" s="3">
        <f t="shared" si="82"/>
        <v>79406.449354334894</v>
      </c>
      <c r="W268" s="14">
        <f t="shared" si="78"/>
        <v>155306.44935433491</v>
      </c>
    </row>
    <row r="269" spans="1:23" x14ac:dyDescent="0.25">
      <c r="A269" s="1">
        <v>51136</v>
      </c>
      <c r="B269">
        <v>254</v>
      </c>
      <c r="C269" s="8">
        <f t="shared" si="69"/>
        <v>300</v>
      </c>
      <c r="D269" s="8">
        <f t="shared" si="70"/>
        <v>76200</v>
      </c>
      <c r="E269">
        <v>0</v>
      </c>
      <c r="F269" s="2">
        <v>0</v>
      </c>
      <c r="G269" s="2">
        <f t="shared" si="71"/>
        <v>300</v>
      </c>
      <c r="H269" s="2">
        <f t="shared" si="83"/>
        <v>148692.34151290255</v>
      </c>
      <c r="I269" s="2">
        <f t="shared" si="72"/>
        <v>892.15404907741515</v>
      </c>
      <c r="J269" s="2">
        <v>0</v>
      </c>
      <c r="K269" s="2">
        <f t="shared" si="79"/>
        <v>149584.49556197997</v>
      </c>
      <c r="L269" s="2">
        <f t="shared" si="73"/>
        <v>73384.495561979973</v>
      </c>
      <c r="M269" s="2">
        <f t="shared" si="74"/>
        <v>8806.139467437597</v>
      </c>
      <c r="N269" s="2">
        <f t="shared" si="75"/>
        <v>140778.35609454237</v>
      </c>
      <c r="O269" s="2">
        <f t="shared" si="76"/>
        <v>64578.356094542367</v>
      </c>
      <c r="P269" s="2">
        <f t="shared" si="84"/>
        <v>1012.5874295879649</v>
      </c>
      <c r="Q269" s="2">
        <f t="shared" si="85"/>
        <v>174599.00393038194</v>
      </c>
      <c r="R269" s="2">
        <f t="shared" si="77"/>
        <v>98399.003930381936</v>
      </c>
      <c r="S269" s="2">
        <f>IF(MONTH(A269)=11,(Bezugstabelle!$D$14+Q257)*$R$10*0.7,0)</f>
        <v>0</v>
      </c>
      <c r="T269" s="2">
        <f t="shared" si="80"/>
        <v>0</v>
      </c>
      <c r="U269" s="3">
        <f t="shared" si="81"/>
        <v>18166.916100646762</v>
      </c>
      <c r="V269" s="3">
        <f t="shared" si="82"/>
        <v>80232.087829735174</v>
      </c>
      <c r="W269" s="14">
        <f t="shared" si="78"/>
        <v>156432.08782973519</v>
      </c>
    </row>
    <row r="270" spans="1:23" x14ac:dyDescent="0.25">
      <c r="A270" s="1">
        <v>51167</v>
      </c>
      <c r="B270">
        <v>255</v>
      </c>
      <c r="C270" s="8">
        <f t="shared" si="69"/>
        <v>300</v>
      </c>
      <c r="D270" s="8">
        <f t="shared" si="70"/>
        <v>76500</v>
      </c>
      <c r="E270">
        <v>0</v>
      </c>
      <c r="F270" s="2">
        <v>0</v>
      </c>
      <c r="G270" s="2">
        <f t="shared" si="71"/>
        <v>300</v>
      </c>
      <c r="H270" s="2">
        <f t="shared" si="83"/>
        <v>149884.49556197997</v>
      </c>
      <c r="I270" s="2">
        <f t="shared" si="72"/>
        <v>899.30697337187974</v>
      </c>
      <c r="J270" s="2">
        <v>0</v>
      </c>
      <c r="K270" s="2">
        <f t="shared" si="79"/>
        <v>150783.80253535186</v>
      </c>
      <c r="L270" s="2">
        <f t="shared" si="73"/>
        <v>74283.802535351861</v>
      </c>
      <c r="M270" s="2">
        <f t="shared" si="74"/>
        <v>8914.0563042422236</v>
      </c>
      <c r="N270" s="2">
        <f t="shared" si="75"/>
        <v>141869.74623110963</v>
      </c>
      <c r="O270" s="2">
        <f t="shared" si="76"/>
        <v>65369.746231109631</v>
      </c>
      <c r="P270" s="2">
        <f t="shared" si="84"/>
        <v>1020.2441895938947</v>
      </c>
      <c r="Q270" s="2">
        <f t="shared" si="85"/>
        <v>175919.24811997582</v>
      </c>
      <c r="R270" s="2">
        <f t="shared" si="77"/>
        <v>99419.248119975819</v>
      </c>
      <c r="S270" s="2">
        <f>IF(MONTH(A270)=11,(Bezugstabelle!$D$14+Q258)*$R$10*0.7,0)</f>
        <v>0</v>
      </c>
      <c r="T270" s="2">
        <f t="shared" si="80"/>
        <v>0</v>
      </c>
      <c r="U270" s="3">
        <f t="shared" si="81"/>
        <v>18355.278684150533</v>
      </c>
      <c r="V270" s="3">
        <f t="shared" si="82"/>
        <v>81063.969435825289</v>
      </c>
      <c r="W270" s="14">
        <f t="shared" si="78"/>
        <v>157563.9694358253</v>
      </c>
    </row>
    <row r="271" spans="1:23" x14ac:dyDescent="0.25">
      <c r="A271" s="1">
        <v>51196</v>
      </c>
      <c r="B271">
        <v>256</v>
      </c>
      <c r="C271" s="8">
        <f t="shared" si="69"/>
        <v>300</v>
      </c>
      <c r="D271" s="8">
        <f t="shared" si="70"/>
        <v>76800</v>
      </c>
      <c r="E271">
        <v>0</v>
      </c>
      <c r="F271" s="2">
        <v>0</v>
      </c>
      <c r="G271" s="2">
        <f t="shared" si="71"/>
        <v>300</v>
      </c>
      <c r="H271" s="2">
        <f t="shared" si="83"/>
        <v>151083.80253535186</v>
      </c>
      <c r="I271" s="2">
        <f t="shared" si="72"/>
        <v>906.50281521211116</v>
      </c>
      <c r="J271" s="2">
        <v>0</v>
      </c>
      <c r="K271" s="2">
        <f t="shared" si="79"/>
        <v>151990.30535056398</v>
      </c>
      <c r="L271" s="2">
        <f t="shared" si="73"/>
        <v>75190.305350563984</v>
      </c>
      <c r="M271" s="2">
        <f t="shared" si="74"/>
        <v>9022.8366420676775</v>
      </c>
      <c r="N271" s="2">
        <f t="shared" si="75"/>
        <v>142967.46870849631</v>
      </c>
      <c r="O271" s="2">
        <f t="shared" si="76"/>
        <v>66167.468708496308</v>
      </c>
      <c r="P271" s="2">
        <f t="shared" si="84"/>
        <v>1027.9456140331922</v>
      </c>
      <c r="Q271" s="2">
        <f t="shared" si="85"/>
        <v>177247.19373400902</v>
      </c>
      <c r="R271" s="2">
        <f t="shared" si="77"/>
        <v>100447.19373400902</v>
      </c>
      <c r="S271" s="2">
        <f>IF(MONTH(A271)=11,(Bezugstabelle!$D$14+Q259)*$R$10*0.7,0)</f>
        <v>0</v>
      </c>
      <c r="T271" s="2">
        <f t="shared" si="80"/>
        <v>0</v>
      </c>
      <c r="U271" s="3">
        <f t="shared" si="81"/>
        <v>18545.063143141411</v>
      </c>
      <c r="V271" s="3">
        <f t="shared" si="82"/>
        <v>81902.130590867615</v>
      </c>
      <c r="W271" s="14">
        <f t="shared" si="78"/>
        <v>158702.1305908676</v>
      </c>
    </row>
    <row r="272" spans="1:23" x14ac:dyDescent="0.25">
      <c r="A272" s="1">
        <v>51227</v>
      </c>
      <c r="B272">
        <v>257</v>
      </c>
      <c r="C272" s="8">
        <f t="shared" ref="C272:C335" si="91">$D$6</f>
        <v>300</v>
      </c>
      <c r="D272" s="8">
        <f t="shared" ref="D272:D335" si="92">C272*B272</f>
        <v>77100</v>
      </c>
      <c r="E272">
        <v>0</v>
      </c>
      <c r="F272" s="2">
        <v>0</v>
      </c>
      <c r="G272" s="2">
        <f t="shared" ref="G272:G335" si="93">C272+E272+F272</f>
        <v>300</v>
      </c>
      <c r="H272" s="2">
        <f t="shared" si="83"/>
        <v>152290.30535056398</v>
      </c>
      <c r="I272" s="2">
        <f t="shared" ref="I272:I335" si="94">H272*$D$7/12</f>
        <v>913.74183210338379</v>
      </c>
      <c r="J272" s="2">
        <v>0</v>
      </c>
      <c r="K272" s="2">
        <f t="shared" si="79"/>
        <v>153204.04718266736</v>
      </c>
      <c r="L272" s="2">
        <f t="shared" ref="L272:L335" si="95">K272-D272</f>
        <v>76104.04718266736</v>
      </c>
      <c r="M272" s="2">
        <f t="shared" ref="M272:M335" si="96">L272*(1-$I$10)*$I$11</f>
        <v>9132.4856619200837</v>
      </c>
      <c r="N272" s="2">
        <f t="shared" ref="N272:N335" si="97">K272-M272</f>
        <v>144071.56152074729</v>
      </c>
      <c r="O272" s="2">
        <f t="shared" ref="O272:O335" si="98">N272-D272</f>
        <v>66971.561520747287</v>
      </c>
      <c r="P272" s="2">
        <f t="shared" si="84"/>
        <v>1035.6919634483861</v>
      </c>
      <c r="Q272" s="2">
        <f t="shared" si="85"/>
        <v>178582.88569745742</v>
      </c>
      <c r="R272" s="2">
        <f t="shared" ref="R272:R335" si="99">Q272-D272</f>
        <v>101482.88569745742</v>
      </c>
      <c r="S272" s="2">
        <f>IF(MONTH(A272)=11,(Bezugstabelle!$D$14+Q260)*$R$10*0.7,0)</f>
        <v>0</v>
      </c>
      <c r="T272" s="2">
        <f t="shared" si="80"/>
        <v>0</v>
      </c>
      <c r="U272" s="3">
        <f t="shared" si="81"/>
        <v>18736.277771893074</v>
      </c>
      <c r="V272" s="3">
        <f t="shared" si="82"/>
        <v>82746.607925564342</v>
      </c>
      <c r="W272" s="14">
        <f t="shared" ref="W272:W335" si="100">V272+D272</f>
        <v>159846.60792556434</v>
      </c>
    </row>
    <row r="273" spans="1:23" x14ac:dyDescent="0.25">
      <c r="A273" s="1">
        <v>51257</v>
      </c>
      <c r="B273">
        <v>258</v>
      </c>
      <c r="C273" s="8">
        <f t="shared" si="91"/>
        <v>300</v>
      </c>
      <c r="D273" s="8">
        <f t="shared" si="92"/>
        <v>77400</v>
      </c>
      <c r="E273">
        <v>0</v>
      </c>
      <c r="F273" s="2">
        <v>0</v>
      </c>
      <c r="G273" s="2">
        <f t="shared" si="93"/>
        <v>300</v>
      </c>
      <c r="H273" s="2">
        <f t="shared" si="83"/>
        <v>153504.04718266736</v>
      </c>
      <c r="I273" s="2">
        <f t="shared" si="94"/>
        <v>921.02428309600407</v>
      </c>
      <c r="J273" s="2">
        <v>0</v>
      </c>
      <c r="K273" s="2">
        <f t="shared" ref="K273:K336" si="101">J273+H273+I273</f>
        <v>154425.07146576335</v>
      </c>
      <c r="L273" s="2">
        <f t="shared" si="95"/>
        <v>77025.071465763351</v>
      </c>
      <c r="M273" s="2">
        <f t="shared" si="96"/>
        <v>9243.0085758916011</v>
      </c>
      <c r="N273" s="2">
        <f t="shared" si="97"/>
        <v>145182.06288987174</v>
      </c>
      <c r="O273" s="2">
        <f t="shared" si="98"/>
        <v>67782.06288987174</v>
      </c>
      <c r="P273" s="2">
        <f t="shared" si="84"/>
        <v>1043.4834999018349</v>
      </c>
      <c r="Q273" s="2">
        <f t="shared" si="85"/>
        <v>179926.36919735925</v>
      </c>
      <c r="R273" s="2">
        <f t="shared" si="99"/>
        <v>102526.36919735925</v>
      </c>
      <c r="S273" s="2">
        <f>IF(MONTH(A273)=11,(Bezugstabelle!$D$14+Q261)*$R$10*0.7,0)</f>
        <v>0</v>
      </c>
      <c r="T273" s="2">
        <f t="shared" ref="T273:T336" si="102">S273*(1-$R$9)*0.7/12</f>
        <v>0</v>
      </c>
      <c r="U273" s="3">
        <f t="shared" ref="U273:U336" si="103">(R273-S273)*0.7*$R$8</f>
        <v>18928.93091306245</v>
      </c>
      <c r="V273" s="3">
        <f t="shared" ref="V273:V336" si="104">R273-U273</f>
        <v>83597.438284296804</v>
      </c>
      <c r="W273" s="14">
        <f t="shared" si="100"/>
        <v>160997.4382842968</v>
      </c>
    </row>
    <row r="274" spans="1:23" x14ac:dyDescent="0.25">
      <c r="A274" s="1">
        <v>51288</v>
      </c>
      <c r="B274">
        <v>259</v>
      </c>
      <c r="C274" s="8">
        <f t="shared" si="91"/>
        <v>300</v>
      </c>
      <c r="D274" s="8">
        <f t="shared" si="92"/>
        <v>77700</v>
      </c>
      <c r="E274">
        <v>0</v>
      </c>
      <c r="F274" s="2">
        <v>0</v>
      </c>
      <c r="G274" s="2">
        <f t="shared" si="93"/>
        <v>300</v>
      </c>
      <c r="H274" s="2">
        <f t="shared" ref="H274:H337" si="105">G274+K273</f>
        <v>154725.07146576335</v>
      </c>
      <c r="I274" s="2">
        <f t="shared" si="94"/>
        <v>928.35042879458013</v>
      </c>
      <c r="J274" s="2">
        <v>0</v>
      </c>
      <c r="K274" s="2">
        <f t="shared" si="101"/>
        <v>155653.42189455792</v>
      </c>
      <c r="L274" s="2">
        <f t="shared" si="95"/>
        <v>77953.42189455792</v>
      </c>
      <c r="M274" s="2">
        <f t="shared" si="96"/>
        <v>9354.4106273469497</v>
      </c>
      <c r="N274" s="2">
        <f t="shared" si="97"/>
        <v>146299.01126721097</v>
      </c>
      <c r="O274" s="2">
        <f t="shared" si="98"/>
        <v>68599.011267210968</v>
      </c>
      <c r="P274" s="2">
        <f t="shared" ref="P274:P337" si="106">(Q273+C274)*($D$8/12)</f>
        <v>1051.3204869845956</v>
      </c>
      <c r="Q274" s="2">
        <f t="shared" ref="Q274:Q337" si="107">C274+P274-T274+Q273</f>
        <v>181277.68968434384</v>
      </c>
      <c r="R274" s="2">
        <f t="shared" si="99"/>
        <v>103577.68968434384</v>
      </c>
      <c r="S274" s="2">
        <f>IF(MONTH(A274)=11,(Bezugstabelle!$D$14+Q262)*$R$10*0.7,0)</f>
        <v>0</v>
      </c>
      <c r="T274" s="2">
        <f t="shared" si="102"/>
        <v>0</v>
      </c>
      <c r="U274" s="3">
        <f t="shared" si="103"/>
        <v>19123.03095797198</v>
      </c>
      <c r="V274" s="3">
        <f t="shared" si="104"/>
        <v>84454.658726371868</v>
      </c>
      <c r="W274" s="14">
        <f t="shared" si="100"/>
        <v>162154.65872637188</v>
      </c>
    </row>
    <row r="275" spans="1:23" x14ac:dyDescent="0.25">
      <c r="A275" s="1">
        <v>51318</v>
      </c>
      <c r="B275">
        <v>260</v>
      </c>
      <c r="C275" s="8">
        <f t="shared" si="91"/>
        <v>300</v>
      </c>
      <c r="D275" s="8">
        <f t="shared" si="92"/>
        <v>78000</v>
      </c>
      <c r="E275">
        <v>0</v>
      </c>
      <c r="F275" s="2">
        <v>0</v>
      </c>
      <c r="G275" s="2">
        <f t="shared" si="93"/>
        <v>300</v>
      </c>
      <c r="H275" s="2">
        <f t="shared" si="105"/>
        <v>155953.42189455792</v>
      </c>
      <c r="I275" s="2">
        <f t="shared" si="94"/>
        <v>935.72053136734746</v>
      </c>
      <c r="J275" s="2">
        <v>0</v>
      </c>
      <c r="K275" s="2">
        <f t="shared" si="101"/>
        <v>156889.14242592527</v>
      </c>
      <c r="L275" s="2">
        <f t="shared" si="95"/>
        <v>78889.142425925267</v>
      </c>
      <c r="M275" s="2">
        <f t="shared" si="96"/>
        <v>9466.6970911110311</v>
      </c>
      <c r="N275" s="2">
        <f t="shared" si="97"/>
        <v>147422.44533481423</v>
      </c>
      <c r="O275" s="2">
        <f t="shared" si="98"/>
        <v>69422.445334814227</v>
      </c>
      <c r="P275" s="2">
        <f t="shared" si="106"/>
        <v>1059.2031898253392</v>
      </c>
      <c r="Q275" s="2">
        <f t="shared" si="107"/>
        <v>182636.89287416919</v>
      </c>
      <c r="R275" s="2">
        <f t="shared" si="99"/>
        <v>104636.89287416919</v>
      </c>
      <c r="S275" s="2">
        <f>IF(MONTH(A275)=11,(Bezugstabelle!$D$14+Q263)*$R$10*0.7,0)</f>
        <v>0</v>
      </c>
      <c r="T275" s="2">
        <f t="shared" si="102"/>
        <v>0</v>
      </c>
      <c r="U275" s="3">
        <f t="shared" si="103"/>
        <v>19318.586346893484</v>
      </c>
      <c r="V275" s="3">
        <f t="shared" si="104"/>
        <v>85318.306527275709</v>
      </c>
      <c r="W275" s="14">
        <f t="shared" si="100"/>
        <v>163318.30652727571</v>
      </c>
    </row>
    <row r="276" spans="1:23" x14ac:dyDescent="0.25">
      <c r="A276" s="1">
        <v>51349</v>
      </c>
      <c r="B276">
        <v>261</v>
      </c>
      <c r="C276" s="8">
        <f t="shared" si="91"/>
        <v>300</v>
      </c>
      <c r="D276" s="8">
        <f t="shared" si="92"/>
        <v>78300</v>
      </c>
      <c r="E276">
        <v>0</v>
      </c>
      <c r="F276" s="2">
        <v>0</v>
      </c>
      <c r="G276" s="2">
        <f t="shared" si="93"/>
        <v>300</v>
      </c>
      <c r="H276" s="2">
        <f t="shared" si="105"/>
        <v>157189.14242592527</v>
      </c>
      <c r="I276" s="2">
        <f t="shared" si="94"/>
        <v>943.13485455555156</v>
      </c>
      <c r="J276" s="2">
        <v>0</v>
      </c>
      <c r="K276" s="2">
        <f t="shared" si="101"/>
        <v>158132.2772804808</v>
      </c>
      <c r="L276" s="2">
        <f t="shared" si="95"/>
        <v>79832.277280480805</v>
      </c>
      <c r="M276" s="2">
        <f t="shared" si="96"/>
        <v>9579.8732736576967</v>
      </c>
      <c r="N276" s="2">
        <f t="shared" si="97"/>
        <v>148552.40400682311</v>
      </c>
      <c r="O276" s="2">
        <f t="shared" si="98"/>
        <v>70252.404006823112</v>
      </c>
      <c r="P276" s="2">
        <f t="shared" si="106"/>
        <v>1067.1318750993203</v>
      </c>
      <c r="Q276" s="2">
        <f t="shared" si="107"/>
        <v>184004.02474926852</v>
      </c>
      <c r="R276" s="2">
        <f t="shared" si="99"/>
        <v>105704.02474926852</v>
      </c>
      <c r="S276" s="2">
        <f>IF(MONTH(A276)=11,(Bezugstabelle!$D$14+Q264)*$R$10*0.7,0)</f>
        <v>0</v>
      </c>
      <c r="T276" s="2">
        <f t="shared" si="102"/>
        <v>0</v>
      </c>
      <c r="U276" s="3">
        <f t="shared" si="103"/>
        <v>19515.605569333697</v>
      </c>
      <c r="V276" s="3">
        <f t="shared" si="104"/>
        <v>86188.419179934819</v>
      </c>
      <c r="W276" s="14">
        <f t="shared" si="100"/>
        <v>164488.41917993483</v>
      </c>
    </row>
    <row r="277" spans="1:23" x14ac:dyDescent="0.25">
      <c r="A277" s="1">
        <v>51380</v>
      </c>
      <c r="B277">
        <v>262</v>
      </c>
      <c r="C277" s="8">
        <f t="shared" si="91"/>
        <v>300</v>
      </c>
      <c r="D277" s="8">
        <f t="shared" si="92"/>
        <v>78600</v>
      </c>
      <c r="E277">
        <v>0</v>
      </c>
      <c r="F277" s="2">
        <v>0</v>
      </c>
      <c r="G277" s="2">
        <f t="shared" si="93"/>
        <v>300</v>
      </c>
      <c r="H277" s="2">
        <f t="shared" si="105"/>
        <v>158432.2772804808</v>
      </c>
      <c r="I277" s="2">
        <f t="shared" si="94"/>
        <v>950.59366368288477</v>
      </c>
      <c r="J277" s="2">
        <v>0</v>
      </c>
      <c r="K277" s="2">
        <f t="shared" si="101"/>
        <v>159382.8709441637</v>
      </c>
      <c r="L277" s="2">
        <f t="shared" si="95"/>
        <v>80782.870944163704</v>
      </c>
      <c r="M277" s="2">
        <f t="shared" si="96"/>
        <v>9693.9445132996443</v>
      </c>
      <c r="N277" s="2">
        <f t="shared" si="97"/>
        <v>149688.92643086406</v>
      </c>
      <c r="O277" s="2">
        <f t="shared" si="98"/>
        <v>71088.926430864056</v>
      </c>
      <c r="P277" s="2">
        <f t="shared" si="106"/>
        <v>1075.1068110373997</v>
      </c>
      <c r="Q277" s="2">
        <f t="shared" si="107"/>
        <v>185379.13156030592</v>
      </c>
      <c r="R277" s="2">
        <f t="shared" si="99"/>
        <v>106779.13156030592</v>
      </c>
      <c r="S277" s="2">
        <f>IF(MONTH(A277)=11,(Bezugstabelle!$D$14+Q265)*$R$10*0.7,0)</f>
        <v>0</v>
      </c>
      <c r="T277" s="2">
        <f t="shared" si="102"/>
        <v>0</v>
      </c>
      <c r="U277" s="3">
        <f t="shared" si="103"/>
        <v>19714.09716432148</v>
      </c>
      <c r="V277" s="3">
        <f t="shared" si="104"/>
        <v>87065.034395984432</v>
      </c>
      <c r="W277" s="14">
        <f t="shared" si="100"/>
        <v>165665.03439598443</v>
      </c>
    </row>
    <row r="278" spans="1:23" x14ac:dyDescent="0.25">
      <c r="A278" s="1">
        <v>51410</v>
      </c>
      <c r="B278">
        <v>263</v>
      </c>
      <c r="C278" s="8">
        <f t="shared" si="91"/>
        <v>300</v>
      </c>
      <c r="D278" s="8">
        <f t="shared" si="92"/>
        <v>78900</v>
      </c>
      <c r="E278">
        <v>0</v>
      </c>
      <c r="F278" s="2">
        <v>0</v>
      </c>
      <c r="G278" s="2">
        <f t="shared" si="93"/>
        <v>300</v>
      </c>
      <c r="H278" s="2">
        <f t="shared" si="105"/>
        <v>159682.8709441637</v>
      </c>
      <c r="I278" s="2">
        <f t="shared" si="94"/>
        <v>958.09722566498215</v>
      </c>
      <c r="J278" s="2">
        <v>0</v>
      </c>
      <c r="K278" s="2">
        <f t="shared" si="101"/>
        <v>160640.96816982867</v>
      </c>
      <c r="L278" s="2">
        <f t="shared" si="95"/>
        <v>81740.968169828673</v>
      </c>
      <c r="M278" s="2">
        <f t="shared" si="96"/>
        <v>9808.9161803794395</v>
      </c>
      <c r="N278" s="2">
        <f t="shared" si="97"/>
        <v>150832.05198944925</v>
      </c>
      <c r="O278" s="2">
        <f t="shared" si="98"/>
        <v>71932.051989449246</v>
      </c>
      <c r="P278" s="2">
        <f t="shared" si="106"/>
        <v>1083.128267435118</v>
      </c>
      <c r="Q278" s="2">
        <f t="shared" si="107"/>
        <v>186762.25982774104</v>
      </c>
      <c r="R278" s="2">
        <f t="shared" si="99"/>
        <v>107862.25982774104</v>
      </c>
      <c r="S278" s="2">
        <f>IF(MONTH(A278)=11,(Bezugstabelle!$D$14+Q266)*$R$10*0.7,0)</f>
        <v>0</v>
      </c>
      <c r="T278" s="2">
        <f t="shared" si="102"/>
        <v>0</v>
      </c>
      <c r="U278" s="3">
        <f t="shared" si="103"/>
        <v>19914.069720696687</v>
      </c>
      <c r="V278" s="3">
        <f t="shared" si="104"/>
        <v>87948.190107044356</v>
      </c>
      <c r="W278" s="14">
        <f t="shared" si="100"/>
        <v>166848.19010704436</v>
      </c>
    </row>
    <row r="279" spans="1:23" x14ac:dyDescent="0.25">
      <c r="A279" s="1">
        <v>51441</v>
      </c>
      <c r="B279">
        <v>264</v>
      </c>
      <c r="C279" s="8">
        <f t="shared" si="91"/>
        <v>300</v>
      </c>
      <c r="D279" s="8">
        <f t="shared" si="92"/>
        <v>79200</v>
      </c>
      <c r="E279">
        <v>0</v>
      </c>
      <c r="F279" s="2">
        <f>F267+$J$7</f>
        <v>-353.76000000000022</v>
      </c>
      <c r="G279" s="2">
        <f t="shared" si="93"/>
        <v>-53.760000000000218</v>
      </c>
      <c r="H279" s="2">
        <f t="shared" si="105"/>
        <v>160587.20816982866</v>
      </c>
      <c r="I279" s="2">
        <f t="shared" si="94"/>
        <v>963.52324901897191</v>
      </c>
      <c r="J279" s="2">
        <f t="shared" ref="J279" si="108">(0.36%+0.035%)*H279</f>
        <v>634.31947227082333</v>
      </c>
      <c r="K279" s="2">
        <f t="shared" si="101"/>
        <v>162185.05089111844</v>
      </c>
      <c r="L279" s="2">
        <f t="shared" si="95"/>
        <v>82985.050891118444</v>
      </c>
      <c r="M279" s="2">
        <f t="shared" si="96"/>
        <v>9958.2061069342144</v>
      </c>
      <c r="N279" s="2">
        <f t="shared" si="97"/>
        <v>152226.84478418424</v>
      </c>
      <c r="O279" s="2">
        <f t="shared" si="98"/>
        <v>73026.844784184243</v>
      </c>
      <c r="P279" s="2">
        <f t="shared" si="106"/>
        <v>1091.1965156618228</v>
      </c>
      <c r="Q279" s="2">
        <f t="shared" si="107"/>
        <v>188127.60433349229</v>
      </c>
      <c r="R279" s="2">
        <f t="shared" si="99"/>
        <v>108927.60433349229</v>
      </c>
      <c r="S279" s="2">
        <f>IF(MONTH(A279)=11,(Bezugstabelle!$D$14+Q267)*$R$10*0.7,0)</f>
        <v>633.11044678994858</v>
      </c>
      <c r="T279" s="2">
        <f t="shared" si="102"/>
        <v>25.852009910589562</v>
      </c>
      <c r="U279" s="3">
        <f t="shared" si="103"/>
        <v>19993.870933832419</v>
      </c>
      <c r="V279" s="3">
        <f t="shared" si="104"/>
        <v>88933.733399659861</v>
      </c>
      <c r="W279" s="14">
        <f t="shared" si="100"/>
        <v>168133.73339965986</v>
      </c>
    </row>
    <row r="280" spans="1:23" x14ac:dyDescent="0.25">
      <c r="A280" s="1">
        <v>51471</v>
      </c>
      <c r="B280">
        <v>265</v>
      </c>
      <c r="C280" s="8">
        <f t="shared" si="91"/>
        <v>300</v>
      </c>
      <c r="D280" s="8">
        <f t="shared" si="92"/>
        <v>79500</v>
      </c>
      <c r="E280">
        <v>0</v>
      </c>
      <c r="F280" s="2">
        <v>0</v>
      </c>
      <c r="G280" s="2">
        <f t="shared" si="93"/>
        <v>300</v>
      </c>
      <c r="H280" s="2">
        <f t="shared" si="105"/>
        <v>162485.05089111844</v>
      </c>
      <c r="I280" s="2">
        <f t="shared" si="94"/>
        <v>974.91030534671063</v>
      </c>
      <c r="J280" s="2">
        <v>0</v>
      </c>
      <c r="K280" s="2">
        <f t="shared" si="101"/>
        <v>163459.96119646516</v>
      </c>
      <c r="L280" s="2">
        <f t="shared" si="95"/>
        <v>83959.961196465156</v>
      </c>
      <c r="M280" s="2">
        <f t="shared" si="96"/>
        <v>10075.195343575819</v>
      </c>
      <c r="N280" s="2">
        <f t="shared" si="97"/>
        <v>153384.76585288934</v>
      </c>
      <c r="O280" s="2">
        <f t="shared" si="98"/>
        <v>73884.765852889337</v>
      </c>
      <c r="P280" s="2">
        <f t="shared" si="106"/>
        <v>1099.161025278705</v>
      </c>
      <c r="Q280" s="2">
        <f t="shared" si="107"/>
        <v>189526.76535877099</v>
      </c>
      <c r="R280" s="2">
        <f t="shared" si="99"/>
        <v>110026.76535877099</v>
      </c>
      <c r="S280" s="2">
        <f>IF(MONTH(A280)=11,(Bezugstabelle!$D$14+Q268)*$R$10*0.7,0)</f>
        <v>0</v>
      </c>
      <c r="T280" s="2">
        <f t="shared" si="102"/>
        <v>0</v>
      </c>
      <c r="U280" s="3">
        <f t="shared" si="103"/>
        <v>20313.691554363089</v>
      </c>
      <c r="V280" s="3">
        <f t="shared" si="104"/>
        <v>89713.073804407904</v>
      </c>
      <c r="W280" s="14">
        <f t="shared" si="100"/>
        <v>169213.0738044079</v>
      </c>
    </row>
    <row r="281" spans="1:23" x14ac:dyDescent="0.25">
      <c r="A281" s="1">
        <v>51502</v>
      </c>
      <c r="B281">
        <v>266</v>
      </c>
      <c r="C281" s="8">
        <f t="shared" si="91"/>
        <v>300</v>
      </c>
      <c r="D281" s="8">
        <f t="shared" si="92"/>
        <v>79800</v>
      </c>
      <c r="E281">
        <v>0</v>
      </c>
      <c r="F281" s="2">
        <v>0</v>
      </c>
      <c r="G281" s="2">
        <f t="shared" si="93"/>
        <v>300</v>
      </c>
      <c r="H281" s="2">
        <f t="shared" si="105"/>
        <v>163759.96119646516</v>
      </c>
      <c r="I281" s="2">
        <f t="shared" si="94"/>
        <v>982.55976717879093</v>
      </c>
      <c r="J281" s="2">
        <v>0</v>
      </c>
      <c r="K281" s="2">
        <f t="shared" si="101"/>
        <v>164742.52096364394</v>
      </c>
      <c r="L281" s="2">
        <f t="shared" si="95"/>
        <v>84942.520963643939</v>
      </c>
      <c r="M281" s="2">
        <f t="shared" si="96"/>
        <v>10193.102515637273</v>
      </c>
      <c r="N281" s="2">
        <f t="shared" si="97"/>
        <v>154549.41844800668</v>
      </c>
      <c r="O281" s="2">
        <f t="shared" si="98"/>
        <v>74749.418448006676</v>
      </c>
      <c r="P281" s="2">
        <f t="shared" si="106"/>
        <v>1107.3227979261642</v>
      </c>
      <c r="Q281" s="2">
        <f t="shared" si="107"/>
        <v>190934.08815669717</v>
      </c>
      <c r="R281" s="2">
        <f t="shared" si="99"/>
        <v>111134.08815669717</v>
      </c>
      <c r="S281" s="2">
        <f>IF(MONTH(A281)=11,(Bezugstabelle!$D$14+Q269)*$R$10*0.7,0)</f>
        <v>0</v>
      </c>
      <c r="T281" s="2">
        <f t="shared" si="102"/>
        <v>0</v>
      </c>
      <c r="U281" s="3">
        <f t="shared" si="103"/>
        <v>20518.131025930208</v>
      </c>
      <c r="V281" s="3">
        <f t="shared" si="104"/>
        <v>90615.957130766954</v>
      </c>
      <c r="W281" s="14">
        <f t="shared" si="100"/>
        <v>170415.95713076694</v>
      </c>
    </row>
    <row r="282" spans="1:23" x14ac:dyDescent="0.25">
      <c r="A282" s="1">
        <v>51533</v>
      </c>
      <c r="B282">
        <v>267</v>
      </c>
      <c r="C282" s="8">
        <f t="shared" si="91"/>
        <v>300</v>
      </c>
      <c r="D282" s="8">
        <f t="shared" si="92"/>
        <v>80100</v>
      </c>
      <c r="E282">
        <v>0</v>
      </c>
      <c r="F282" s="2">
        <v>0</v>
      </c>
      <c r="G282" s="2">
        <f t="shared" si="93"/>
        <v>300</v>
      </c>
      <c r="H282" s="2">
        <f t="shared" si="105"/>
        <v>165042.52096364394</v>
      </c>
      <c r="I282" s="2">
        <f t="shared" si="94"/>
        <v>990.25512578186363</v>
      </c>
      <c r="J282" s="2">
        <v>0</v>
      </c>
      <c r="K282" s="2">
        <f t="shared" si="101"/>
        <v>166032.77608942581</v>
      </c>
      <c r="L282" s="2">
        <f t="shared" si="95"/>
        <v>85932.77608942581</v>
      </c>
      <c r="M282" s="2">
        <f t="shared" si="96"/>
        <v>10311.933130731099</v>
      </c>
      <c r="N282" s="2">
        <f t="shared" si="97"/>
        <v>155720.8429586947</v>
      </c>
      <c r="O282" s="2">
        <f t="shared" si="98"/>
        <v>75620.842958694702</v>
      </c>
      <c r="P282" s="2">
        <f t="shared" si="106"/>
        <v>1115.5321809140669</v>
      </c>
      <c r="Q282" s="2">
        <f t="shared" si="107"/>
        <v>192349.62033761124</v>
      </c>
      <c r="R282" s="2">
        <f t="shared" si="99"/>
        <v>112249.62033761124</v>
      </c>
      <c r="S282" s="2">
        <f>IF(MONTH(A282)=11,(Bezugstabelle!$D$14+Q270)*$R$10*0.7,0)</f>
        <v>0</v>
      </c>
      <c r="T282" s="2">
        <f t="shared" si="102"/>
        <v>0</v>
      </c>
      <c r="U282" s="3">
        <f t="shared" si="103"/>
        <v>20724.086154831472</v>
      </c>
      <c r="V282" s="3">
        <f t="shared" si="104"/>
        <v>91525.534182779767</v>
      </c>
      <c r="W282" s="14">
        <f t="shared" si="100"/>
        <v>171625.53418277978</v>
      </c>
    </row>
    <row r="283" spans="1:23" x14ac:dyDescent="0.25">
      <c r="A283" s="1">
        <v>51561</v>
      </c>
      <c r="B283">
        <v>268</v>
      </c>
      <c r="C283" s="8">
        <f t="shared" si="91"/>
        <v>300</v>
      </c>
      <c r="D283" s="8">
        <f t="shared" si="92"/>
        <v>80400</v>
      </c>
      <c r="E283">
        <v>0</v>
      </c>
      <c r="F283" s="2">
        <v>0</v>
      </c>
      <c r="G283" s="2">
        <f t="shared" si="93"/>
        <v>300</v>
      </c>
      <c r="H283" s="2">
        <f t="shared" si="105"/>
        <v>166332.77608942581</v>
      </c>
      <c r="I283" s="2">
        <f t="shared" si="94"/>
        <v>997.99665653655484</v>
      </c>
      <c r="J283" s="2">
        <v>0</v>
      </c>
      <c r="K283" s="2">
        <f t="shared" si="101"/>
        <v>167330.77274596237</v>
      </c>
      <c r="L283" s="2">
        <f t="shared" si="95"/>
        <v>86930.772745962371</v>
      </c>
      <c r="M283" s="2">
        <f t="shared" si="96"/>
        <v>10431.692729515486</v>
      </c>
      <c r="N283" s="2">
        <f t="shared" si="97"/>
        <v>156899.08001644688</v>
      </c>
      <c r="O283" s="2">
        <f t="shared" si="98"/>
        <v>76499.080016446882</v>
      </c>
      <c r="P283" s="2">
        <f t="shared" si="106"/>
        <v>1123.7894519693989</v>
      </c>
      <c r="Q283" s="2">
        <f t="shared" si="107"/>
        <v>193773.40978958065</v>
      </c>
      <c r="R283" s="2">
        <f t="shared" si="99"/>
        <v>113373.40978958065</v>
      </c>
      <c r="S283" s="2">
        <f>IF(MONTH(A283)=11,(Bezugstabelle!$D$14+Q271)*$R$10*0.7,0)</f>
        <v>0</v>
      </c>
      <c r="T283" s="2">
        <f t="shared" si="102"/>
        <v>0</v>
      </c>
      <c r="U283" s="3">
        <f t="shared" si="103"/>
        <v>20931.565782401325</v>
      </c>
      <c r="V283" s="3">
        <f t="shared" si="104"/>
        <v>92441.844007179316</v>
      </c>
      <c r="W283" s="14">
        <f t="shared" si="100"/>
        <v>172841.84400717932</v>
      </c>
    </row>
    <row r="284" spans="1:23" x14ac:dyDescent="0.25">
      <c r="A284" s="1">
        <v>51592</v>
      </c>
      <c r="B284">
        <v>269</v>
      </c>
      <c r="C284" s="8">
        <f t="shared" si="91"/>
        <v>300</v>
      </c>
      <c r="D284" s="8">
        <f t="shared" si="92"/>
        <v>80700</v>
      </c>
      <c r="E284">
        <v>0</v>
      </c>
      <c r="F284" s="2">
        <v>0</v>
      </c>
      <c r="G284" s="2">
        <f t="shared" si="93"/>
        <v>300</v>
      </c>
      <c r="H284" s="2">
        <f t="shared" si="105"/>
        <v>167630.77274596237</v>
      </c>
      <c r="I284" s="2">
        <f t="shared" si="94"/>
        <v>1005.7846364757742</v>
      </c>
      <c r="J284" s="2">
        <v>0</v>
      </c>
      <c r="K284" s="2">
        <f t="shared" si="101"/>
        <v>168636.55738243816</v>
      </c>
      <c r="L284" s="2">
        <f t="shared" si="95"/>
        <v>87936.557382438157</v>
      </c>
      <c r="M284" s="2">
        <f t="shared" si="96"/>
        <v>10552.386885892578</v>
      </c>
      <c r="N284" s="2">
        <f t="shared" si="97"/>
        <v>158084.17049654559</v>
      </c>
      <c r="O284" s="2">
        <f t="shared" si="98"/>
        <v>77384.170496545587</v>
      </c>
      <c r="P284" s="2">
        <f t="shared" si="106"/>
        <v>1132.0948904392205</v>
      </c>
      <c r="Q284" s="2">
        <f t="shared" si="107"/>
        <v>195205.50468001986</v>
      </c>
      <c r="R284" s="2">
        <f t="shared" si="99"/>
        <v>114505.50468001986</v>
      </c>
      <c r="S284" s="2">
        <f>IF(MONTH(A284)=11,(Bezugstabelle!$D$14+Q272)*$R$10*0.7,0)</f>
        <v>0</v>
      </c>
      <c r="T284" s="2">
        <f t="shared" si="102"/>
        <v>0</v>
      </c>
      <c r="U284" s="3">
        <f t="shared" si="103"/>
        <v>21140.578801548661</v>
      </c>
      <c r="V284" s="3">
        <f t="shared" si="104"/>
        <v>93364.9258784712</v>
      </c>
      <c r="W284" s="14">
        <f t="shared" si="100"/>
        <v>174064.9258784712</v>
      </c>
    </row>
    <row r="285" spans="1:23" x14ac:dyDescent="0.25">
      <c r="A285" s="1">
        <v>51622</v>
      </c>
      <c r="B285">
        <v>270</v>
      </c>
      <c r="C285" s="8">
        <f t="shared" si="91"/>
        <v>300</v>
      </c>
      <c r="D285" s="8">
        <f t="shared" si="92"/>
        <v>81000</v>
      </c>
      <c r="E285">
        <v>0</v>
      </c>
      <c r="F285" s="2">
        <v>0</v>
      </c>
      <c r="G285" s="2">
        <f t="shared" si="93"/>
        <v>300</v>
      </c>
      <c r="H285" s="2">
        <f t="shared" si="105"/>
        <v>168936.55738243816</v>
      </c>
      <c r="I285" s="2">
        <f t="shared" si="94"/>
        <v>1013.6193442946288</v>
      </c>
      <c r="J285" s="2">
        <v>0</v>
      </c>
      <c r="K285" s="2">
        <f t="shared" si="101"/>
        <v>169950.17672673278</v>
      </c>
      <c r="L285" s="2">
        <f t="shared" si="95"/>
        <v>88950.176726732781</v>
      </c>
      <c r="M285" s="2">
        <f t="shared" si="96"/>
        <v>10674.021207207934</v>
      </c>
      <c r="N285" s="2">
        <f t="shared" si="97"/>
        <v>159276.15551952485</v>
      </c>
      <c r="O285" s="2">
        <f t="shared" si="98"/>
        <v>78276.155519524851</v>
      </c>
      <c r="P285" s="2">
        <f t="shared" si="106"/>
        <v>1140.4487773001158</v>
      </c>
      <c r="Q285" s="2">
        <f t="shared" si="107"/>
        <v>196645.95345731996</v>
      </c>
      <c r="R285" s="2">
        <f t="shared" si="99"/>
        <v>115645.95345731996</v>
      </c>
      <c r="S285" s="2">
        <f>IF(MONTH(A285)=11,(Bezugstabelle!$D$14+Q273)*$R$10*0.7,0)</f>
        <v>0</v>
      </c>
      <c r="T285" s="2">
        <f t="shared" si="102"/>
        <v>0</v>
      </c>
      <c r="U285" s="3">
        <f t="shared" si="103"/>
        <v>21351.134157057695</v>
      </c>
      <c r="V285" s="3">
        <f t="shared" si="104"/>
        <v>94294.819300262272</v>
      </c>
      <c r="W285" s="14">
        <f t="shared" si="100"/>
        <v>175294.81930026226</v>
      </c>
    </row>
    <row r="286" spans="1:23" x14ac:dyDescent="0.25">
      <c r="A286" s="1">
        <v>51653</v>
      </c>
      <c r="B286">
        <v>271</v>
      </c>
      <c r="C286" s="8">
        <f t="shared" si="91"/>
        <v>300</v>
      </c>
      <c r="D286" s="8">
        <f t="shared" si="92"/>
        <v>81300</v>
      </c>
      <c r="E286">
        <v>0</v>
      </c>
      <c r="F286" s="2">
        <v>0</v>
      </c>
      <c r="G286" s="2">
        <f t="shared" si="93"/>
        <v>300</v>
      </c>
      <c r="H286" s="2">
        <f t="shared" si="105"/>
        <v>170250.17672673278</v>
      </c>
      <c r="I286" s="2">
        <f t="shared" si="94"/>
        <v>1021.5010603603965</v>
      </c>
      <c r="J286" s="2">
        <v>0</v>
      </c>
      <c r="K286" s="2">
        <f t="shared" si="101"/>
        <v>171271.67778709318</v>
      </c>
      <c r="L286" s="2">
        <f t="shared" si="95"/>
        <v>89971.677787093184</v>
      </c>
      <c r="M286" s="2">
        <f t="shared" si="96"/>
        <v>10796.601334451181</v>
      </c>
      <c r="N286" s="2">
        <f t="shared" si="97"/>
        <v>160475.07645264201</v>
      </c>
      <c r="O286" s="2">
        <f t="shared" si="98"/>
        <v>79175.07645264201</v>
      </c>
      <c r="P286" s="2">
        <f t="shared" si="106"/>
        <v>1148.8513951676998</v>
      </c>
      <c r="Q286" s="2">
        <f t="shared" si="107"/>
        <v>198094.80485248766</v>
      </c>
      <c r="R286" s="2">
        <f t="shared" si="99"/>
        <v>116794.80485248766</v>
      </c>
      <c r="S286" s="2">
        <f>IF(MONTH(A286)=11,(Bezugstabelle!$D$14+Q274)*$R$10*0.7,0)</f>
        <v>0</v>
      </c>
      <c r="T286" s="2">
        <f t="shared" si="102"/>
        <v>0</v>
      </c>
      <c r="U286" s="3">
        <f t="shared" si="103"/>
        <v>21563.240845890534</v>
      </c>
      <c r="V286" s="3">
        <f t="shared" si="104"/>
        <v>95231.564006597124</v>
      </c>
      <c r="W286" s="14">
        <f t="shared" si="100"/>
        <v>176531.56400659712</v>
      </c>
    </row>
    <row r="287" spans="1:23" x14ac:dyDescent="0.25">
      <c r="A287" s="1">
        <v>51683</v>
      </c>
      <c r="B287">
        <v>272</v>
      </c>
      <c r="C287" s="8">
        <f t="shared" si="91"/>
        <v>300</v>
      </c>
      <c r="D287" s="8">
        <f t="shared" si="92"/>
        <v>81600</v>
      </c>
      <c r="E287">
        <v>0</v>
      </c>
      <c r="F287" s="2">
        <v>0</v>
      </c>
      <c r="G287" s="2">
        <f t="shared" si="93"/>
        <v>300</v>
      </c>
      <c r="H287" s="2">
        <f t="shared" si="105"/>
        <v>171571.67778709318</v>
      </c>
      <c r="I287" s="2">
        <f t="shared" si="94"/>
        <v>1029.4300667225591</v>
      </c>
      <c r="J287" s="2">
        <v>0</v>
      </c>
      <c r="K287" s="2">
        <f t="shared" si="101"/>
        <v>172601.10785381575</v>
      </c>
      <c r="L287" s="2">
        <f t="shared" si="95"/>
        <v>91001.107853815745</v>
      </c>
      <c r="M287" s="2">
        <f t="shared" si="96"/>
        <v>10920.132942457889</v>
      </c>
      <c r="N287" s="2">
        <f t="shared" si="97"/>
        <v>161680.97491135786</v>
      </c>
      <c r="O287" s="2">
        <f t="shared" si="98"/>
        <v>80080.974911357858</v>
      </c>
      <c r="P287" s="2">
        <f t="shared" si="106"/>
        <v>1157.303028306178</v>
      </c>
      <c r="Q287" s="2">
        <f t="shared" si="107"/>
        <v>199552.10788079383</v>
      </c>
      <c r="R287" s="2">
        <f t="shared" si="99"/>
        <v>117952.10788079383</v>
      </c>
      <c r="S287" s="2">
        <f>IF(MONTH(A287)=11,(Bezugstabelle!$D$14+Q275)*$R$10*0.7,0)</f>
        <v>0</v>
      </c>
      <c r="T287" s="2">
        <f t="shared" si="102"/>
        <v>0</v>
      </c>
      <c r="U287" s="3">
        <f t="shared" si="103"/>
        <v>21776.907917491557</v>
      </c>
      <c r="V287" s="3">
        <f t="shared" si="104"/>
        <v>96175.199963302279</v>
      </c>
      <c r="W287" s="14">
        <f t="shared" si="100"/>
        <v>177775.19996330229</v>
      </c>
    </row>
    <row r="288" spans="1:23" x14ac:dyDescent="0.25">
      <c r="A288" s="1">
        <v>51714</v>
      </c>
      <c r="B288">
        <v>273</v>
      </c>
      <c r="C288" s="8">
        <f t="shared" si="91"/>
        <v>300</v>
      </c>
      <c r="D288" s="8">
        <f t="shared" si="92"/>
        <v>81900</v>
      </c>
      <c r="E288">
        <v>0</v>
      </c>
      <c r="F288" s="2">
        <v>0</v>
      </c>
      <c r="G288" s="2">
        <f t="shared" si="93"/>
        <v>300</v>
      </c>
      <c r="H288" s="2">
        <f t="shared" si="105"/>
        <v>172901.10785381575</v>
      </c>
      <c r="I288" s="2">
        <f t="shared" si="94"/>
        <v>1037.4066471228944</v>
      </c>
      <c r="J288" s="2">
        <v>0</v>
      </c>
      <c r="K288" s="2">
        <f t="shared" si="101"/>
        <v>173938.51450093865</v>
      </c>
      <c r="L288" s="2">
        <f t="shared" si="95"/>
        <v>92038.514500938647</v>
      </c>
      <c r="M288" s="2">
        <f t="shared" si="96"/>
        <v>11044.621740112638</v>
      </c>
      <c r="N288" s="2">
        <f t="shared" si="97"/>
        <v>162893.89276082601</v>
      </c>
      <c r="O288" s="2">
        <f t="shared" si="98"/>
        <v>80993.892760826013</v>
      </c>
      <c r="P288" s="2">
        <f t="shared" si="106"/>
        <v>1165.8039626379641</v>
      </c>
      <c r="Q288" s="2">
        <f t="shared" si="107"/>
        <v>201017.91184343179</v>
      </c>
      <c r="R288" s="2">
        <f t="shared" si="99"/>
        <v>119117.91184343179</v>
      </c>
      <c r="S288" s="2">
        <f>IF(MONTH(A288)=11,(Bezugstabelle!$D$14+Q276)*$R$10*0.7,0)</f>
        <v>0</v>
      </c>
      <c r="T288" s="2">
        <f t="shared" si="102"/>
        <v>0</v>
      </c>
      <c r="U288" s="3">
        <f t="shared" si="103"/>
        <v>21992.144474093595</v>
      </c>
      <c r="V288" s="3">
        <f t="shared" si="104"/>
        <v>97125.767369338195</v>
      </c>
      <c r="W288" s="14">
        <f t="shared" si="100"/>
        <v>179025.76736933819</v>
      </c>
    </row>
    <row r="289" spans="1:23" x14ac:dyDescent="0.25">
      <c r="A289" s="1">
        <v>51745</v>
      </c>
      <c r="B289">
        <v>274</v>
      </c>
      <c r="C289" s="8">
        <f t="shared" si="91"/>
        <v>300</v>
      </c>
      <c r="D289" s="8">
        <f t="shared" si="92"/>
        <v>82200</v>
      </c>
      <c r="E289">
        <v>0</v>
      </c>
      <c r="F289" s="2">
        <v>0</v>
      </c>
      <c r="G289" s="2">
        <f t="shared" si="93"/>
        <v>300</v>
      </c>
      <c r="H289" s="2">
        <f t="shared" si="105"/>
        <v>174238.51450093865</v>
      </c>
      <c r="I289" s="2">
        <f t="shared" si="94"/>
        <v>1045.4310870056318</v>
      </c>
      <c r="J289" s="2">
        <v>0</v>
      </c>
      <c r="K289" s="2">
        <f t="shared" si="101"/>
        <v>175283.94558794427</v>
      </c>
      <c r="L289" s="2">
        <f t="shared" si="95"/>
        <v>93083.945587944268</v>
      </c>
      <c r="M289" s="2">
        <f t="shared" si="96"/>
        <v>11170.073470553312</v>
      </c>
      <c r="N289" s="2">
        <f t="shared" si="97"/>
        <v>164113.87211739094</v>
      </c>
      <c r="O289" s="2">
        <f t="shared" si="98"/>
        <v>81913.872117390943</v>
      </c>
      <c r="P289" s="2">
        <f t="shared" si="106"/>
        <v>1174.3544857533523</v>
      </c>
      <c r="Q289" s="2">
        <f t="shared" si="107"/>
        <v>202492.26632918513</v>
      </c>
      <c r="R289" s="2">
        <f t="shared" si="99"/>
        <v>120292.26632918513</v>
      </c>
      <c r="S289" s="2">
        <f>IF(MONTH(A289)=11,(Bezugstabelle!$D$14+Q277)*$R$10*0.7,0)</f>
        <v>0</v>
      </c>
      <c r="T289" s="2">
        <f t="shared" si="102"/>
        <v>0</v>
      </c>
      <c r="U289" s="3">
        <f t="shared" si="103"/>
        <v>22208.959671025801</v>
      </c>
      <c r="V289" s="3">
        <f t="shared" si="104"/>
        <v>98083.30665815933</v>
      </c>
      <c r="W289" s="14">
        <f t="shared" si="100"/>
        <v>180283.30665815933</v>
      </c>
    </row>
    <row r="290" spans="1:23" x14ac:dyDescent="0.25">
      <c r="A290" s="1">
        <v>51775</v>
      </c>
      <c r="B290">
        <v>275</v>
      </c>
      <c r="C290" s="8">
        <f t="shared" si="91"/>
        <v>300</v>
      </c>
      <c r="D290" s="8">
        <f t="shared" si="92"/>
        <v>82500</v>
      </c>
      <c r="E290">
        <v>0</v>
      </c>
      <c r="F290" s="2">
        <v>0</v>
      </c>
      <c r="G290" s="2">
        <f t="shared" si="93"/>
        <v>300</v>
      </c>
      <c r="H290" s="2">
        <f t="shared" si="105"/>
        <v>175583.94558794427</v>
      </c>
      <c r="I290" s="2">
        <f t="shared" si="94"/>
        <v>1053.5036735276656</v>
      </c>
      <c r="J290" s="2">
        <v>0</v>
      </c>
      <c r="K290" s="2">
        <f t="shared" si="101"/>
        <v>176637.44926147192</v>
      </c>
      <c r="L290" s="2">
        <f t="shared" si="95"/>
        <v>94137.44926147192</v>
      </c>
      <c r="M290" s="2">
        <f t="shared" si="96"/>
        <v>11296.49391137663</v>
      </c>
      <c r="N290" s="2">
        <f t="shared" si="97"/>
        <v>165340.95535009529</v>
      </c>
      <c r="O290" s="2">
        <f t="shared" si="98"/>
        <v>82840.95535009529</v>
      </c>
      <c r="P290" s="2">
        <f t="shared" si="106"/>
        <v>1182.9548869202467</v>
      </c>
      <c r="Q290" s="2">
        <f t="shared" si="107"/>
        <v>203975.22121610539</v>
      </c>
      <c r="R290" s="2">
        <f t="shared" si="99"/>
        <v>121475.22121610539</v>
      </c>
      <c r="S290" s="2">
        <f>IF(MONTH(A290)=11,(Bezugstabelle!$D$14+Q278)*$R$10*0.7,0)</f>
        <v>0</v>
      </c>
      <c r="T290" s="2">
        <f t="shared" si="102"/>
        <v>0</v>
      </c>
      <c r="U290" s="3">
        <f t="shared" si="103"/>
        <v>22427.362717023454</v>
      </c>
      <c r="V290" s="3">
        <f t="shared" si="104"/>
        <v>99047.858499081936</v>
      </c>
      <c r="W290" s="14">
        <f t="shared" si="100"/>
        <v>181547.85849908192</v>
      </c>
    </row>
    <row r="291" spans="1:23" x14ac:dyDescent="0.25">
      <c r="A291" s="1">
        <v>51806</v>
      </c>
      <c r="B291">
        <v>276</v>
      </c>
      <c r="C291" s="8">
        <f t="shared" si="91"/>
        <v>300</v>
      </c>
      <c r="D291" s="8">
        <f t="shared" si="92"/>
        <v>82800</v>
      </c>
      <c r="E291">
        <v>0</v>
      </c>
      <c r="F291" s="2">
        <f>F279+$J$7</f>
        <v>-343.70000000000022</v>
      </c>
      <c r="G291" s="2">
        <f t="shared" si="93"/>
        <v>-43.700000000000216</v>
      </c>
      <c r="H291" s="2">
        <f t="shared" si="105"/>
        <v>176593.74926147191</v>
      </c>
      <c r="I291" s="2">
        <f t="shared" si="94"/>
        <v>1059.5624955688313</v>
      </c>
      <c r="J291" s="2">
        <f t="shared" ref="J291" si="109">(0.36%+0.035%)*H291</f>
        <v>697.54530958281407</v>
      </c>
      <c r="K291" s="2">
        <f t="shared" si="101"/>
        <v>178350.85706662355</v>
      </c>
      <c r="L291" s="2">
        <f t="shared" si="95"/>
        <v>95550.857066623546</v>
      </c>
      <c r="M291" s="2">
        <f t="shared" si="96"/>
        <v>11466.102847994825</v>
      </c>
      <c r="N291" s="2">
        <f t="shared" si="97"/>
        <v>166884.75421862872</v>
      </c>
      <c r="O291" s="2">
        <f t="shared" si="98"/>
        <v>84084.754218628717</v>
      </c>
      <c r="P291" s="2">
        <f t="shared" si="106"/>
        <v>1191.6054570939482</v>
      </c>
      <c r="Q291" s="2">
        <f t="shared" si="107"/>
        <v>205438.57480527525</v>
      </c>
      <c r="R291" s="2">
        <f t="shared" si="99"/>
        <v>122638.57480527525</v>
      </c>
      <c r="S291" s="2">
        <f>IF(MONTH(A291)=11,(Bezugstabelle!$D$14+Q279)*$R$10*0.7,0)</f>
        <v>691.88247977391188</v>
      </c>
      <c r="T291" s="2">
        <f t="shared" si="102"/>
        <v>28.251867924101401</v>
      </c>
      <c r="U291" s="3">
        <f t="shared" si="103"/>
        <v>22514.408070595684</v>
      </c>
      <c r="V291" s="3">
        <f t="shared" si="104"/>
        <v>100124.16673467956</v>
      </c>
      <c r="W291" s="14">
        <f t="shared" si="100"/>
        <v>182924.16673467954</v>
      </c>
    </row>
    <row r="292" spans="1:23" x14ac:dyDescent="0.25">
      <c r="A292" s="1">
        <v>51836</v>
      </c>
      <c r="B292">
        <v>277</v>
      </c>
      <c r="C292" s="8">
        <f t="shared" si="91"/>
        <v>300</v>
      </c>
      <c r="D292" s="8">
        <f t="shared" si="92"/>
        <v>83100</v>
      </c>
      <c r="E292">
        <v>0</v>
      </c>
      <c r="F292" s="2">
        <v>0</v>
      </c>
      <c r="G292" s="2">
        <f t="shared" si="93"/>
        <v>300</v>
      </c>
      <c r="H292" s="2">
        <f t="shared" si="105"/>
        <v>178650.85706662355</v>
      </c>
      <c r="I292" s="2">
        <f t="shared" si="94"/>
        <v>1071.9051423997412</v>
      </c>
      <c r="J292" s="2">
        <v>0</v>
      </c>
      <c r="K292" s="2">
        <f t="shared" si="101"/>
        <v>179722.76220902329</v>
      </c>
      <c r="L292" s="2">
        <f t="shared" si="95"/>
        <v>96622.762209023291</v>
      </c>
      <c r="M292" s="2">
        <f t="shared" si="96"/>
        <v>11594.731465082796</v>
      </c>
      <c r="N292" s="2">
        <f t="shared" si="97"/>
        <v>168128.0307439405</v>
      </c>
      <c r="O292" s="2">
        <f t="shared" si="98"/>
        <v>85028.030743940501</v>
      </c>
      <c r="P292" s="2">
        <f t="shared" si="106"/>
        <v>1200.1416863641057</v>
      </c>
      <c r="Q292" s="2">
        <f t="shared" si="107"/>
        <v>206938.71649163935</v>
      </c>
      <c r="R292" s="2">
        <f t="shared" si="99"/>
        <v>123838.71649163935</v>
      </c>
      <c r="S292" s="2">
        <f>IF(MONTH(A292)=11,(Bezugstabelle!$D$14+Q280)*$R$10*0.7,0)</f>
        <v>0</v>
      </c>
      <c r="T292" s="2">
        <f t="shared" si="102"/>
        <v>0</v>
      </c>
      <c r="U292" s="3">
        <f t="shared" si="103"/>
        <v>22863.723032268914</v>
      </c>
      <c r="V292" s="3">
        <f t="shared" si="104"/>
        <v>100974.99345937044</v>
      </c>
      <c r="W292" s="14">
        <f t="shared" si="100"/>
        <v>184074.99345937045</v>
      </c>
    </row>
    <row r="293" spans="1:23" x14ac:dyDescent="0.25">
      <c r="A293" s="1">
        <v>51867</v>
      </c>
      <c r="B293">
        <v>278</v>
      </c>
      <c r="C293" s="8">
        <f t="shared" si="91"/>
        <v>300</v>
      </c>
      <c r="D293" s="8">
        <f t="shared" si="92"/>
        <v>83400</v>
      </c>
      <c r="E293">
        <v>0</v>
      </c>
      <c r="F293" s="2">
        <v>0</v>
      </c>
      <c r="G293" s="2">
        <f t="shared" si="93"/>
        <v>300</v>
      </c>
      <c r="H293" s="2">
        <f t="shared" si="105"/>
        <v>180022.76220902329</v>
      </c>
      <c r="I293" s="2">
        <f t="shared" si="94"/>
        <v>1080.1365732541396</v>
      </c>
      <c r="J293" s="2">
        <v>0</v>
      </c>
      <c r="K293" s="2">
        <f t="shared" si="101"/>
        <v>181102.89878227742</v>
      </c>
      <c r="L293" s="2">
        <f t="shared" si="95"/>
        <v>97702.898782277422</v>
      </c>
      <c r="M293" s="2">
        <f t="shared" si="96"/>
        <v>11724.347853873291</v>
      </c>
      <c r="N293" s="2">
        <f t="shared" si="97"/>
        <v>169378.55092840412</v>
      </c>
      <c r="O293" s="2">
        <f t="shared" si="98"/>
        <v>85978.550928404118</v>
      </c>
      <c r="P293" s="2">
        <f t="shared" si="106"/>
        <v>1208.8925128678964</v>
      </c>
      <c r="Q293" s="2">
        <f t="shared" si="107"/>
        <v>208447.60900450725</v>
      </c>
      <c r="R293" s="2">
        <f t="shared" si="99"/>
        <v>125047.60900450725</v>
      </c>
      <c r="S293" s="2">
        <f>IF(MONTH(A293)=11,(Bezugstabelle!$D$14+Q281)*$R$10*0.7,0)</f>
        <v>0</v>
      </c>
      <c r="T293" s="2">
        <f t="shared" si="102"/>
        <v>0</v>
      </c>
      <c r="U293" s="3">
        <f t="shared" si="103"/>
        <v>23086.914812457151</v>
      </c>
      <c r="V293" s="3">
        <f t="shared" si="104"/>
        <v>101960.6941920501</v>
      </c>
      <c r="W293" s="14">
        <f t="shared" si="100"/>
        <v>185360.69419205008</v>
      </c>
    </row>
    <row r="294" spans="1:23" x14ac:dyDescent="0.25">
      <c r="A294" s="1">
        <v>51898</v>
      </c>
      <c r="B294">
        <v>279</v>
      </c>
      <c r="C294" s="8">
        <f t="shared" si="91"/>
        <v>300</v>
      </c>
      <c r="D294" s="8">
        <f t="shared" si="92"/>
        <v>83700</v>
      </c>
      <c r="E294">
        <v>0</v>
      </c>
      <c r="F294" s="2">
        <v>0</v>
      </c>
      <c r="G294" s="2">
        <f t="shared" si="93"/>
        <v>300</v>
      </c>
      <c r="H294" s="2">
        <f t="shared" si="105"/>
        <v>181402.89878227742</v>
      </c>
      <c r="I294" s="2">
        <f t="shared" si="94"/>
        <v>1088.4173926936644</v>
      </c>
      <c r="J294" s="2">
        <v>0</v>
      </c>
      <c r="K294" s="2">
        <f t="shared" si="101"/>
        <v>182491.31617497109</v>
      </c>
      <c r="L294" s="2">
        <f t="shared" si="95"/>
        <v>98791.316174971085</v>
      </c>
      <c r="M294" s="2">
        <f t="shared" si="96"/>
        <v>11854.95794099653</v>
      </c>
      <c r="N294" s="2">
        <f t="shared" si="97"/>
        <v>170636.35823397455</v>
      </c>
      <c r="O294" s="2">
        <f t="shared" si="98"/>
        <v>86936.358233974548</v>
      </c>
      <c r="P294" s="2">
        <f t="shared" si="106"/>
        <v>1217.6943858596258</v>
      </c>
      <c r="Q294" s="2">
        <f t="shared" si="107"/>
        <v>209965.30339036687</v>
      </c>
      <c r="R294" s="2">
        <f t="shared" si="99"/>
        <v>126265.30339036687</v>
      </c>
      <c r="S294" s="2">
        <f>IF(MONTH(A294)=11,(Bezugstabelle!$D$14+Q282)*$R$10*0.7,0)</f>
        <v>0</v>
      </c>
      <c r="T294" s="2">
        <f t="shared" si="102"/>
        <v>0</v>
      </c>
      <c r="U294" s="3">
        <f t="shared" si="103"/>
        <v>23311.731638446479</v>
      </c>
      <c r="V294" s="3">
        <f t="shared" si="104"/>
        <v>102953.57175192039</v>
      </c>
      <c r="W294" s="14">
        <f t="shared" si="100"/>
        <v>186653.57175192039</v>
      </c>
    </row>
    <row r="295" spans="1:23" x14ac:dyDescent="0.25">
      <c r="A295" s="1">
        <v>51926</v>
      </c>
      <c r="B295">
        <v>280</v>
      </c>
      <c r="C295" s="8">
        <f t="shared" si="91"/>
        <v>300</v>
      </c>
      <c r="D295" s="8">
        <f t="shared" si="92"/>
        <v>84000</v>
      </c>
      <c r="E295">
        <v>0</v>
      </c>
      <c r="F295" s="2">
        <v>0</v>
      </c>
      <c r="G295" s="2">
        <f t="shared" si="93"/>
        <v>300</v>
      </c>
      <c r="H295" s="2">
        <f t="shared" si="105"/>
        <v>182791.31617497109</v>
      </c>
      <c r="I295" s="2">
        <f t="shared" si="94"/>
        <v>1096.7478970498264</v>
      </c>
      <c r="J295" s="2">
        <v>0</v>
      </c>
      <c r="K295" s="2">
        <f t="shared" si="101"/>
        <v>183888.0640720209</v>
      </c>
      <c r="L295" s="2">
        <f t="shared" si="95"/>
        <v>99888.064072020905</v>
      </c>
      <c r="M295" s="2">
        <f t="shared" si="96"/>
        <v>11986.567688642508</v>
      </c>
      <c r="N295" s="2">
        <f t="shared" si="97"/>
        <v>171901.4963833784</v>
      </c>
      <c r="O295" s="2">
        <f t="shared" si="98"/>
        <v>87901.496383378399</v>
      </c>
      <c r="P295" s="2">
        <f t="shared" si="106"/>
        <v>1226.5476031104733</v>
      </c>
      <c r="Q295" s="2">
        <f t="shared" si="107"/>
        <v>211491.85099347733</v>
      </c>
      <c r="R295" s="2">
        <f t="shared" si="99"/>
        <v>127491.85099347733</v>
      </c>
      <c r="S295" s="2">
        <f>IF(MONTH(A295)=11,(Bezugstabelle!$D$14+Q283)*$R$10*0.7,0)</f>
        <v>0</v>
      </c>
      <c r="T295" s="2">
        <f t="shared" si="102"/>
        <v>0</v>
      </c>
      <c r="U295" s="3">
        <f t="shared" si="103"/>
        <v>23538.18298967075</v>
      </c>
      <c r="V295" s="3">
        <f t="shared" si="104"/>
        <v>103953.66800380658</v>
      </c>
      <c r="W295" s="14">
        <f t="shared" si="100"/>
        <v>187953.66800380658</v>
      </c>
    </row>
    <row r="296" spans="1:23" x14ac:dyDescent="0.25">
      <c r="A296" s="1">
        <v>51957</v>
      </c>
      <c r="B296">
        <v>281</v>
      </c>
      <c r="C296" s="8">
        <f t="shared" si="91"/>
        <v>300</v>
      </c>
      <c r="D296" s="8">
        <f t="shared" si="92"/>
        <v>84300</v>
      </c>
      <c r="E296">
        <v>0</v>
      </c>
      <c r="F296" s="2">
        <v>0</v>
      </c>
      <c r="G296" s="2">
        <f t="shared" si="93"/>
        <v>300</v>
      </c>
      <c r="H296" s="2">
        <f t="shared" si="105"/>
        <v>184188.0640720209</v>
      </c>
      <c r="I296" s="2">
        <f t="shared" si="94"/>
        <v>1105.1283844321254</v>
      </c>
      <c r="J296" s="2">
        <v>0</v>
      </c>
      <c r="K296" s="2">
        <f t="shared" si="101"/>
        <v>185293.19245645302</v>
      </c>
      <c r="L296" s="2">
        <f t="shared" si="95"/>
        <v>100993.19245645302</v>
      </c>
      <c r="M296" s="2">
        <f t="shared" si="96"/>
        <v>12119.183094774362</v>
      </c>
      <c r="N296" s="2">
        <f t="shared" si="97"/>
        <v>173174.00936167865</v>
      </c>
      <c r="O296" s="2">
        <f t="shared" si="98"/>
        <v>88874.009361678647</v>
      </c>
      <c r="P296" s="2">
        <f t="shared" si="106"/>
        <v>1235.4524641286177</v>
      </c>
      <c r="Q296" s="2">
        <f t="shared" si="107"/>
        <v>213027.30345760594</v>
      </c>
      <c r="R296" s="2">
        <f t="shared" si="99"/>
        <v>128727.30345760594</v>
      </c>
      <c r="S296" s="2">
        <f>IF(MONTH(A296)=11,(Bezugstabelle!$D$14+Q284)*$R$10*0.7,0)</f>
        <v>0</v>
      </c>
      <c r="T296" s="2">
        <f t="shared" si="102"/>
        <v>0</v>
      </c>
      <c r="U296" s="3">
        <f t="shared" si="103"/>
        <v>23766.278400860494</v>
      </c>
      <c r="V296" s="3">
        <f t="shared" si="104"/>
        <v>104961.02505674545</v>
      </c>
      <c r="W296" s="14">
        <f t="shared" si="100"/>
        <v>189261.02505674545</v>
      </c>
    </row>
    <row r="297" spans="1:23" x14ac:dyDescent="0.25">
      <c r="A297" s="1">
        <v>51987</v>
      </c>
      <c r="B297">
        <v>282</v>
      </c>
      <c r="C297" s="8">
        <f t="shared" si="91"/>
        <v>300</v>
      </c>
      <c r="D297" s="8">
        <f t="shared" si="92"/>
        <v>84600</v>
      </c>
      <c r="E297">
        <v>0</v>
      </c>
      <c r="F297" s="2">
        <v>0</v>
      </c>
      <c r="G297" s="2">
        <f t="shared" si="93"/>
        <v>300</v>
      </c>
      <c r="H297" s="2">
        <f t="shared" si="105"/>
        <v>185593.19245645302</v>
      </c>
      <c r="I297" s="2">
        <f t="shared" si="94"/>
        <v>1113.559154738718</v>
      </c>
      <c r="J297" s="2">
        <v>0</v>
      </c>
      <c r="K297" s="2">
        <f t="shared" si="101"/>
        <v>186706.75161119175</v>
      </c>
      <c r="L297" s="2">
        <f t="shared" si="95"/>
        <v>102106.75161119175</v>
      </c>
      <c r="M297" s="2">
        <f t="shared" si="96"/>
        <v>12252.81019334301</v>
      </c>
      <c r="N297" s="2">
        <f t="shared" si="97"/>
        <v>174453.94141784875</v>
      </c>
      <c r="O297" s="2">
        <f t="shared" si="98"/>
        <v>89853.94141784875</v>
      </c>
      <c r="P297" s="2">
        <f t="shared" si="106"/>
        <v>1244.409270169368</v>
      </c>
      <c r="Q297" s="2">
        <f t="shared" si="107"/>
        <v>214571.7127277753</v>
      </c>
      <c r="R297" s="2">
        <f t="shared" si="99"/>
        <v>129971.7127277753</v>
      </c>
      <c r="S297" s="2">
        <f>IF(MONTH(A297)=11,(Bezugstabelle!$D$14+Q285)*$R$10*0.7,0)</f>
        <v>0</v>
      </c>
      <c r="T297" s="2">
        <f t="shared" si="102"/>
        <v>0</v>
      </c>
      <c r="U297" s="3">
        <f t="shared" si="103"/>
        <v>23996.027462365513</v>
      </c>
      <c r="V297" s="3">
        <f t="shared" si="104"/>
        <v>105975.68526540979</v>
      </c>
      <c r="W297" s="14">
        <f t="shared" si="100"/>
        <v>190575.68526540979</v>
      </c>
    </row>
    <row r="298" spans="1:23" x14ac:dyDescent="0.25">
      <c r="A298" s="1">
        <v>52018</v>
      </c>
      <c r="B298">
        <v>283</v>
      </c>
      <c r="C298" s="8">
        <f t="shared" si="91"/>
        <v>300</v>
      </c>
      <c r="D298" s="8">
        <f t="shared" si="92"/>
        <v>84900</v>
      </c>
      <c r="E298">
        <v>0</v>
      </c>
      <c r="F298" s="2">
        <v>0</v>
      </c>
      <c r="G298" s="2">
        <f t="shared" si="93"/>
        <v>300</v>
      </c>
      <c r="H298" s="2">
        <f t="shared" si="105"/>
        <v>187006.75161119175</v>
      </c>
      <c r="I298" s="2">
        <f t="shared" si="94"/>
        <v>1122.0405096671504</v>
      </c>
      <c r="J298" s="2">
        <v>0</v>
      </c>
      <c r="K298" s="2">
        <f t="shared" si="101"/>
        <v>188128.79212085891</v>
      </c>
      <c r="L298" s="2">
        <f t="shared" si="95"/>
        <v>103228.79212085891</v>
      </c>
      <c r="M298" s="2">
        <f t="shared" si="96"/>
        <v>12387.455054503069</v>
      </c>
      <c r="N298" s="2">
        <f t="shared" si="97"/>
        <v>175741.33706635583</v>
      </c>
      <c r="O298" s="2">
        <f t="shared" si="98"/>
        <v>90841.337066355831</v>
      </c>
      <c r="P298" s="2">
        <f t="shared" si="106"/>
        <v>1253.418324245356</v>
      </c>
      <c r="Q298" s="2">
        <f t="shared" si="107"/>
        <v>216125.13105202065</v>
      </c>
      <c r="R298" s="2">
        <f t="shared" si="99"/>
        <v>131225.13105202065</v>
      </c>
      <c r="S298" s="2">
        <f>IF(MONTH(A298)=11,(Bezugstabelle!$D$14+Q286)*$R$10*0.7,0)</f>
        <v>0</v>
      </c>
      <c r="T298" s="2">
        <f t="shared" si="102"/>
        <v>0</v>
      </c>
      <c r="U298" s="3">
        <f t="shared" si="103"/>
        <v>24227.439820479307</v>
      </c>
      <c r="V298" s="3">
        <f t="shared" si="104"/>
        <v>106997.69123154134</v>
      </c>
      <c r="W298" s="14">
        <f t="shared" si="100"/>
        <v>191897.69123154134</v>
      </c>
    </row>
    <row r="299" spans="1:23" x14ac:dyDescent="0.25">
      <c r="A299" s="1">
        <v>52048</v>
      </c>
      <c r="B299">
        <v>284</v>
      </c>
      <c r="C299" s="8">
        <f t="shared" si="91"/>
        <v>300</v>
      </c>
      <c r="D299" s="8">
        <f t="shared" si="92"/>
        <v>85200</v>
      </c>
      <c r="E299">
        <v>0</v>
      </c>
      <c r="F299" s="2">
        <v>0</v>
      </c>
      <c r="G299" s="2">
        <f t="shared" si="93"/>
        <v>300</v>
      </c>
      <c r="H299" s="2">
        <f t="shared" si="105"/>
        <v>188428.79212085891</v>
      </c>
      <c r="I299" s="2">
        <f t="shared" si="94"/>
        <v>1130.5727527251534</v>
      </c>
      <c r="J299" s="2">
        <v>0</v>
      </c>
      <c r="K299" s="2">
        <f t="shared" si="101"/>
        <v>189559.36487358407</v>
      </c>
      <c r="L299" s="2">
        <f t="shared" si="95"/>
        <v>104359.36487358407</v>
      </c>
      <c r="M299" s="2">
        <f t="shared" si="96"/>
        <v>12523.123784830088</v>
      </c>
      <c r="N299" s="2">
        <f t="shared" si="97"/>
        <v>177036.24108875397</v>
      </c>
      <c r="O299" s="2">
        <f t="shared" si="98"/>
        <v>91836.241088753974</v>
      </c>
      <c r="P299" s="2">
        <f t="shared" si="106"/>
        <v>1262.4799311367872</v>
      </c>
      <c r="Q299" s="2">
        <f t="shared" si="107"/>
        <v>217687.61098315744</v>
      </c>
      <c r="R299" s="2">
        <f t="shared" si="99"/>
        <v>132487.61098315744</v>
      </c>
      <c r="S299" s="2">
        <f>IF(MONTH(A299)=11,(Bezugstabelle!$D$14+Q287)*$R$10*0.7,0)</f>
        <v>0</v>
      </c>
      <c r="T299" s="2">
        <f t="shared" si="102"/>
        <v>0</v>
      </c>
      <c r="U299" s="3">
        <f t="shared" si="103"/>
        <v>24460.525177765441</v>
      </c>
      <c r="V299" s="3">
        <f t="shared" si="104"/>
        <v>108027.08580539201</v>
      </c>
      <c r="W299" s="14">
        <f t="shared" si="100"/>
        <v>193227.08580539201</v>
      </c>
    </row>
    <row r="300" spans="1:23" x14ac:dyDescent="0.25">
      <c r="A300" s="1">
        <v>52079</v>
      </c>
      <c r="B300">
        <v>285</v>
      </c>
      <c r="C300" s="8">
        <f t="shared" si="91"/>
        <v>300</v>
      </c>
      <c r="D300" s="8">
        <f t="shared" si="92"/>
        <v>85500</v>
      </c>
      <c r="E300">
        <v>0</v>
      </c>
      <c r="F300" s="2">
        <v>0</v>
      </c>
      <c r="G300" s="2">
        <f t="shared" si="93"/>
        <v>300</v>
      </c>
      <c r="H300" s="2">
        <f t="shared" si="105"/>
        <v>189859.36487358407</v>
      </c>
      <c r="I300" s="2">
        <f t="shared" si="94"/>
        <v>1139.1561892415043</v>
      </c>
      <c r="J300" s="2">
        <v>0</v>
      </c>
      <c r="K300" s="2">
        <f t="shared" si="101"/>
        <v>190998.52106282557</v>
      </c>
      <c r="L300" s="2">
        <f t="shared" si="95"/>
        <v>105498.52106282557</v>
      </c>
      <c r="M300" s="2">
        <f t="shared" si="96"/>
        <v>12659.822527539069</v>
      </c>
      <c r="N300" s="2">
        <f t="shared" si="97"/>
        <v>178338.6985352865</v>
      </c>
      <c r="O300" s="2">
        <f t="shared" si="98"/>
        <v>92838.698535286501</v>
      </c>
      <c r="P300" s="2">
        <f t="shared" si="106"/>
        <v>1271.5943974017518</v>
      </c>
      <c r="Q300" s="2">
        <f t="shared" si="107"/>
        <v>219259.2053805592</v>
      </c>
      <c r="R300" s="2">
        <f t="shared" si="99"/>
        <v>133759.2053805592</v>
      </c>
      <c r="S300" s="2">
        <f>IF(MONTH(A300)=11,(Bezugstabelle!$D$14+Q288)*$R$10*0.7,0)</f>
        <v>0</v>
      </c>
      <c r="T300" s="2">
        <f t="shared" si="102"/>
        <v>0</v>
      </c>
      <c r="U300" s="3">
        <f t="shared" si="103"/>
        <v>24695.293293385737</v>
      </c>
      <c r="V300" s="3">
        <f t="shared" si="104"/>
        <v>109063.91208717346</v>
      </c>
      <c r="W300" s="14">
        <f t="shared" si="100"/>
        <v>194563.91208717346</v>
      </c>
    </row>
    <row r="301" spans="1:23" x14ac:dyDescent="0.25">
      <c r="A301" s="1">
        <v>52110</v>
      </c>
      <c r="B301">
        <v>286</v>
      </c>
      <c r="C301" s="8">
        <f t="shared" si="91"/>
        <v>300</v>
      </c>
      <c r="D301" s="8">
        <f t="shared" si="92"/>
        <v>85800</v>
      </c>
      <c r="E301">
        <v>0</v>
      </c>
      <c r="F301" s="2">
        <v>0</v>
      </c>
      <c r="G301" s="2">
        <f t="shared" si="93"/>
        <v>300</v>
      </c>
      <c r="H301" s="2">
        <f t="shared" si="105"/>
        <v>191298.52106282557</v>
      </c>
      <c r="I301" s="2">
        <f t="shared" si="94"/>
        <v>1147.7911263769533</v>
      </c>
      <c r="J301" s="2">
        <v>0</v>
      </c>
      <c r="K301" s="2">
        <f t="shared" si="101"/>
        <v>192446.31218920252</v>
      </c>
      <c r="L301" s="2">
        <f t="shared" si="95"/>
        <v>106646.31218920252</v>
      </c>
      <c r="M301" s="2">
        <f t="shared" si="96"/>
        <v>12797.557462704302</v>
      </c>
      <c r="N301" s="2">
        <f t="shared" si="97"/>
        <v>179648.75472649821</v>
      </c>
      <c r="O301" s="2">
        <f t="shared" si="98"/>
        <v>93848.754726498213</v>
      </c>
      <c r="P301" s="2">
        <f t="shared" si="106"/>
        <v>1280.7620313865955</v>
      </c>
      <c r="Q301" s="2">
        <f t="shared" si="107"/>
        <v>220839.96741194581</v>
      </c>
      <c r="R301" s="2">
        <f t="shared" si="99"/>
        <v>135039.96741194581</v>
      </c>
      <c r="S301" s="2">
        <f>IF(MONTH(A301)=11,(Bezugstabelle!$D$14+Q289)*$R$10*0.7,0)</f>
        <v>0</v>
      </c>
      <c r="T301" s="2">
        <f t="shared" si="102"/>
        <v>0</v>
      </c>
      <c r="U301" s="3">
        <f t="shared" si="103"/>
        <v>24931.753983430492</v>
      </c>
      <c r="V301" s="3">
        <f t="shared" si="104"/>
        <v>110108.21342851532</v>
      </c>
      <c r="W301" s="14">
        <f t="shared" si="100"/>
        <v>195908.2134285153</v>
      </c>
    </row>
    <row r="302" spans="1:23" x14ac:dyDescent="0.25">
      <c r="A302" s="1">
        <v>52140</v>
      </c>
      <c r="B302">
        <v>287</v>
      </c>
      <c r="C302" s="8">
        <f t="shared" si="91"/>
        <v>300</v>
      </c>
      <c r="D302" s="8">
        <f t="shared" si="92"/>
        <v>86100</v>
      </c>
      <c r="E302">
        <v>0</v>
      </c>
      <c r="F302" s="2">
        <v>0</v>
      </c>
      <c r="G302" s="2">
        <f t="shared" si="93"/>
        <v>300</v>
      </c>
      <c r="H302" s="2">
        <f t="shared" si="105"/>
        <v>192746.31218920252</v>
      </c>
      <c r="I302" s="2">
        <f t="shared" si="94"/>
        <v>1156.4778731352151</v>
      </c>
      <c r="J302" s="2">
        <v>0</v>
      </c>
      <c r="K302" s="2">
        <f t="shared" si="101"/>
        <v>193902.79006233774</v>
      </c>
      <c r="L302" s="2">
        <f t="shared" si="95"/>
        <v>107802.79006233774</v>
      </c>
      <c r="M302" s="2">
        <f t="shared" si="96"/>
        <v>12936.334807480529</v>
      </c>
      <c r="N302" s="2">
        <f t="shared" si="97"/>
        <v>180966.4552548572</v>
      </c>
      <c r="O302" s="2">
        <f t="shared" si="98"/>
        <v>94866.455254857196</v>
      </c>
      <c r="P302" s="2">
        <f t="shared" si="106"/>
        <v>1289.9831432363505</v>
      </c>
      <c r="Q302" s="2">
        <f t="shared" si="107"/>
        <v>222429.95055518215</v>
      </c>
      <c r="R302" s="2">
        <f t="shared" si="99"/>
        <v>136329.95055518215</v>
      </c>
      <c r="S302" s="2">
        <f>IF(MONTH(A302)=11,(Bezugstabelle!$D$14+Q290)*$R$10*0.7,0)</f>
        <v>0</v>
      </c>
      <c r="T302" s="2">
        <f t="shared" si="102"/>
        <v>0</v>
      </c>
      <c r="U302" s="3">
        <f t="shared" si="103"/>
        <v>25169.917121250503</v>
      </c>
      <c r="V302" s="3">
        <f t="shared" si="104"/>
        <v>111160.03343393165</v>
      </c>
      <c r="W302" s="14">
        <f t="shared" si="100"/>
        <v>197260.03343393165</v>
      </c>
    </row>
    <row r="303" spans="1:23" x14ac:dyDescent="0.25">
      <c r="A303" s="1">
        <v>52171</v>
      </c>
      <c r="B303">
        <v>288</v>
      </c>
      <c r="C303" s="8">
        <f t="shared" si="91"/>
        <v>300</v>
      </c>
      <c r="D303" s="8">
        <f t="shared" si="92"/>
        <v>86400</v>
      </c>
      <c r="E303">
        <v>0</v>
      </c>
      <c r="F303" s="2">
        <f>F291+$J$7</f>
        <v>-333.64000000000021</v>
      </c>
      <c r="G303" s="2">
        <f t="shared" si="93"/>
        <v>-33.640000000000214</v>
      </c>
      <c r="H303" s="2">
        <f t="shared" si="105"/>
        <v>193869.15006233772</v>
      </c>
      <c r="I303" s="2">
        <f t="shared" si="94"/>
        <v>1163.2149003740262</v>
      </c>
      <c r="J303" s="2">
        <f t="shared" ref="J303" si="110">(0.36%+0.035%)*H303</f>
        <v>765.78314274623403</v>
      </c>
      <c r="K303" s="2">
        <f t="shared" si="101"/>
        <v>195798.14810545798</v>
      </c>
      <c r="L303" s="2">
        <f t="shared" si="95"/>
        <v>109398.14810545798</v>
      </c>
      <c r="M303" s="2">
        <f t="shared" si="96"/>
        <v>13127.777772654958</v>
      </c>
      <c r="N303" s="2">
        <f t="shared" si="97"/>
        <v>182670.37033280302</v>
      </c>
      <c r="O303" s="2">
        <f t="shared" si="98"/>
        <v>96270.370332803024</v>
      </c>
      <c r="P303" s="2">
        <f t="shared" si="106"/>
        <v>1299.2580449052293</v>
      </c>
      <c r="Q303" s="2">
        <f t="shared" si="107"/>
        <v>223998.38374491883</v>
      </c>
      <c r="R303" s="2">
        <f t="shared" si="99"/>
        <v>137598.38374491883</v>
      </c>
      <c r="S303" s="2">
        <f>IF(MONTH(A303)=11,(Bezugstabelle!$D$14+Q291)*$R$10*0.7,0)</f>
        <v>754.89441229120189</v>
      </c>
      <c r="T303" s="2">
        <f t="shared" si="102"/>
        <v>30.824855168557409</v>
      </c>
      <c r="U303" s="3">
        <f t="shared" si="103"/>
        <v>25264.729218036369</v>
      </c>
      <c r="V303" s="3">
        <f t="shared" si="104"/>
        <v>112333.65452688246</v>
      </c>
      <c r="W303" s="14">
        <f t="shared" si="100"/>
        <v>198733.65452688246</v>
      </c>
    </row>
    <row r="304" spans="1:23" x14ac:dyDescent="0.25">
      <c r="A304" s="1">
        <v>52201</v>
      </c>
      <c r="B304">
        <v>289</v>
      </c>
      <c r="C304" s="8">
        <f t="shared" si="91"/>
        <v>300</v>
      </c>
      <c r="D304" s="8">
        <f t="shared" si="92"/>
        <v>86700</v>
      </c>
      <c r="E304">
        <v>0</v>
      </c>
      <c r="F304" s="2">
        <v>0</v>
      </c>
      <c r="G304" s="2">
        <f t="shared" si="93"/>
        <v>300</v>
      </c>
      <c r="H304" s="2">
        <f t="shared" si="105"/>
        <v>196098.14810545798</v>
      </c>
      <c r="I304" s="2">
        <f t="shared" si="94"/>
        <v>1176.5888886327477</v>
      </c>
      <c r="J304" s="2">
        <v>0</v>
      </c>
      <c r="K304" s="2">
        <f t="shared" si="101"/>
        <v>197274.73699409072</v>
      </c>
      <c r="L304" s="2">
        <f t="shared" si="95"/>
        <v>110574.73699409072</v>
      </c>
      <c r="M304" s="2">
        <f t="shared" si="96"/>
        <v>13268.968439290886</v>
      </c>
      <c r="N304" s="2">
        <f t="shared" si="97"/>
        <v>184005.76855479984</v>
      </c>
      <c r="O304" s="2">
        <f t="shared" si="98"/>
        <v>97305.768554799841</v>
      </c>
      <c r="P304" s="2">
        <f t="shared" si="106"/>
        <v>1308.4072385120267</v>
      </c>
      <c r="Q304" s="2">
        <f t="shared" si="107"/>
        <v>225606.79098343087</v>
      </c>
      <c r="R304" s="2">
        <f t="shared" si="99"/>
        <v>138906.79098343087</v>
      </c>
      <c r="S304" s="2">
        <f>IF(MONTH(A304)=11,(Bezugstabelle!$D$14+Q292)*$R$10*0.7,0)</f>
        <v>0</v>
      </c>
      <c r="T304" s="2">
        <f t="shared" si="102"/>
        <v>0</v>
      </c>
      <c r="U304" s="3">
        <f t="shared" si="103"/>
        <v>25645.666285315921</v>
      </c>
      <c r="V304" s="3">
        <f t="shared" si="104"/>
        <v>113261.12469811495</v>
      </c>
      <c r="W304" s="14">
        <f t="shared" si="100"/>
        <v>199961.12469811493</v>
      </c>
    </row>
    <row r="305" spans="1:23" x14ac:dyDescent="0.25">
      <c r="A305" s="1">
        <v>52232</v>
      </c>
      <c r="B305">
        <v>290</v>
      </c>
      <c r="C305" s="8">
        <f t="shared" si="91"/>
        <v>300</v>
      </c>
      <c r="D305" s="8">
        <f t="shared" si="92"/>
        <v>87000</v>
      </c>
      <c r="E305">
        <v>0</v>
      </c>
      <c r="F305" s="2">
        <v>0</v>
      </c>
      <c r="G305" s="2">
        <f t="shared" si="93"/>
        <v>300</v>
      </c>
      <c r="H305" s="2">
        <f t="shared" si="105"/>
        <v>197574.73699409072</v>
      </c>
      <c r="I305" s="2">
        <f t="shared" si="94"/>
        <v>1185.4484219645442</v>
      </c>
      <c r="J305" s="2">
        <v>0</v>
      </c>
      <c r="K305" s="2">
        <f t="shared" si="101"/>
        <v>198760.18541605526</v>
      </c>
      <c r="L305" s="2">
        <f t="shared" si="95"/>
        <v>111760.18541605526</v>
      </c>
      <c r="M305" s="2">
        <f t="shared" si="96"/>
        <v>13411.22224992663</v>
      </c>
      <c r="N305" s="2">
        <f t="shared" si="97"/>
        <v>185348.96316612864</v>
      </c>
      <c r="O305" s="2">
        <f t="shared" si="98"/>
        <v>98348.96316612864</v>
      </c>
      <c r="P305" s="2">
        <f t="shared" si="106"/>
        <v>1317.7896140700134</v>
      </c>
      <c r="Q305" s="2">
        <f t="shared" si="107"/>
        <v>227224.58059750087</v>
      </c>
      <c r="R305" s="2">
        <f t="shared" si="99"/>
        <v>140224.58059750087</v>
      </c>
      <c r="S305" s="2">
        <f>IF(MONTH(A305)=11,(Bezugstabelle!$D$14+Q293)*$R$10*0.7,0)</f>
        <v>0</v>
      </c>
      <c r="T305" s="2">
        <f t="shared" si="102"/>
        <v>0</v>
      </c>
      <c r="U305" s="3">
        <f t="shared" si="103"/>
        <v>25888.963192813593</v>
      </c>
      <c r="V305" s="3">
        <f t="shared" si="104"/>
        <v>114335.61740468728</v>
      </c>
      <c r="W305" s="14">
        <f t="shared" si="100"/>
        <v>201335.61740468728</v>
      </c>
    </row>
    <row r="306" spans="1:23" x14ac:dyDescent="0.25">
      <c r="A306" s="1">
        <v>52263</v>
      </c>
      <c r="B306">
        <v>291</v>
      </c>
      <c r="C306" s="8">
        <f t="shared" si="91"/>
        <v>300</v>
      </c>
      <c r="D306" s="8">
        <f t="shared" si="92"/>
        <v>87300</v>
      </c>
      <c r="E306">
        <v>0</v>
      </c>
      <c r="F306" s="2">
        <v>0</v>
      </c>
      <c r="G306" s="2">
        <f t="shared" si="93"/>
        <v>300</v>
      </c>
      <c r="H306" s="2">
        <f t="shared" si="105"/>
        <v>199060.18541605526</v>
      </c>
      <c r="I306" s="2">
        <f t="shared" si="94"/>
        <v>1194.3611124963315</v>
      </c>
      <c r="J306" s="2">
        <v>0</v>
      </c>
      <c r="K306" s="2">
        <f t="shared" si="101"/>
        <v>200254.54652855158</v>
      </c>
      <c r="L306" s="2">
        <f t="shared" si="95"/>
        <v>112954.54652855158</v>
      </c>
      <c r="M306" s="2">
        <f t="shared" si="96"/>
        <v>13554.54558342619</v>
      </c>
      <c r="N306" s="2">
        <f t="shared" si="97"/>
        <v>186700.00094512539</v>
      </c>
      <c r="O306" s="2">
        <f t="shared" si="98"/>
        <v>99400.000945125386</v>
      </c>
      <c r="P306" s="2">
        <f t="shared" si="106"/>
        <v>1327.2267201520885</v>
      </c>
      <c r="Q306" s="2">
        <f t="shared" si="107"/>
        <v>228851.80731765297</v>
      </c>
      <c r="R306" s="2">
        <f t="shared" si="99"/>
        <v>141551.80731765297</v>
      </c>
      <c r="S306" s="2">
        <f>IF(MONTH(A306)=11,(Bezugstabelle!$D$14+Q294)*$R$10*0.7,0)</f>
        <v>0</v>
      </c>
      <c r="T306" s="2">
        <f t="shared" si="102"/>
        <v>0</v>
      </c>
      <c r="U306" s="3">
        <f t="shared" si="103"/>
        <v>26134.002426021678</v>
      </c>
      <c r="V306" s="3">
        <f t="shared" si="104"/>
        <v>115417.8048916313</v>
      </c>
      <c r="W306" s="14">
        <f t="shared" si="100"/>
        <v>202717.8048916313</v>
      </c>
    </row>
    <row r="307" spans="1:23" x14ac:dyDescent="0.25">
      <c r="A307" s="1">
        <v>52291</v>
      </c>
      <c r="B307">
        <v>292</v>
      </c>
      <c r="C307" s="8">
        <f t="shared" si="91"/>
        <v>300</v>
      </c>
      <c r="D307" s="8">
        <f t="shared" si="92"/>
        <v>87600</v>
      </c>
      <c r="E307">
        <v>0</v>
      </c>
      <c r="F307" s="2">
        <v>0</v>
      </c>
      <c r="G307" s="2">
        <f t="shared" si="93"/>
        <v>300</v>
      </c>
      <c r="H307" s="2">
        <f t="shared" si="105"/>
        <v>200554.54652855158</v>
      </c>
      <c r="I307" s="2">
        <f t="shared" si="94"/>
        <v>1203.3272791713093</v>
      </c>
      <c r="J307" s="2">
        <v>0</v>
      </c>
      <c r="K307" s="2">
        <f t="shared" si="101"/>
        <v>201757.87380772288</v>
      </c>
      <c r="L307" s="2">
        <f t="shared" si="95"/>
        <v>114157.87380772288</v>
      </c>
      <c r="M307" s="2">
        <f t="shared" si="96"/>
        <v>13698.944856926744</v>
      </c>
      <c r="N307" s="2">
        <f t="shared" si="97"/>
        <v>188058.92895079614</v>
      </c>
      <c r="O307" s="2">
        <f t="shared" si="98"/>
        <v>100458.92895079614</v>
      </c>
      <c r="P307" s="2">
        <f t="shared" si="106"/>
        <v>1336.7188760196425</v>
      </c>
      <c r="Q307" s="2">
        <f t="shared" si="107"/>
        <v>230488.52619367262</v>
      </c>
      <c r="R307" s="2">
        <f t="shared" si="99"/>
        <v>142888.52619367262</v>
      </c>
      <c r="S307" s="2">
        <f>IF(MONTH(A307)=11,(Bezugstabelle!$D$14+Q295)*$R$10*0.7,0)</f>
        <v>0</v>
      </c>
      <c r="T307" s="2">
        <f t="shared" si="102"/>
        <v>0</v>
      </c>
      <c r="U307" s="3">
        <f t="shared" si="103"/>
        <v>26380.794148506804</v>
      </c>
      <c r="V307" s="3">
        <f t="shared" si="104"/>
        <v>116507.73204516582</v>
      </c>
      <c r="W307" s="14">
        <f t="shared" si="100"/>
        <v>204107.73204516582</v>
      </c>
    </row>
    <row r="308" spans="1:23" x14ac:dyDescent="0.25">
      <c r="A308" s="1">
        <v>52322</v>
      </c>
      <c r="B308">
        <v>293</v>
      </c>
      <c r="C308" s="8">
        <f t="shared" si="91"/>
        <v>300</v>
      </c>
      <c r="D308" s="8">
        <f t="shared" si="92"/>
        <v>87900</v>
      </c>
      <c r="E308">
        <v>0</v>
      </c>
      <c r="F308" s="2">
        <v>0</v>
      </c>
      <c r="G308" s="2">
        <f t="shared" si="93"/>
        <v>300</v>
      </c>
      <c r="H308" s="2">
        <f t="shared" si="105"/>
        <v>202057.87380772288</v>
      </c>
      <c r="I308" s="2">
        <f t="shared" si="94"/>
        <v>1212.3472428463372</v>
      </c>
      <c r="J308" s="2">
        <v>0</v>
      </c>
      <c r="K308" s="2">
        <f t="shared" si="101"/>
        <v>203270.22105056921</v>
      </c>
      <c r="L308" s="2">
        <f t="shared" si="95"/>
        <v>115370.22105056921</v>
      </c>
      <c r="M308" s="2">
        <f t="shared" si="96"/>
        <v>13844.426526068306</v>
      </c>
      <c r="N308" s="2">
        <f t="shared" si="97"/>
        <v>189425.7945245009</v>
      </c>
      <c r="O308" s="2">
        <f t="shared" si="98"/>
        <v>101525.7945245009</v>
      </c>
      <c r="P308" s="2">
        <f t="shared" si="106"/>
        <v>1346.2664027964236</v>
      </c>
      <c r="Q308" s="2">
        <f t="shared" si="107"/>
        <v>232134.79259646905</v>
      </c>
      <c r="R308" s="2">
        <f t="shared" si="99"/>
        <v>144234.79259646905</v>
      </c>
      <c r="S308" s="2">
        <f>IF(MONTH(A308)=11,(Bezugstabelle!$D$14+Q296)*$R$10*0.7,0)</f>
        <v>0</v>
      </c>
      <c r="T308" s="2">
        <f t="shared" si="102"/>
        <v>0</v>
      </c>
      <c r="U308" s="3">
        <f t="shared" si="103"/>
        <v>26629.348583123097</v>
      </c>
      <c r="V308" s="3">
        <f t="shared" si="104"/>
        <v>117605.44401334596</v>
      </c>
      <c r="W308" s="14">
        <f t="shared" si="100"/>
        <v>205505.44401334596</v>
      </c>
    </row>
    <row r="309" spans="1:23" x14ac:dyDescent="0.25">
      <c r="A309" s="1">
        <v>52352</v>
      </c>
      <c r="B309">
        <v>294</v>
      </c>
      <c r="C309" s="8">
        <f t="shared" si="91"/>
        <v>300</v>
      </c>
      <c r="D309" s="8">
        <f t="shared" si="92"/>
        <v>88200</v>
      </c>
      <c r="E309">
        <v>0</v>
      </c>
      <c r="F309" s="2">
        <v>0</v>
      </c>
      <c r="G309" s="2">
        <f t="shared" si="93"/>
        <v>300</v>
      </c>
      <c r="H309" s="2">
        <f t="shared" si="105"/>
        <v>203570.22105056921</v>
      </c>
      <c r="I309" s="2">
        <f t="shared" si="94"/>
        <v>1221.4213263034151</v>
      </c>
      <c r="J309" s="2">
        <v>0</v>
      </c>
      <c r="K309" s="2">
        <f t="shared" si="101"/>
        <v>204791.64237687262</v>
      </c>
      <c r="L309" s="2">
        <f t="shared" si="95"/>
        <v>116591.64237687262</v>
      </c>
      <c r="M309" s="2">
        <f t="shared" si="96"/>
        <v>13990.997085224715</v>
      </c>
      <c r="N309" s="2">
        <f t="shared" si="97"/>
        <v>190800.6452916479</v>
      </c>
      <c r="O309" s="2">
        <f t="shared" si="98"/>
        <v>102600.6452916479</v>
      </c>
      <c r="P309" s="2">
        <f t="shared" si="106"/>
        <v>1355.8696234794029</v>
      </c>
      <c r="Q309" s="2">
        <f t="shared" si="107"/>
        <v>233790.66221994846</v>
      </c>
      <c r="R309" s="2">
        <f t="shared" si="99"/>
        <v>145590.66221994846</v>
      </c>
      <c r="S309" s="2">
        <f>IF(MONTH(A309)=11,(Bezugstabelle!$D$14+Q297)*$R$10*0.7,0)</f>
        <v>0</v>
      </c>
      <c r="T309" s="2">
        <f t="shared" si="102"/>
        <v>0</v>
      </c>
      <c r="U309" s="3">
        <f t="shared" si="103"/>
        <v>26879.676012357981</v>
      </c>
      <c r="V309" s="3">
        <f t="shared" si="104"/>
        <v>118710.98620759047</v>
      </c>
      <c r="W309" s="14">
        <f t="shared" si="100"/>
        <v>206910.98620759047</v>
      </c>
    </row>
    <row r="310" spans="1:23" x14ac:dyDescent="0.25">
      <c r="A310" s="1">
        <v>52383</v>
      </c>
      <c r="B310">
        <v>295</v>
      </c>
      <c r="C310" s="8">
        <f t="shared" si="91"/>
        <v>300</v>
      </c>
      <c r="D310" s="8">
        <f t="shared" si="92"/>
        <v>88500</v>
      </c>
      <c r="E310">
        <v>0</v>
      </c>
      <c r="F310" s="2">
        <v>0</v>
      </c>
      <c r="G310" s="2">
        <f t="shared" si="93"/>
        <v>300</v>
      </c>
      <c r="H310" s="2">
        <f t="shared" si="105"/>
        <v>205091.64237687262</v>
      </c>
      <c r="I310" s="2">
        <f t="shared" si="94"/>
        <v>1230.5498542612356</v>
      </c>
      <c r="J310" s="2">
        <v>0</v>
      </c>
      <c r="K310" s="2">
        <f t="shared" si="101"/>
        <v>206322.19223113387</v>
      </c>
      <c r="L310" s="2">
        <f t="shared" si="95"/>
        <v>117822.19223113387</v>
      </c>
      <c r="M310" s="2">
        <f t="shared" si="96"/>
        <v>14138.663067736064</v>
      </c>
      <c r="N310" s="2">
        <f t="shared" si="97"/>
        <v>192183.52916339782</v>
      </c>
      <c r="O310" s="2">
        <f t="shared" si="98"/>
        <v>103683.52916339782</v>
      </c>
      <c r="P310" s="2">
        <f t="shared" si="106"/>
        <v>1365.5288629496995</v>
      </c>
      <c r="Q310" s="2">
        <f t="shared" si="107"/>
        <v>235456.19108289815</v>
      </c>
      <c r="R310" s="2">
        <f t="shared" si="99"/>
        <v>146956.19108289815</v>
      </c>
      <c r="S310" s="2">
        <f>IF(MONTH(A310)=11,(Bezugstabelle!$D$14+Q298)*$R$10*0.7,0)</f>
        <v>0</v>
      </c>
      <c r="T310" s="2">
        <f t="shared" si="102"/>
        <v>0</v>
      </c>
      <c r="U310" s="3">
        <f t="shared" si="103"/>
        <v>27131.786778680071</v>
      </c>
      <c r="V310" s="3">
        <f t="shared" si="104"/>
        <v>119824.40430421807</v>
      </c>
      <c r="W310" s="14">
        <f t="shared" si="100"/>
        <v>208324.40430421807</v>
      </c>
    </row>
    <row r="311" spans="1:23" x14ac:dyDescent="0.25">
      <c r="A311" s="1">
        <v>52413</v>
      </c>
      <c r="B311">
        <v>296</v>
      </c>
      <c r="C311" s="8">
        <f t="shared" si="91"/>
        <v>300</v>
      </c>
      <c r="D311" s="8">
        <f t="shared" si="92"/>
        <v>88800</v>
      </c>
      <c r="E311">
        <v>0</v>
      </c>
      <c r="F311" s="2">
        <v>0</v>
      </c>
      <c r="G311" s="2">
        <f t="shared" si="93"/>
        <v>300</v>
      </c>
      <c r="H311" s="2">
        <f t="shared" si="105"/>
        <v>206622.19223113387</v>
      </c>
      <c r="I311" s="2">
        <f t="shared" si="94"/>
        <v>1239.733153386803</v>
      </c>
      <c r="J311" s="2">
        <v>0</v>
      </c>
      <c r="K311" s="2">
        <f t="shared" si="101"/>
        <v>207861.92538452067</v>
      </c>
      <c r="L311" s="2">
        <f t="shared" si="95"/>
        <v>119061.92538452067</v>
      </c>
      <c r="M311" s="2">
        <f t="shared" si="96"/>
        <v>14287.431046142479</v>
      </c>
      <c r="N311" s="2">
        <f t="shared" si="97"/>
        <v>193574.49433837819</v>
      </c>
      <c r="O311" s="2">
        <f t="shared" si="98"/>
        <v>104774.49433837819</v>
      </c>
      <c r="P311" s="2">
        <f t="shared" si="106"/>
        <v>1375.2444479835726</v>
      </c>
      <c r="Q311" s="2">
        <f t="shared" si="107"/>
        <v>237131.43553088172</v>
      </c>
      <c r="R311" s="2">
        <f t="shared" si="99"/>
        <v>148331.43553088172</v>
      </c>
      <c r="S311" s="2">
        <f>IF(MONTH(A311)=11,(Bezugstabelle!$D$14+Q299)*$R$10*0.7,0)</f>
        <v>0</v>
      </c>
      <c r="T311" s="2">
        <f t="shared" si="102"/>
        <v>0</v>
      </c>
      <c r="U311" s="3">
        <f t="shared" si="103"/>
        <v>27385.691284889035</v>
      </c>
      <c r="V311" s="3">
        <f t="shared" si="104"/>
        <v>120945.74424599268</v>
      </c>
      <c r="W311" s="14">
        <f t="shared" si="100"/>
        <v>209745.74424599268</v>
      </c>
    </row>
    <row r="312" spans="1:23" x14ac:dyDescent="0.25">
      <c r="A312" s="1">
        <v>52444</v>
      </c>
      <c r="B312">
        <v>297</v>
      </c>
      <c r="C312" s="8">
        <f t="shared" si="91"/>
        <v>300</v>
      </c>
      <c r="D312" s="8">
        <f t="shared" si="92"/>
        <v>89100</v>
      </c>
      <c r="E312">
        <v>0</v>
      </c>
      <c r="F312" s="2">
        <v>0</v>
      </c>
      <c r="G312" s="2">
        <f t="shared" si="93"/>
        <v>300</v>
      </c>
      <c r="H312" s="2">
        <f t="shared" si="105"/>
        <v>208161.92538452067</v>
      </c>
      <c r="I312" s="2">
        <f t="shared" si="94"/>
        <v>1248.9715523071238</v>
      </c>
      <c r="J312" s="2">
        <v>0</v>
      </c>
      <c r="K312" s="2">
        <f t="shared" si="101"/>
        <v>209410.8969368278</v>
      </c>
      <c r="L312" s="2">
        <f t="shared" si="95"/>
        <v>120310.8969368278</v>
      </c>
      <c r="M312" s="2">
        <f t="shared" si="96"/>
        <v>14437.307632419337</v>
      </c>
      <c r="N312" s="2">
        <f t="shared" si="97"/>
        <v>194973.58930440847</v>
      </c>
      <c r="O312" s="2">
        <f t="shared" si="98"/>
        <v>105873.58930440847</v>
      </c>
      <c r="P312" s="2">
        <f t="shared" si="106"/>
        <v>1385.0167072634767</v>
      </c>
      <c r="Q312" s="2">
        <f t="shared" si="107"/>
        <v>238816.4522381452</v>
      </c>
      <c r="R312" s="2">
        <f t="shared" si="99"/>
        <v>149716.4522381452</v>
      </c>
      <c r="S312" s="2">
        <f>IF(MONTH(A312)=11,(Bezugstabelle!$D$14+Q300)*$R$10*0.7,0)</f>
        <v>0</v>
      </c>
      <c r="T312" s="2">
        <f t="shared" si="102"/>
        <v>0</v>
      </c>
      <c r="U312" s="3">
        <f t="shared" si="103"/>
        <v>27641.399994467552</v>
      </c>
      <c r="V312" s="3">
        <f t="shared" si="104"/>
        <v>122075.05224367764</v>
      </c>
      <c r="W312" s="14">
        <f t="shared" si="100"/>
        <v>211175.05224367764</v>
      </c>
    </row>
    <row r="313" spans="1:23" x14ac:dyDescent="0.25">
      <c r="A313" s="1">
        <v>52475</v>
      </c>
      <c r="B313">
        <v>298</v>
      </c>
      <c r="C313" s="8">
        <f t="shared" si="91"/>
        <v>300</v>
      </c>
      <c r="D313" s="8">
        <f t="shared" si="92"/>
        <v>89400</v>
      </c>
      <c r="E313">
        <v>0</v>
      </c>
      <c r="F313" s="2">
        <v>0</v>
      </c>
      <c r="G313" s="2">
        <f t="shared" si="93"/>
        <v>300</v>
      </c>
      <c r="H313" s="2">
        <f t="shared" si="105"/>
        <v>209710.8969368278</v>
      </c>
      <c r="I313" s="2">
        <f t="shared" si="94"/>
        <v>1258.2653816209668</v>
      </c>
      <c r="J313" s="2">
        <v>0</v>
      </c>
      <c r="K313" s="2">
        <f t="shared" si="101"/>
        <v>210969.16231844877</v>
      </c>
      <c r="L313" s="2">
        <f t="shared" si="95"/>
        <v>121569.16231844877</v>
      </c>
      <c r="M313" s="2">
        <f t="shared" si="96"/>
        <v>14588.299478213854</v>
      </c>
      <c r="N313" s="2">
        <f t="shared" si="97"/>
        <v>196380.86284023491</v>
      </c>
      <c r="O313" s="2">
        <f t="shared" si="98"/>
        <v>106980.86284023491</v>
      </c>
      <c r="P313" s="2">
        <f t="shared" si="106"/>
        <v>1394.8459713891805</v>
      </c>
      <c r="Q313" s="2">
        <f t="shared" si="107"/>
        <v>240511.29820953438</v>
      </c>
      <c r="R313" s="2">
        <f t="shared" si="99"/>
        <v>151111.29820953438</v>
      </c>
      <c r="S313" s="2">
        <f>IF(MONTH(A313)=11,(Bezugstabelle!$D$14+Q301)*$R$10*0.7,0)</f>
        <v>0</v>
      </c>
      <c r="T313" s="2">
        <f t="shared" si="102"/>
        <v>0</v>
      </c>
      <c r="U313" s="3">
        <f t="shared" si="103"/>
        <v>27898.92343193528</v>
      </c>
      <c r="V313" s="3">
        <f t="shared" si="104"/>
        <v>123212.37477759909</v>
      </c>
      <c r="W313" s="14">
        <f t="shared" si="100"/>
        <v>212612.37477759909</v>
      </c>
    </row>
    <row r="314" spans="1:23" x14ac:dyDescent="0.25">
      <c r="A314" s="1">
        <v>52505</v>
      </c>
      <c r="B314">
        <v>299</v>
      </c>
      <c r="C314" s="8">
        <f t="shared" si="91"/>
        <v>300</v>
      </c>
      <c r="D314" s="8">
        <f t="shared" si="92"/>
        <v>89700</v>
      </c>
      <c r="E314">
        <v>0</v>
      </c>
      <c r="F314" s="2">
        <v>0</v>
      </c>
      <c r="G314" s="2">
        <f t="shared" si="93"/>
        <v>300</v>
      </c>
      <c r="H314" s="2">
        <f t="shared" si="105"/>
        <v>211269.16231844877</v>
      </c>
      <c r="I314" s="2">
        <f t="shared" si="94"/>
        <v>1267.6149739106925</v>
      </c>
      <c r="J314" s="2">
        <v>0</v>
      </c>
      <c r="K314" s="2">
        <f t="shared" si="101"/>
        <v>212536.77729235947</v>
      </c>
      <c r="L314" s="2">
        <f t="shared" si="95"/>
        <v>122836.77729235947</v>
      </c>
      <c r="M314" s="2">
        <f t="shared" si="96"/>
        <v>14740.413275083138</v>
      </c>
      <c r="N314" s="2">
        <f t="shared" si="97"/>
        <v>197796.36401727633</v>
      </c>
      <c r="O314" s="2">
        <f t="shared" si="98"/>
        <v>108096.36401727633</v>
      </c>
      <c r="P314" s="2">
        <f t="shared" si="106"/>
        <v>1404.7325728889507</v>
      </c>
      <c r="Q314" s="2">
        <f t="shared" si="107"/>
        <v>242216.03078242333</v>
      </c>
      <c r="R314" s="2">
        <f t="shared" si="99"/>
        <v>152516.03078242333</v>
      </c>
      <c r="S314" s="2">
        <f>IF(MONTH(A314)=11,(Bezugstabelle!$D$14+Q302)*$R$10*0.7,0)</f>
        <v>0</v>
      </c>
      <c r="T314" s="2">
        <f t="shared" si="102"/>
        <v>0</v>
      </c>
      <c r="U314" s="3">
        <f t="shared" si="103"/>
        <v>28158.272183204906</v>
      </c>
      <c r="V314" s="3">
        <f t="shared" si="104"/>
        <v>124357.75859921842</v>
      </c>
      <c r="W314" s="14">
        <f t="shared" si="100"/>
        <v>214057.75859921842</v>
      </c>
    </row>
    <row r="315" spans="1:23" x14ac:dyDescent="0.25">
      <c r="A315" s="1">
        <v>52536</v>
      </c>
      <c r="B315">
        <v>300</v>
      </c>
      <c r="C315" s="8">
        <f t="shared" si="91"/>
        <v>300</v>
      </c>
      <c r="D315" s="8">
        <f t="shared" si="92"/>
        <v>90000</v>
      </c>
      <c r="E315">
        <v>0</v>
      </c>
      <c r="F315" s="2">
        <f>F303+$J$7</f>
        <v>-323.58000000000021</v>
      </c>
      <c r="G315" s="2">
        <f t="shared" si="93"/>
        <v>-23.580000000000211</v>
      </c>
      <c r="H315" s="2">
        <f t="shared" si="105"/>
        <v>212513.19729235949</v>
      </c>
      <c r="I315" s="2">
        <f t="shared" si="94"/>
        <v>1275.0791837541567</v>
      </c>
      <c r="J315" s="2">
        <f t="shared" ref="J315" si="111">(0.36%+0.035%)*H315</f>
        <v>839.42712930482003</v>
      </c>
      <c r="K315" s="2">
        <f t="shared" si="101"/>
        <v>214627.70360541847</v>
      </c>
      <c r="L315" s="2">
        <f t="shared" si="95"/>
        <v>124627.70360541847</v>
      </c>
      <c r="M315" s="2">
        <f t="shared" si="96"/>
        <v>14955.324432650217</v>
      </c>
      <c r="N315" s="2">
        <f t="shared" si="97"/>
        <v>199672.37917276827</v>
      </c>
      <c r="O315" s="2">
        <f t="shared" si="98"/>
        <v>109672.37917276827</v>
      </c>
      <c r="P315" s="2">
        <f t="shared" si="106"/>
        <v>1414.6768462308028</v>
      </c>
      <c r="Q315" s="2">
        <f t="shared" si="107"/>
        <v>243897.12416721685</v>
      </c>
      <c r="R315" s="2">
        <f t="shared" si="99"/>
        <v>153897.12416721685</v>
      </c>
      <c r="S315" s="2">
        <f>IF(MONTH(A315)=11,(Bezugstabelle!$D$14+Q303)*$R$10*0.7,0)</f>
        <v>822.45211683150444</v>
      </c>
      <c r="T315" s="2">
        <f t="shared" si="102"/>
        <v>33.583461437286424</v>
      </c>
      <c r="U315" s="3">
        <f t="shared" si="103"/>
        <v>28261.411327302394</v>
      </c>
      <c r="V315" s="3">
        <f t="shared" si="104"/>
        <v>125635.71283991446</v>
      </c>
      <c r="W315" s="14">
        <f t="shared" si="100"/>
        <v>215635.71283991446</v>
      </c>
    </row>
    <row r="316" spans="1:23" x14ac:dyDescent="0.25">
      <c r="A316" s="1">
        <v>52566</v>
      </c>
      <c r="B316">
        <v>301</v>
      </c>
      <c r="C316" s="8">
        <f t="shared" si="91"/>
        <v>300</v>
      </c>
      <c r="D316" s="8">
        <f t="shared" si="92"/>
        <v>90300</v>
      </c>
      <c r="E316">
        <v>0</v>
      </c>
      <c r="F316" s="2">
        <v>0</v>
      </c>
      <c r="G316" s="2">
        <f t="shared" si="93"/>
        <v>300</v>
      </c>
      <c r="H316" s="2">
        <f t="shared" si="105"/>
        <v>214927.70360541847</v>
      </c>
      <c r="I316" s="2">
        <f t="shared" si="94"/>
        <v>1289.5662216325106</v>
      </c>
      <c r="J316" s="2">
        <v>0</v>
      </c>
      <c r="K316" s="2">
        <f t="shared" si="101"/>
        <v>216217.26982705097</v>
      </c>
      <c r="L316" s="2">
        <f t="shared" si="95"/>
        <v>125917.26982705097</v>
      </c>
      <c r="M316" s="2">
        <f t="shared" si="96"/>
        <v>15110.072379246116</v>
      </c>
      <c r="N316" s="2">
        <f t="shared" si="97"/>
        <v>201107.19744780485</v>
      </c>
      <c r="O316" s="2">
        <f t="shared" si="98"/>
        <v>110807.19744780485</v>
      </c>
      <c r="P316" s="2">
        <f t="shared" si="106"/>
        <v>1424.4832243087651</v>
      </c>
      <c r="Q316" s="2">
        <f t="shared" si="107"/>
        <v>245621.60739152561</v>
      </c>
      <c r="R316" s="2">
        <f t="shared" si="99"/>
        <v>155321.60739152561</v>
      </c>
      <c r="S316" s="2">
        <f>IF(MONTH(A316)=11,(Bezugstabelle!$D$14+Q304)*$R$10*0.7,0)</f>
        <v>0</v>
      </c>
      <c r="T316" s="2">
        <f t="shared" si="102"/>
        <v>0</v>
      </c>
      <c r="U316" s="3">
        <f t="shared" si="103"/>
        <v>28676.251764660414</v>
      </c>
      <c r="V316" s="3">
        <f t="shared" si="104"/>
        <v>126645.3556268652</v>
      </c>
      <c r="W316" s="14">
        <f t="shared" si="100"/>
        <v>216945.3556268652</v>
      </c>
    </row>
    <row r="317" spans="1:23" x14ac:dyDescent="0.25">
      <c r="A317" s="1">
        <v>52597</v>
      </c>
      <c r="B317">
        <v>302</v>
      </c>
      <c r="C317" s="8">
        <f t="shared" si="91"/>
        <v>300</v>
      </c>
      <c r="D317" s="8">
        <f t="shared" si="92"/>
        <v>90600</v>
      </c>
      <c r="E317">
        <v>0</v>
      </c>
      <c r="F317" s="2">
        <v>0</v>
      </c>
      <c r="G317" s="2">
        <f t="shared" si="93"/>
        <v>300</v>
      </c>
      <c r="H317" s="2">
        <f t="shared" si="105"/>
        <v>216517.26982705097</v>
      </c>
      <c r="I317" s="2">
        <f t="shared" si="94"/>
        <v>1299.1036189623057</v>
      </c>
      <c r="J317" s="2">
        <v>0</v>
      </c>
      <c r="K317" s="2">
        <f t="shared" si="101"/>
        <v>217816.37344601328</v>
      </c>
      <c r="L317" s="2">
        <f t="shared" si="95"/>
        <v>127216.37344601328</v>
      </c>
      <c r="M317" s="2">
        <f t="shared" si="96"/>
        <v>15265.964813521596</v>
      </c>
      <c r="N317" s="2">
        <f t="shared" si="97"/>
        <v>202550.40863249169</v>
      </c>
      <c r="O317" s="2">
        <f t="shared" si="98"/>
        <v>111950.40863249169</v>
      </c>
      <c r="P317" s="2">
        <f t="shared" si="106"/>
        <v>1434.5427097838995</v>
      </c>
      <c r="Q317" s="2">
        <f t="shared" si="107"/>
        <v>247356.15010130953</v>
      </c>
      <c r="R317" s="2">
        <f t="shared" si="99"/>
        <v>156756.15010130953</v>
      </c>
      <c r="S317" s="2">
        <f>IF(MONTH(A317)=11,(Bezugstabelle!$D$14+Q305)*$R$10*0.7,0)</f>
        <v>0</v>
      </c>
      <c r="T317" s="2">
        <f t="shared" si="102"/>
        <v>0</v>
      </c>
      <c r="U317" s="3">
        <f t="shared" si="103"/>
        <v>28941.104212454266</v>
      </c>
      <c r="V317" s="3">
        <f t="shared" si="104"/>
        <v>127815.04588885527</v>
      </c>
      <c r="W317" s="14">
        <f t="shared" si="100"/>
        <v>218415.04588885527</v>
      </c>
    </row>
    <row r="318" spans="1:23" x14ac:dyDescent="0.25">
      <c r="A318" s="1">
        <v>52628</v>
      </c>
      <c r="B318">
        <v>303</v>
      </c>
      <c r="C318" s="8">
        <f t="shared" si="91"/>
        <v>300</v>
      </c>
      <c r="D318" s="8">
        <f t="shared" si="92"/>
        <v>90900</v>
      </c>
      <c r="E318">
        <v>0</v>
      </c>
      <c r="F318" s="2">
        <v>0</v>
      </c>
      <c r="G318" s="2">
        <f t="shared" si="93"/>
        <v>300</v>
      </c>
      <c r="H318" s="2">
        <f t="shared" si="105"/>
        <v>218116.37344601328</v>
      </c>
      <c r="I318" s="2">
        <f t="shared" si="94"/>
        <v>1308.6982406760796</v>
      </c>
      <c r="J318" s="2">
        <v>0</v>
      </c>
      <c r="K318" s="2">
        <f t="shared" si="101"/>
        <v>219425.07168668936</v>
      </c>
      <c r="L318" s="2">
        <f t="shared" si="95"/>
        <v>128525.07168668936</v>
      </c>
      <c r="M318" s="2">
        <f t="shared" si="96"/>
        <v>15423.008602402724</v>
      </c>
      <c r="N318" s="2">
        <f t="shared" si="97"/>
        <v>204002.06308428664</v>
      </c>
      <c r="O318" s="2">
        <f t="shared" si="98"/>
        <v>113102.06308428664</v>
      </c>
      <c r="P318" s="2">
        <f t="shared" si="106"/>
        <v>1444.6608755909724</v>
      </c>
      <c r="Q318" s="2">
        <f t="shared" si="107"/>
        <v>249100.81097690051</v>
      </c>
      <c r="R318" s="2">
        <f t="shared" si="99"/>
        <v>158200.81097690051</v>
      </c>
      <c r="S318" s="2">
        <f>IF(MONTH(A318)=11,(Bezugstabelle!$D$14+Q306)*$R$10*0.7,0)</f>
        <v>0</v>
      </c>
      <c r="T318" s="2">
        <f t="shared" si="102"/>
        <v>0</v>
      </c>
      <c r="U318" s="3">
        <f t="shared" si="103"/>
        <v>29207.824726610252</v>
      </c>
      <c r="V318" s="3">
        <f t="shared" si="104"/>
        <v>128992.98625029025</v>
      </c>
      <c r="W318" s="14">
        <f t="shared" si="100"/>
        <v>219892.98625029024</v>
      </c>
    </row>
    <row r="319" spans="1:23" x14ac:dyDescent="0.25">
      <c r="A319" s="1">
        <v>52657</v>
      </c>
      <c r="B319">
        <v>304</v>
      </c>
      <c r="C319" s="8">
        <f t="shared" si="91"/>
        <v>300</v>
      </c>
      <c r="D319" s="8">
        <f t="shared" si="92"/>
        <v>91200</v>
      </c>
      <c r="E319">
        <v>0</v>
      </c>
      <c r="F319" s="2">
        <v>0</v>
      </c>
      <c r="G319" s="2">
        <f t="shared" si="93"/>
        <v>300</v>
      </c>
      <c r="H319" s="2">
        <f t="shared" si="105"/>
        <v>219725.07168668936</v>
      </c>
      <c r="I319" s="2">
        <f t="shared" si="94"/>
        <v>1318.350430120136</v>
      </c>
      <c r="J319" s="2">
        <v>0</v>
      </c>
      <c r="K319" s="2">
        <f t="shared" si="101"/>
        <v>221043.4221168095</v>
      </c>
      <c r="L319" s="2">
        <f t="shared" si="95"/>
        <v>129843.4221168095</v>
      </c>
      <c r="M319" s="2">
        <f t="shared" si="96"/>
        <v>15581.210654017141</v>
      </c>
      <c r="N319" s="2">
        <f t="shared" si="97"/>
        <v>205462.21146279236</v>
      </c>
      <c r="O319" s="2">
        <f t="shared" si="98"/>
        <v>114262.21146279236</v>
      </c>
      <c r="P319" s="2">
        <f t="shared" si="106"/>
        <v>1454.8380640319197</v>
      </c>
      <c r="Q319" s="2">
        <f t="shared" si="107"/>
        <v>250855.64904093242</v>
      </c>
      <c r="R319" s="2">
        <f t="shared" si="99"/>
        <v>159655.64904093242</v>
      </c>
      <c r="S319" s="2">
        <f>IF(MONTH(A319)=11,(Bezugstabelle!$D$14+Q307)*$R$10*0.7,0)</f>
        <v>0</v>
      </c>
      <c r="T319" s="2">
        <f t="shared" si="102"/>
        <v>0</v>
      </c>
      <c r="U319" s="3">
        <f t="shared" si="103"/>
        <v>29476.424204182145</v>
      </c>
      <c r="V319" s="3">
        <f t="shared" si="104"/>
        <v>130179.22483675028</v>
      </c>
      <c r="W319" s="14">
        <f t="shared" si="100"/>
        <v>221379.22483675028</v>
      </c>
    </row>
    <row r="320" spans="1:23" x14ac:dyDescent="0.25">
      <c r="A320" s="1">
        <v>52688</v>
      </c>
      <c r="B320">
        <v>305</v>
      </c>
      <c r="C320" s="8">
        <f t="shared" si="91"/>
        <v>300</v>
      </c>
      <c r="D320" s="8">
        <f t="shared" si="92"/>
        <v>91500</v>
      </c>
      <c r="E320">
        <v>0</v>
      </c>
      <c r="F320" s="2">
        <v>0</v>
      </c>
      <c r="G320" s="2">
        <f t="shared" si="93"/>
        <v>300</v>
      </c>
      <c r="H320" s="2">
        <f t="shared" si="105"/>
        <v>221343.4221168095</v>
      </c>
      <c r="I320" s="2">
        <f t="shared" si="94"/>
        <v>1328.0605327008568</v>
      </c>
      <c r="J320" s="2">
        <v>0</v>
      </c>
      <c r="K320" s="2">
        <f t="shared" si="101"/>
        <v>222671.48264951035</v>
      </c>
      <c r="L320" s="2">
        <f t="shared" si="95"/>
        <v>131171.48264951035</v>
      </c>
      <c r="M320" s="2">
        <f t="shared" si="96"/>
        <v>15740.577917941242</v>
      </c>
      <c r="N320" s="2">
        <f t="shared" si="97"/>
        <v>206930.90473156911</v>
      </c>
      <c r="O320" s="2">
        <f t="shared" si="98"/>
        <v>115430.90473156911</v>
      </c>
      <c r="P320" s="2">
        <f t="shared" si="106"/>
        <v>1465.0746194054391</v>
      </c>
      <c r="Q320" s="2">
        <f t="shared" si="107"/>
        <v>252620.72366033786</v>
      </c>
      <c r="R320" s="2">
        <f t="shared" si="99"/>
        <v>161120.72366033786</v>
      </c>
      <c r="S320" s="2">
        <f>IF(MONTH(A320)=11,(Bezugstabelle!$D$14+Q308)*$R$10*0.7,0)</f>
        <v>0</v>
      </c>
      <c r="T320" s="2">
        <f t="shared" si="102"/>
        <v>0</v>
      </c>
      <c r="U320" s="3">
        <f t="shared" si="103"/>
        <v>29746.913605789872</v>
      </c>
      <c r="V320" s="3">
        <f t="shared" si="104"/>
        <v>131373.81005454797</v>
      </c>
      <c r="W320" s="14">
        <f t="shared" si="100"/>
        <v>222873.81005454797</v>
      </c>
    </row>
    <row r="321" spans="1:23" x14ac:dyDescent="0.25">
      <c r="A321" s="1">
        <v>52718</v>
      </c>
      <c r="B321">
        <v>306</v>
      </c>
      <c r="C321" s="8">
        <f t="shared" si="91"/>
        <v>300</v>
      </c>
      <c r="D321" s="8">
        <f t="shared" si="92"/>
        <v>91800</v>
      </c>
      <c r="E321">
        <v>0</v>
      </c>
      <c r="F321" s="2">
        <v>0</v>
      </c>
      <c r="G321" s="2">
        <f t="shared" si="93"/>
        <v>300</v>
      </c>
      <c r="H321" s="2">
        <f t="shared" si="105"/>
        <v>222971.48264951035</v>
      </c>
      <c r="I321" s="2">
        <f t="shared" si="94"/>
        <v>1337.828895897062</v>
      </c>
      <c r="J321" s="2">
        <v>0</v>
      </c>
      <c r="K321" s="2">
        <f t="shared" si="101"/>
        <v>224309.3115454074</v>
      </c>
      <c r="L321" s="2">
        <f t="shared" si="95"/>
        <v>132509.3115454074</v>
      </c>
      <c r="M321" s="2">
        <f t="shared" si="96"/>
        <v>15901.117385448888</v>
      </c>
      <c r="N321" s="2">
        <f t="shared" si="97"/>
        <v>208408.19415995851</v>
      </c>
      <c r="O321" s="2">
        <f t="shared" si="98"/>
        <v>116608.19415995851</v>
      </c>
      <c r="P321" s="2">
        <f t="shared" si="106"/>
        <v>1475.3708880186375</v>
      </c>
      <c r="Q321" s="2">
        <f t="shared" si="107"/>
        <v>254396.09454835649</v>
      </c>
      <c r="R321" s="2">
        <f t="shared" si="99"/>
        <v>162596.09454835649</v>
      </c>
      <c r="S321" s="2">
        <f>IF(MONTH(A321)=11,(Bezugstabelle!$D$14+Q309)*$R$10*0.7,0)</f>
        <v>0</v>
      </c>
      <c r="T321" s="2">
        <f t="shared" si="102"/>
        <v>0</v>
      </c>
      <c r="U321" s="3">
        <f t="shared" si="103"/>
        <v>30019.303955990315</v>
      </c>
      <c r="V321" s="3">
        <f t="shared" si="104"/>
        <v>132576.79059236616</v>
      </c>
      <c r="W321" s="14">
        <f t="shared" si="100"/>
        <v>224376.79059236616</v>
      </c>
    </row>
    <row r="322" spans="1:23" x14ac:dyDescent="0.25">
      <c r="A322" s="1">
        <v>52749</v>
      </c>
      <c r="B322">
        <v>307</v>
      </c>
      <c r="C322" s="8">
        <f t="shared" si="91"/>
        <v>300</v>
      </c>
      <c r="D322" s="8">
        <f t="shared" si="92"/>
        <v>92100</v>
      </c>
      <c r="E322">
        <v>0</v>
      </c>
      <c r="F322" s="2">
        <v>0</v>
      </c>
      <c r="G322" s="2">
        <f t="shared" si="93"/>
        <v>300</v>
      </c>
      <c r="H322" s="2">
        <f t="shared" si="105"/>
        <v>224609.3115454074</v>
      </c>
      <c r="I322" s="2">
        <f t="shared" si="94"/>
        <v>1347.6558692724443</v>
      </c>
      <c r="J322" s="2">
        <v>0</v>
      </c>
      <c r="K322" s="2">
        <f t="shared" si="101"/>
        <v>225956.96741467985</v>
      </c>
      <c r="L322" s="2">
        <f t="shared" si="95"/>
        <v>133856.96741467985</v>
      </c>
      <c r="M322" s="2">
        <f t="shared" si="96"/>
        <v>16062.836089761582</v>
      </c>
      <c r="N322" s="2">
        <f t="shared" si="97"/>
        <v>209894.13132491827</v>
      </c>
      <c r="O322" s="2">
        <f t="shared" si="98"/>
        <v>117794.13132491827</v>
      </c>
      <c r="P322" s="2">
        <f t="shared" si="106"/>
        <v>1485.7272181987462</v>
      </c>
      <c r="Q322" s="2">
        <f t="shared" si="107"/>
        <v>256181.82176655522</v>
      </c>
      <c r="R322" s="2">
        <f t="shared" si="99"/>
        <v>164081.82176655522</v>
      </c>
      <c r="S322" s="2">
        <f>IF(MONTH(A322)=11,(Bezugstabelle!$D$14+Q310)*$R$10*0.7,0)</f>
        <v>0</v>
      </c>
      <c r="T322" s="2">
        <f t="shared" si="102"/>
        <v>0</v>
      </c>
      <c r="U322" s="3">
        <f t="shared" si="103"/>
        <v>30293.606343650252</v>
      </c>
      <c r="V322" s="3">
        <f t="shared" si="104"/>
        <v>133788.21542290496</v>
      </c>
      <c r="W322" s="14">
        <f t="shared" si="100"/>
        <v>225888.21542290496</v>
      </c>
    </row>
    <row r="323" spans="1:23" x14ac:dyDescent="0.25">
      <c r="A323" s="1">
        <v>52779</v>
      </c>
      <c r="B323">
        <v>308</v>
      </c>
      <c r="C323" s="8">
        <f t="shared" si="91"/>
        <v>300</v>
      </c>
      <c r="D323" s="8">
        <f t="shared" si="92"/>
        <v>92400</v>
      </c>
      <c r="E323">
        <v>0</v>
      </c>
      <c r="F323" s="2">
        <v>0</v>
      </c>
      <c r="G323" s="2">
        <f t="shared" si="93"/>
        <v>300</v>
      </c>
      <c r="H323" s="2">
        <f t="shared" si="105"/>
        <v>226256.96741467985</v>
      </c>
      <c r="I323" s="2">
        <f t="shared" si="94"/>
        <v>1357.5418044880789</v>
      </c>
      <c r="J323" s="2">
        <v>0</v>
      </c>
      <c r="K323" s="2">
        <f t="shared" si="101"/>
        <v>227614.50921916793</v>
      </c>
      <c r="L323" s="2">
        <f t="shared" si="95"/>
        <v>135214.50921916793</v>
      </c>
      <c r="M323" s="2">
        <f t="shared" si="96"/>
        <v>16225.741106300153</v>
      </c>
      <c r="N323" s="2">
        <f t="shared" si="97"/>
        <v>211388.76811286778</v>
      </c>
      <c r="O323" s="2">
        <f t="shared" si="98"/>
        <v>118988.76811286778</v>
      </c>
      <c r="P323" s="2">
        <f t="shared" si="106"/>
        <v>1496.1439603049055</v>
      </c>
      <c r="Q323" s="2">
        <f t="shared" si="107"/>
        <v>257977.96572686013</v>
      </c>
      <c r="R323" s="2">
        <f t="shared" si="99"/>
        <v>165577.96572686013</v>
      </c>
      <c r="S323" s="2">
        <f>IF(MONTH(A323)=11,(Bezugstabelle!$D$14+Q311)*$R$10*0.7,0)</f>
        <v>0</v>
      </c>
      <c r="T323" s="2">
        <f t="shared" si="102"/>
        <v>0</v>
      </c>
      <c r="U323" s="3">
        <f t="shared" si="103"/>
        <v>30569.831922321544</v>
      </c>
      <c r="V323" s="3">
        <f t="shared" si="104"/>
        <v>135008.13380453858</v>
      </c>
      <c r="W323" s="14">
        <f t="shared" si="100"/>
        <v>227408.13380453858</v>
      </c>
    </row>
    <row r="324" spans="1:23" x14ac:dyDescent="0.25">
      <c r="A324" s="1">
        <v>52810</v>
      </c>
      <c r="B324">
        <v>309</v>
      </c>
      <c r="C324" s="8">
        <f t="shared" si="91"/>
        <v>300</v>
      </c>
      <c r="D324" s="8">
        <f t="shared" si="92"/>
        <v>92700</v>
      </c>
      <c r="E324">
        <v>0</v>
      </c>
      <c r="F324" s="2">
        <v>0</v>
      </c>
      <c r="G324" s="2">
        <f t="shared" si="93"/>
        <v>300</v>
      </c>
      <c r="H324" s="2">
        <f t="shared" si="105"/>
        <v>227914.50921916793</v>
      </c>
      <c r="I324" s="2">
        <f t="shared" si="94"/>
        <v>1367.4870553150074</v>
      </c>
      <c r="J324" s="2">
        <v>0</v>
      </c>
      <c r="K324" s="2">
        <f t="shared" si="101"/>
        <v>229281.99627448292</v>
      </c>
      <c r="L324" s="2">
        <f t="shared" si="95"/>
        <v>136581.99627448292</v>
      </c>
      <c r="M324" s="2">
        <f t="shared" si="96"/>
        <v>16389.839552937952</v>
      </c>
      <c r="N324" s="2">
        <f t="shared" si="97"/>
        <v>212892.15672154498</v>
      </c>
      <c r="O324" s="2">
        <f t="shared" si="98"/>
        <v>120192.15672154498</v>
      </c>
      <c r="P324" s="2">
        <f t="shared" si="106"/>
        <v>1506.6214667400175</v>
      </c>
      <c r="Q324" s="2">
        <f t="shared" si="107"/>
        <v>259784.58719360013</v>
      </c>
      <c r="R324" s="2">
        <f t="shared" si="99"/>
        <v>167084.58719360013</v>
      </c>
      <c r="S324" s="2">
        <f>IF(MONTH(A324)=11,(Bezugstabelle!$D$14+Q312)*$R$10*0.7,0)</f>
        <v>0</v>
      </c>
      <c r="T324" s="2">
        <f t="shared" si="102"/>
        <v>0</v>
      </c>
      <c r="U324" s="3">
        <f t="shared" si="103"/>
        <v>30847.991910618421</v>
      </c>
      <c r="V324" s="3">
        <f t="shared" si="104"/>
        <v>136236.59528298173</v>
      </c>
      <c r="W324" s="14">
        <f t="shared" si="100"/>
        <v>228936.59528298173</v>
      </c>
    </row>
    <row r="325" spans="1:23" x14ac:dyDescent="0.25">
      <c r="A325" s="1">
        <v>52841</v>
      </c>
      <c r="B325">
        <v>310</v>
      </c>
      <c r="C325" s="8">
        <f t="shared" si="91"/>
        <v>300</v>
      </c>
      <c r="D325" s="8">
        <f t="shared" si="92"/>
        <v>93000</v>
      </c>
      <c r="E325">
        <v>0</v>
      </c>
      <c r="F325" s="2">
        <v>0</v>
      </c>
      <c r="G325" s="2">
        <f t="shared" si="93"/>
        <v>300</v>
      </c>
      <c r="H325" s="2">
        <f t="shared" si="105"/>
        <v>229581.99627448292</v>
      </c>
      <c r="I325" s="2">
        <f t="shared" si="94"/>
        <v>1377.4919776468976</v>
      </c>
      <c r="J325" s="2">
        <v>0</v>
      </c>
      <c r="K325" s="2">
        <f t="shared" si="101"/>
        <v>230959.48825212981</v>
      </c>
      <c r="L325" s="2">
        <f t="shared" si="95"/>
        <v>137959.48825212981</v>
      </c>
      <c r="M325" s="2">
        <f t="shared" si="96"/>
        <v>16555.138590255578</v>
      </c>
      <c r="N325" s="2">
        <f t="shared" si="97"/>
        <v>214404.34966187424</v>
      </c>
      <c r="O325" s="2">
        <f t="shared" si="98"/>
        <v>121404.34966187424</v>
      </c>
      <c r="P325" s="2">
        <f t="shared" si="106"/>
        <v>1517.1600919626676</v>
      </c>
      <c r="Q325" s="2">
        <f t="shared" si="107"/>
        <v>261601.7472855628</v>
      </c>
      <c r="R325" s="2">
        <f t="shared" si="99"/>
        <v>168601.7472855628</v>
      </c>
      <c r="S325" s="2">
        <f>IF(MONTH(A325)=11,(Bezugstabelle!$D$14+Q313)*$R$10*0.7,0)</f>
        <v>0</v>
      </c>
      <c r="T325" s="2">
        <f t="shared" si="102"/>
        <v>0</v>
      </c>
      <c r="U325" s="3">
        <f t="shared" si="103"/>
        <v>31128.097592597027</v>
      </c>
      <c r="V325" s="3">
        <f t="shared" si="104"/>
        <v>137473.64969296579</v>
      </c>
      <c r="W325" s="14">
        <f t="shared" si="100"/>
        <v>230473.64969296579</v>
      </c>
    </row>
    <row r="326" spans="1:23" x14ac:dyDescent="0.25">
      <c r="A326" s="1">
        <v>52871</v>
      </c>
      <c r="B326">
        <v>311</v>
      </c>
      <c r="C326" s="8">
        <f t="shared" si="91"/>
        <v>300</v>
      </c>
      <c r="D326" s="8">
        <f t="shared" si="92"/>
        <v>93300</v>
      </c>
      <c r="E326">
        <v>0</v>
      </c>
      <c r="F326" s="2">
        <v>0</v>
      </c>
      <c r="G326" s="2">
        <f t="shared" si="93"/>
        <v>300</v>
      </c>
      <c r="H326" s="2">
        <f t="shared" si="105"/>
        <v>231259.48825212981</v>
      </c>
      <c r="I326" s="2">
        <f t="shared" si="94"/>
        <v>1387.5569295127789</v>
      </c>
      <c r="J326" s="2">
        <v>0</v>
      </c>
      <c r="K326" s="2">
        <f t="shared" si="101"/>
        <v>232647.04518164258</v>
      </c>
      <c r="L326" s="2">
        <f t="shared" si="95"/>
        <v>139347.04518164258</v>
      </c>
      <c r="M326" s="2">
        <f t="shared" si="96"/>
        <v>16721.645421797111</v>
      </c>
      <c r="N326" s="2">
        <f t="shared" si="97"/>
        <v>215925.39975984546</v>
      </c>
      <c r="O326" s="2">
        <f t="shared" si="98"/>
        <v>122625.39975984546</v>
      </c>
      <c r="P326" s="2">
        <f t="shared" si="106"/>
        <v>1527.7601924991163</v>
      </c>
      <c r="Q326" s="2">
        <f t="shared" si="107"/>
        <v>263429.50747806189</v>
      </c>
      <c r="R326" s="2">
        <f t="shared" si="99"/>
        <v>170129.50747806189</v>
      </c>
      <c r="S326" s="2">
        <f>IF(MONTH(A326)=11,(Bezugstabelle!$D$14+Q314)*$R$10*0.7,0)</f>
        <v>0</v>
      </c>
      <c r="T326" s="2">
        <f t="shared" si="102"/>
        <v>0</v>
      </c>
      <c r="U326" s="3">
        <f t="shared" si="103"/>
        <v>31410.160318137172</v>
      </c>
      <c r="V326" s="3">
        <f t="shared" si="104"/>
        <v>138719.34715992471</v>
      </c>
      <c r="W326" s="14">
        <f t="shared" si="100"/>
        <v>232019.34715992471</v>
      </c>
    </row>
    <row r="327" spans="1:23" x14ac:dyDescent="0.25">
      <c r="A327" s="1">
        <v>52902</v>
      </c>
      <c r="B327">
        <v>312</v>
      </c>
      <c r="C327" s="8">
        <f t="shared" si="91"/>
        <v>300</v>
      </c>
      <c r="D327" s="8">
        <f t="shared" si="92"/>
        <v>93600</v>
      </c>
      <c r="E327">
        <v>0</v>
      </c>
      <c r="F327" s="2">
        <f>F315+$J$7</f>
        <v>-313.52000000000021</v>
      </c>
      <c r="G327" s="2">
        <f t="shared" si="93"/>
        <v>-13.520000000000209</v>
      </c>
      <c r="H327" s="2">
        <f t="shared" si="105"/>
        <v>232633.52518164259</v>
      </c>
      <c r="I327" s="2">
        <f t="shared" si="94"/>
        <v>1395.8011510898552</v>
      </c>
      <c r="J327" s="2">
        <f t="shared" ref="J327" si="112">(0.36%+0.035%)*H327</f>
        <v>918.90242446748834</v>
      </c>
      <c r="K327" s="2">
        <f t="shared" si="101"/>
        <v>234948.22875719995</v>
      </c>
      <c r="L327" s="2">
        <f t="shared" si="95"/>
        <v>141348.22875719995</v>
      </c>
      <c r="M327" s="2">
        <f t="shared" si="96"/>
        <v>16961.787450863994</v>
      </c>
      <c r="N327" s="2">
        <f t="shared" si="97"/>
        <v>217986.44130633597</v>
      </c>
      <c r="O327" s="2">
        <f t="shared" si="98"/>
        <v>124386.44130633597</v>
      </c>
      <c r="P327" s="2">
        <f t="shared" si="106"/>
        <v>1538.4221269553611</v>
      </c>
      <c r="Q327" s="2">
        <f t="shared" si="107"/>
        <v>265231.38852746185</v>
      </c>
      <c r="R327" s="2">
        <f t="shared" si="99"/>
        <v>171631.38852746185</v>
      </c>
      <c r="S327" s="2">
        <f>IF(MONTH(A327)=11,(Bezugstabelle!$D$14+Q315)*$R$10*0.7,0)</f>
        <v>894.88353196866933</v>
      </c>
      <c r="T327" s="2">
        <f t="shared" si="102"/>
        <v>36.541077555387325</v>
      </c>
      <c r="U327" s="3">
        <f t="shared" si="103"/>
        <v>31522.227234792928</v>
      </c>
      <c r="V327" s="3">
        <f t="shared" si="104"/>
        <v>140109.16129266893</v>
      </c>
      <c r="W327" s="14">
        <f t="shared" si="100"/>
        <v>233709.16129266893</v>
      </c>
    </row>
    <row r="328" spans="1:23" x14ac:dyDescent="0.25">
      <c r="A328" s="1">
        <v>52932</v>
      </c>
      <c r="B328">
        <v>313</v>
      </c>
      <c r="C328" s="8">
        <f t="shared" si="91"/>
        <v>300</v>
      </c>
      <c r="D328" s="8">
        <f t="shared" si="92"/>
        <v>93900</v>
      </c>
      <c r="E328">
        <v>0</v>
      </c>
      <c r="F328" s="2">
        <v>0</v>
      </c>
      <c r="G328" s="2">
        <f t="shared" si="93"/>
        <v>300</v>
      </c>
      <c r="H328" s="2">
        <f t="shared" si="105"/>
        <v>235248.22875719995</v>
      </c>
      <c r="I328" s="2">
        <f t="shared" si="94"/>
        <v>1411.4893725431996</v>
      </c>
      <c r="J328" s="2">
        <v>0</v>
      </c>
      <c r="K328" s="2">
        <f t="shared" si="101"/>
        <v>236659.71812974315</v>
      </c>
      <c r="L328" s="2">
        <f t="shared" si="95"/>
        <v>142759.71812974315</v>
      </c>
      <c r="M328" s="2">
        <f t="shared" si="96"/>
        <v>17131.166175569178</v>
      </c>
      <c r="N328" s="2">
        <f t="shared" si="97"/>
        <v>219528.55195417398</v>
      </c>
      <c r="O328" s="2">
        <f t="shared" si="98"/>
        <v>125628.55195417398</v>
      </c>
      <c r="P328" s="2">
        <f t="shared" si="106"/>
        <v>1548.9330997435275</v>
      </c>
      <c r="Q328" s="2">
        <f t="shared" si="107"/>
        <v>267080.32162720535</v>
      </c>
      <c r="R328" s="2">
        <f t="shared" si="99"/>
        <v>173180.32162720535</v>
      </c>
      <c r="S328" s="2">
        <f>IF(MONTH(A328)=11,(Bezugstabelle!$D$14+Q316)*$R$10*0.7,0)</f>
        <v>0</v>
      </c>
      <c r="T328" s="2">
        <f t="shared" si="102"/>
        <v>0</v>
      </c>
      <c r="U328" s="3">
        <f t="shared" si="103"/>
        <v>31973.416880422785</v>
      </c>
      <c r="V328" s="3">
        <f t="shared" si="104"/>
        <v>141206.90474678256</v>
      </c>
      <c r="W328" s="14">
        <f t="shared" si="100"/>
        <v>235106.90474678256</v>
      </c>
    </row>
    <row r="329" spans="1:23" x14ac:dyDescent="0.25">
      <c r="A329" s="1">
        <v>52963</v>
      </c>
      <c r="B329">
        <v>314</v>
      </c>
      <c r="C329" s="8">
        <f t="shared" si="91"/>
        <v>300</v>
      </c>
      <c r="D329" s="8">
        <f t="shared" si="92"/>
        <v>94200</v>
      </c>
      <c r="E329">
        <v>0</v>
      </c>
      <c r="F329" s="2">
        <v>0</v>
      </c>
      <c r="G329" s="2">
        <f t="shared" si="93"/>
        <v>300</v>
      </c>
      <c r="H329" s="2">
        <f t="shared" si="105"/>
        <v>236959.71812974315</v>
      </c>
      <c r="I329" s="2">
        <f t="shared" si="94"/>
        <v>1421.7583087784587</v>
      </c>
      <c r="J329" s="2">
        <v>0</v>
      </c>
      <c r="K329" s="2">
        <f t="shared" si="101"/>
        <v>238381.47643852161</v>
      </c>
      <c r="L329" s="2">
        <f t="shared" si="95"/>
        <v>144181.47643852161</v>
      </c>
      <c r="M329" s="2">
        <f t="shared" si="96"/>
        <v>17301.777172622595</v>
      </c>
      <c r="N329" s="2">
        <f t="shared" si="97"/>
        <v>221079.69926589902</v>
      </c>
      <c r="O329" s="2">
        <f t="shared" si="98"/>
        <v>126879.69926589902</v>
      </c>
      <c r="P329" s="2">
        <f t="shared" si="106"/>
        <v>1559.7185428253647</v>
      </c>
      <c r="Q329" s="2">
        <f t="shared" si="107"/>
        <v>268940.04017003073</v>
      </c>
      <c r="R329" s="2">
        <f t="shared" si="99"/>
        <v>174740.04017003073</v>
      </c>
      <c r="S329" s="2">
        <f>IF(MONTH(A329)=11,(Bezugstabelle!$D$14+Q317)*$R$10*0.7,0)</f>
        <v>0</v>
      </c>
      <c r="T329" s="2">
        <f t="shared" si="102"/>
        <v>0</v>
      </c>
      <c r="U329" s="3">
        <f t="shared" si="103"/>
        <v>32261.379916391921</v>
      </c>
      <c r="V329" s="3">
        <f t="shared" si="104"/>
        <v>142478.66025363881</v>
      </c>
      <c r="W329" s="14">
        <f t="shared" si="100"/>
        <v>236678.66025363881</v>
      </c>
    </row>
    <row r="330" spans="1:23" x14ac:dyDescent="0.25">
      <c r="A330" s="1">
        <v>52994</v>
      </c>
      <c r="B330">
        <v>315</v>
      </c>
      <c r="C330" s="8">
        <f t="shared" si="91"/>
        <v>300</v>
      </c>
      <c r="D330" s="8">
        <f t="shared" si="92"/>
        <v>94500</v>
      </c>
      <c r="E330">
        <v>0</v>
      </c>
      <c r="F330" s="2">
        <v>0</v>
      </c>
      <c r="G330" s="2">
        <f t="shared" si="93"/>
        <v>300</v>
      </c>
      <c r="H330" s="2">
        <f t="shared" si="105"/>
        <v>238681.47643852161</v>
      </c>
      <c r="I330" s="2">
        <f t="shared" si="94"/>
        <v>1432.0888586311296</v>
      </c>
      <c r="J330" s="2">
        <v>0</v>
      </c>
      <c r="K330" s="2">
        <f t="shared" si="101"/>
        <v>240113.56529715273</v>
      </c>
      <c r="L330" s="2">
        <f t="shared" si="95"/>
        <v>145613.56529715273</v>
      </c>
      <c r="M330" s="2">
        <f t="shared" si="96"/>
        <v>17473.627835658328</v>
      </c>
      <c r="N330" s="2">
        <f t="shared" si="97"/>
        <v>222639.93746149441</v>
      </c>
      <c r="O330" s="2">
        <f t="shared" si="98"/>
        <v>128139.93746149441</v>
      </c>
      <c r="P330" s="2">
        <f t="shared" si="106"/>
        <v>1570.5669009918461</v>
      </c>
      <c r="Q330" s="2">
        <f t="shared" si="107"/>
        <v>270810.60707102256</v>
      </c>
      <c r="R330" s="2">
        <f t="shared" si="99"/>
        <v>176310.60707102256</v>
      </c>
      <c r="S330" s="2">
        <f>IF(MONTH(A330)=11,(Bezugstabelle!$D$14+Q318)*$R$10*0.7,0)</f>
        <v>0</v>
      </c>
      <c r="T330" s="2">
        <f t="shared" si="102"/>
        <v>0</v>
      </c>
      <c r="U330" s="3">
        <f t="shared" si="103"/>
        <v>32551.345830487538</v>
      </c>
      <c r="V330" s="3">
        <f t="shared" si="104"/>
        <v>143759.26124053501</v>
      </c>
      <c r="W330" s="14">
        <f t="shared" si="100"/>
        <v>238259.26124053501</v>
      </c>
    </row>
    <row r="331" spans="1:23" x14ac:dyDescent="0.25">
      <c r="A331" s="1">
        <v>53022</v>
      </c>
      <c r="B331">
        <v>316</v>
      </c>
      <c r="C331" s="8">
        <f t="shared" si="91"/>
        <v>300</v>
      </c>
      <c r="D331" s="8">
        <f t="shared" si="92"/>
        <v>94800</v>
      </c>
      <c r="E331">
        <v>0</v>
      </c>
      <c r="F331" s="2">
        <v>0</v>
      </c>
      <c r="G331" s="2">
        <f t="shared" si="93"/>
        <v>300</v>
      </c>
      <c r="H331" s="2">
        <f t="shared" si="105"/>
        <v>240413.56529715273</v>
      </c>
      <c r="I331" s="2">
        <f t="shared" si="94"/>
        <v>1442.4813917829163</v>
      </c>
      <c r="J331" s="2">
        <v>0</v>
      </c>
      <c r="K331" s="2">
        <f t="shared" si="101"/>
        <v>241856.04668893566</v>
      </c>
      <c r="L331" s="2">
        <f t="shared" si="95"/>
        <v>147056.04668893566</v>
      </c>
      <c r="M331" s="2">
        <f t="shared" si="96"/>
        <v>17646.725602672279</v>
      </c>
      <c r="N331" s="2">
        <f t="shared" si="97"/>
        <v>224209.32108626337</v>
      </c>
      <c r="O331" s="2">
        <f t="shared" si="98"/>
        <v>129409.32108626337</v>
      </c>
      <c r="P331" s="2">
        <f t="shared" si="106"/>
        <v>1581.4785412476317</v>
      </c>
      <c r="Q331" s="2">
        <f t="shared" si="107"/>
        <v>272692.08561227017</v>
      </c>
      <c r="R331" s="2">
        <f t="shared" si="99"/>
        <v>177892.08561227017</v>
      </c>
      <c r="S331" s="2">
        <f>IF(MONTH(A331)=11,(Bezugstabelle!$D$14+Q319)*$R$10*0.7,0)</f>
        <v>0</v>
      </c>
      <c r="T331" s="2">
        <f t="shared" si="102"/>
        <v>0</v>
      </c>
      <c r="U331" s="3">
        <f t="shared" si="103"/>
        <v>32843.326306165371</v>
      </c>
      <c r="V331" s="3">
        <f t="shared" si="104"/>
        <v>145048.7593061048</v>
      </c>
      <c r="W331" s="14">
        <f t="shared" si="100"/>
        <v>239848.7593061048</v>
      </c>
    </row>
    <row r="332" spans="1:23" x14ac:dyDescent="0.25">
      <c r="A332" s="1">
        <v>53053</v>
      </c>
      <c r="B332">
        <v>317</v>
      </c>
      <c r="C332" s="8">
        <f t="shared" si="91"/>
        <v>300</v>
      </c>
      <c r="D332" s="8">
        <f t="shared" si="92"/>
        <v>95100</v>
      </c>
      <c r="E332">
        <v>0</v>
      </c>
      <c r="F332" s="2">
        <v>0</v>
      </c>
      <c r="G332" s="2">
        <f t="shared" si="93"/>
        <v>300</v>
      </c>
      <c r="H332" s="2">
        <f t="shared" si="105"/>
        <v>242156.04668893566</v>
      </c>
      <c r="I332" s="2">
        <f t="shared" si="94"/>
        <v>1452.9362801336138</v>
      </c>
      <c r="J332" s="2">
        <v>0</v>
      </c>
      <c r="K332" s="2">
        <f t="shared" si="101"/>
        <v>243608.98296906927</v>
      </c>
      <c r="L332" s="2">
        <f t="shared" si="95"/>
        <v>148508.98296906927</v>
      </c>
      <c r="M332" s="2">
        <f t="shared" si="96"/>
        <v>17821.077956288311</v>
      </c>
      <c r="N332" s="2">
        <f t="shared" si="97"/>
        <v>225787.90501278098</v>
      </c>
      <c r="O332" s="2">
        <f t="shared" si="98"/>
        <v>130687.90501278098</v>
      </c>
      <c r="P332" s="2">
        <f t="shared" si="106"/>
        <v>1592.4538327382427</v>
      </c>
      <c r="Q332" s="2">
        <f t="shared" si="107"/>
        <v>274584.53944500838</v>
      </c>
      <c r="R332" s="2">
        <f t="shared" si="99"/>
        <v>179484.53944500838</v>
      </c>
      <c r="S332" s="2">
        <f>IF(MONTH(A332)=11,(Bezugstabelle!$D$14+Q320)*$R$10*0.7,0)</f>
        <v>0</v>
      </c>
      <c r="T332" s="2">
        <f t="shared" si="102"/>
        <v>0</v>
      </c>
      <c r="U332" s="3">
        <f t="shared" si="103"/>
        <v>33137.333095034672</v>
      </c>
      <c r="V332" s="3">
        <f t="shared" si="104"/>
        <v>146347.20634997371</v>
      </c>
      <c r="W332" s="14">
        <f t="shared" si="100"/>
        <v>241447.20634997371</v>
      </c>
    </row>
    <row r="333" spans="1:23" x14ac:dyDescent="0.25">
      <c r="A333" s="1">
        <v>53083</v>
      </c>
      <c r="B333">
        <v>318</v>
      </c>
      <c r="C333" s="8">
        <f t="shared" si="91"/>
        <v>300</v>
      </c>
      <c r="D333" s="8">
        <f t="shared" si="92"/>
        <v>95400</v>
      </c>
      <c r="E333">
        <v>0</v>
      </c>
      <c r="F333" s="2">
        <v>0</v>
      </c>
      <c r="G333" s="2">
        <f t="shared" si="93"/>
        <v>300</v>
      </c>
      <c r="H333" s="2">
        <f t="shared" si="105"/>
        <v>243908.98296906927</v>
      </c>
      <c r="I333" s="2">
        <f t="shared" si="94"/>
        <v>1463.4538978144155</v>
      </c>
      <c r="J333" s="2">
        <v>0</v>
      </c>
      <c r="K333" s="2">
        <f t="shared" si="101"/>
        <v>245372.43686688368</v>
      </c>
      <c r="L333" s="2">
        <f t="shared" si="95"/>
        <v>149972.43686688368</v>
      </c>
      <c r="M333" s="2">
        <f t="shared" si="96"/>
        <v>17996.692424026041</v>
      </c>
      <c r="N333" s="2">
        <f t="shared" si="97"/>
        <v>227375.74444285763</v>
      </c>
      <c r="O333" s="2">
        <f t="shared" si="98"/>
        <v>131975.74444285763</v>
      </c>
      <c r="P333" s="2">
        <f t="shared" si="106"/>
        <v>1603.493146762549</v>
      </c>
      <c r="Q333" s="2">
        <f t="shared" si="107"/>
        <v>276488.03259177093</v>
      </c>
      <c r="R333" s="2">
        <f t="shared" si="99"/>
        <v>181088.03259177093</v>
      </c>
      <c r="S333" s="2">
        <f>IF(MONTH(A333)=11,(Bezugstabelle!$D$14+Q321)*$R$10*0.7,0)</f>
        <v>0</v>
      </c>
      <c r="T333" s="2">
        <f t="shared" si="102"/>
        <v>0</v>
      </c>
      <c r="U333" s="3">
        <f t="shared" si="103"/>
        <v>33433.378017255702</v>
      </c>
      <c r="V333" s="3">
        <f t="shared" si="104"/>
        <v>147654.65457451524</v>
      </c>
      <c r="W333" s="14">
        <f t="shared" si="100"/>
        <v>243054.65457451524</v>
      </c>
    </row>
    <row r="334" spans="1:23" x14ac:dyDescent="0.25">
      <c r="A334" s="1">
        <v>53114</v>
      </c>
      <c r="B334">
        <v>319</v>
      </c>
      <c r="C334" s="8">
        <f t="shared" si="91"/>
        <v>300</v>
      </c>
      <c r="D334" s="8">
        <f t="shared" si="92"/>
        <v>95700</v>
      </c>
      <c r="E334">
        <v>0</v>
      </c>
      <c r="F334" s="2">
        <v>0</v>
      </c>
      <c r="G334" s="2">
        <f t="shared" si="93"/>
        <v>300</v>
      </c>
      <c r="H334" s="2">
        <f t="shared" si="105"/>
        <v>245672.43686688368</v>
      </c>
      <c r="I334" s="2">
        <f t="shared" si="94"/>
        <v>1474.0346212013019</v>
      </c>
      <c r="J334" s="2">
        <v>0</v>
      </c>
      <c r="K334" s="2">
        <f t="shared" si="101"/>
        <v>247146.47148808499</v>
      </c>
      <c r="L334" s="2">
        <f t="shared" si="95"/>
        <v>151446.47148808499</v>
      </c>
      <c r="M334" s="2">
        <f t="shared" si="96"/>
        <v>18173.576578570199</v>
      </c>
      <c r="N334" s="2">
        <f t="shared" si="97"/>
        <v>228972.89490951478</v>
      </c>
      <c r="O334" s="2">
        <f t="shared" si="98"/>
        <v>133272.89490951478</v>
      </c>
      <c r="P334" s="2">
        <f t="shared" si="106"/>
        <v>1614.5968567853304</v>
      </c>
      <c r="Q334" s="2">
        <f t="shared" si="107"/>
        <v>278402.62944855628</v>
      </c>
      <c r="R334" s="2">
        <f t="shared" si="99"/>
        <v>182702.62944855628</v>
      </c>
      <c r="S334" s="2">
        <f>IF(MONTH(A334)=11,(Bezugstabelle!$D$14+Q322)*$R$10*0.7,0)</f>
        <v>0</v>
      </c>
      <c r="T334" s="2">
        <f t="shared" si="102"/>
        <v>0</v>
      </c>
      <c r="U334" s="3">
        <f t="shared" si="103"/>
        <v>33731.472961939697</v>
      </c>
      <c r="V334" s="3">
        <f t="shared" si="104"/>
        <v>148971.15648661659</v>
      </c>
      <c r="W334" s="14">
        <f t="shared" si="100"/>
        <v>244671.15648661659</v>
      </c>
    </row>
    <row r="335" spans="1:23" x14ac:dyDescent="0.25">
      <c r="A335" s="1">
        <v>53144</v>
      </c>
      <c r="B335">
        <v>320</v>
      </c>
      <c r="C335" s="8">
        <f t="shared" si="91"/>
        <v>300</v>
      </c>
      <c r="D335" s="8">
        <f t="shared" si="92"/>
        <v>96000</v>
      </c>
      <c r="E335">
        <v>0</v>
      </c>
      <c r="F335" s="2">
        <v>0</v>
      </c>
      <c r="G335" s="2">
        <f t="shared" si="93"/>
        <v>300</v>
      </c>
      <c r="H335" s="2">
        <f t="shared" si="105"/>
        <v>247446.47148808499</v>
      </c>
      <c r="I335" s="2">
        <f t="shared" si="94"/>
        <v>1484.6788289285098</v>
      </c>
      <c r="J335" s="2">
        <v>0</v>
      </c>
      <c r="K335" s="2">
        <f t="shared" si="101"/>
        <v>248931.1503170135</v>
      </c>
      <c r="L335" s="2">
        <f t="shared" si="95"/>
        <v>152931.1503170135</v>
      </c>
      <c r="M335" s="2">
        <f t="shared" si="96"/>
        <v>18351.738038041622</v>
      </c>
      <c r="N335" s="2">
        <f t="shared" si="97"/>
        <v>230579.41227897187</v>
      </c>
      <c r="O335" s="2">
        <f t="shared" si="98"/>
        <v>134579.41227897187</v>
      </c>
      <c r="P335" s="2">
        <f t="shared" si="106"/>
        <v>1625.7653384499117</v>
      </c>
      <c r="Q335" s="2">
        <f t="shared" si="107"/>
        <v>280328.3947870062</v>
      </c>
      <c r="R335" s="2">
        <f t="shared" si="99"/>
        <v>184328.3947870062</v>
      </c>
      <c r="S335" s="2">
        <f>IF(MONTH(A335)=11,(Bezugstabelle!$D$14+Q323)*$R$10*0.7,0)</f>
        <v>0</v>
      </c>
      <c r="T335" s="2">
        <f t="shared" si="102"/>
        <v>0</v>
      </c>
      <c r="U335" s="3">
        <f t="shared" si="103"/>
        <v>34031.629887551018</v>
      </c>
      <c r="V335" s="3">
        <f t="shared" si="104"/>
        <v>150296.76489945519</v>
      </c>
      <c r="W335" s="14">
        <f t="shared" si="100"/>
        <v>246296.76489945519</v>
      </c>
    </row>
    <row r="336" spans="1:23" x14ac:dyDescent="0.25">
      <c r="A336" s="1">
        <v>53175</v>
      </c>
      <c r="B336">
        <v>321</v>
      </c>
      <c r="C336" s="8">
        <f t="shared" ref="C336:C399" si="113">$D$6</f>
        <v>300</v>
      </c>
      <c r="D336" s="8">
        <f t="shared" ref="D336:D399" si="114">C336*B336</f>
        <v>96300</v>
      </c>
      <c r="E336">
        <v>0</v>
      </c>
      <c r="F336" s="2">
        <v>0</v>
      </c>
      <c r="G336" s="2">
        <f t="shared" ref="G336:G399" si="115">C336+E336+F336</f>
        <v>300</v>
      </c>
      <c r="H336" s="2">
        <f t="shared" si="105"/>
        <v>249231.1503170135</v>
      </c>
      <c r="I336" s="2">
        <f t="shared" ref="I336:I399" si="116">H336*$D$7/12</f>
        <v>1495.386901902081</v>
      </c>
      <c r="J336" s="2">
        <v>0</v>
      </c>
      <c r="K336" s="2">
        <f t="shared" si="101"/>
        <v>250726.53721891559</v>
      </c>
      <c r="L336" s="2">
        <f t="shared" ref="L336:L399" si="117">K336-D336</f>
        <v>154426.53721891559</v>
      </c>
      <c r="M336" s="2">
        <f t="shared" ref="M336:M399" si="118">L336*(1-$I$10)*$I$11</f>
        <v>18531.184466269871</v>
      </c>
      <c r="N336" s="2">
        <f t="shared" ref="N336:N399" si="119">K336-M336</f>
        <v>232195.35275264573</v>
      </c>
      <c r="O336" s="2">
        <f t="shared" ref="O336:O399" si="120">N336-D336</f>
        <v>135895.35275264573</v>
      </c>
      <c r="P336" s="2">
        <f t="shared" si="106"/>
        <v>1636.9989695908696</v>
      </c>
      <c r="Q336" s="2">
        <f t="shared" si="107"/>
        <v>282265.39375659707</v>
      </c>
      <c r="R336" s="2">
        <f t="shared" ref="R336:R399" si="121">Q336-D336</f>
        <v>185965.39375659707</v>
      </c>
      <c r="S336" s="2">
        <f>IF(MONTH(A336)=11,(Bezugstabelle!$D$14+Q324)*$R$10*0.7,0)</f>
        <v>0</v>
      </c>
      <c r="T336" s="2">
        <f t="shared" si="102"/>
        <v>0</v>
      </c>
      <c r="U336" s="3">
        <f t="shared" si="103"/>
        <v>34333.860822311734</v>
      </c>
      <c r="V336" s="3">
        <f t="shared" si="104"/>
        <v>151631.53293428535</v>
      </c>
      <c r="W336" s="14">
        <f t="shared" ref="W336:W399" si="122">V336+D336</f>
        <v>247931.53293428535</v>
      </c>
    </row>
    <row r="337" spans="1:23" x14ac:dyDescent="0.25">
      <c r="A337" s="1">
        <v>53206</v>
      </c>
      <c r="B337">
        <v>322</v>
      </c>
      <c r="C337" s="8">
        <f t="shared" si="113"/>
        <v>300</v>
      </c>
      <c r="D337" s="8">
        <f t="shared" si="114"/>
        <v>96600</v>
      </c>
      <c r="E337">
        <v>0</v>
      </c>
      <c r="F337" s="2">
        <v>0</v>
      </c>
      <c r="G337" s="2">
        <f t="shared" si="115"/>
        <v>300</v>
      </c>
      <c r="H337" s="2">
        <f t="shared" si="105"/>
        <v>251026.53721891559</v>
      </c>
      <c r="I337" s="2">
        <f t="shared" si="116"/>
        <v>1506.1592233134934</v>
      </c>
      <c r="J337" s="2">
        <v>0</v>
      </c>
      <c r="K337" s="2">
        <f t="shared" ref="K337:K400" si="123">J337+H337+I337</f>
        <v>252532.69644222909</v>
      </c>
      <c r="L337" s="2">
        <f t="shared" si="117"/>
        <v>155932.69644222909</v>
      </c>
      <c r="M337" s="2">
        <f t="shared" si="118"/>
        <v>18711.923573067492</v>
      </c>
      <c r="N337" s="2">
        <f t="shared" si="119"/>
        <v>233820.77286916159</v>
      </c>
      <c r="O337" s="2">
        <f t="shared" si="120"/>
        <v>137220.77286916159</v>
      </c>
      <c r="P337" s="2">
        <f t="shared" si="106"/>
        <v>1648.2981302468163</v>
      </c>
      <c r="Q337" s="2">
        <f t="shared" si="107"/>
        <v>284213.69188684388</v>
      </c>
      <c r="R337" s="2">
        <f t="shared" si="121"/>
        <v>187613.69188684388</v>
      </c>
      <c r="S337" s="2">
        <f>IF(MONTH(A337)=11,(Bezugstabelle!$D$14+Q325)*$R$10*0.7,0)</f>
        <v>0</v>
      </c>
      <c r="T337" s="2">
        <f t="shared" ref="T337:T400" si="124">S337*(1-$R$9)*0.7/12</f>
        <v>0</v>
      </c>
      <c r="U337" s="3">
        <f t="shared" ref="U337:U400" si="125">(R337-S337)*0.7*$R$8</f>
        <v>34638.177864608551</v>
      </c>
      <c r="V337" s="3">
        <f t="shared" ref="V337:V400" si="126">R337-U337</f>
        <v>152975.51402223532</v>
      </c>
      <c r="W337" s="14">
        <f t="shared" si="122"/>
        <v>249575.51402223532</v>
      </c>
    </row>
    <row r="338" spans="1:23" x14ac:dyDescent="0.25">
      <c r="A338" s="1">
        <v>53236</v>
      </c>
      <c r="B338">
        <v>323</v>
      </c>
      <c r="C338" s="8">
        <f t="shared" si="113"/>
        <v>300</v>
      </c>
      <c r="D338" s="8">
        <f t="shared" si="114"/>
        <v>96900</v>
      </c>
      <c r="E338">
        <v>0</v>
      </c>
      <c r="F338" s="2">
        <v>0</v>
      </c>
      <c r="G338" s="2">
        <f t="shared" si="115"/>
        <v>300</v>
      </c>
      <c r="H338" s="2">
        <f t="shared" ref="H338:H401" si="127">G338+K337</f>
        <v>252832.69644222909</v>
      </c>
      <c r="I338" s="2">
        <f t="shared" si="116"/>
        <v>1516.9961786533743</v>
      </c>
      <c r="J338" s="2">
        <v>0</v>
      </c>
      <c r="K338" s="2">
        <f t="shared" si="123"/>
        <v>254349.69262088247</v>
      </c>
      <c r="L338" s="2">
        <f t="shared" si="117"/>
        <v>157449.69262088247</v>
      </c>
      <c r="M338" s="2">
        <f t="shared" si="118"/>
        <v>18893.963114505896</v>
      </c>
      <c r="N338" s="2">
        <f t="shared" si="119"/>
        <v>235455.72950637658</v>
      </c>
      <c r="O338" s="2">
        <f t="shared" si="120"/>
        <v>138555.72950637658</v>
      </c>
      <c r="P338" s="2">
        <f t="shared" ref="P338:P401" si="128">(Q337+C338)*($D$8/12)</f>
        <v>1659.6632026732561</v>
      </c>
      <c r="Q338" s="2">
        <f t="shared" ref="Q338:Q401" si="129">C338+P338-T338+Q337</f>
        <v>286173.35508951714</v>
      </c>
      <c r="R338" s="2">
        <f t="shared" si="121"/>
        <v>189273.35508951714</v>
      </c>
      <c r="S338" s="2">
        <f>IF(MONTH(A338)=11,(Bezugstabelle!$D$14+Q326)*$R$10*0.7,0)</f>
        <v>0</v>
      </c>
      <c r="T338" s="2">
        <f t="shared" si="124"/>
        <v>0</v>
      </c>
      <c r="U338" s="3">
        <f t="shared" si="125"/>
        <v>34944.593183402096</v>
      </c>
      <c r="V338" s="3">
        <f t="shared" si="126"/>
        <v>154328.76190611505</v>
      </c>
      <c r="W338" s="14">
        <f t="shared" si="122"/>
        <v>251228.76190611505</v>
      </c>
    </row>
    <row r="339" spans="1:23" x14ac:dyDescent="0.25">
      <c r="A339" s="1">
        <v>53267</v>
      </c>
      <c r="B339">
        <v>324</v>
      </c>
      <c r="C339" s="8">
        <f t="shared" si="113"/>
        <v>300</v>
      </c>
      <c r="D339" s="8">
        <f t="shared" si="114"/>
        <v>97200</v>
      </c>
      <c r="E339">
        <v>0</v>
      </c>
      <c r="F339" s="2">
        <f>F327+$J$7</f>
        <v>-303.46000000000021</v>
      </c>
      <c r="G339" s="2">
        <f t="shared" si="115"/>
        <v>-3.4600000000002069</v>
      </c>
      <c r="H339" s="2">
        <f t="shared" si="127"/>
        <v>254346.23262088248</v>
      </c>
      <c r="I339" s="2">
        <f t="shared" si="116"/>
        <v>1526.0773957252948</v>
      </c>
      <c r="J339" s="2">
        <f t="shared" ref="J339" si="130">(0.36%+0.035%)*H339</f>
        <v>1004.6676188524859</v>
      </c>
      <c r="K339" s="2">
        <f t="shared" si="123"/>
        <v>256876.97763546027</v>
      </c>
      <c r="L339" s="2">
        <f t="shared" si="117"/>
        <v>159676.97763546027</v>
      </c>
      <c r="M339" s="2">
        <f t="shared" si="118"/>
        <v>19161.237316255232</v>
      </c>
      <c r="N339" s="2">
        <f t="shared" si="119"/>
        <v>237715.74031920504</v>
      </c>
      <c r="O339" s="2">
        <f t="shared" si="120"/>
        <v>140515.74031920504</v>
      </c>
      <c r="P339" s="2">
        <f t="shared" si="128"/>
        <v>1671.0945713555168</v>
      </c>
      <c r="Q339" s="2">
        <f t="shared" si="129"/>
        <v>288104.73760049121</v>
      </c>
      <c r="R339" s="2">
        <f t="shared" si="121"/>
        <v>190904.73760049121</v>
      </c>
      <c r="S339" s="2">
        <f>IF(MONTH(A339)=11,(Bezugstabelle!$D$14+Q327)*$R$10*0.7,0)</f>
        <v>972.54025423996097</v>
      </c>
      <c r="T339" s="2">
        <f t="shared" si="124"/>
        <v>39.712060381465065</v>
      </c>
      <c r="U339" s="3">
        <f t="shared" si="125"/>
        <v>35066.231935051634</v>
      </c>
      <c r="V339" s="3">
        <f t="shared" si="126"/>
        <v>155838.50566543959</v>
      </c>
      <c r="W339" s="14">
        <f t="shared" si="122"/>
        <v>253038.50566543959</v>
      </c>
    </row>
    <row r="340" spans="1:23" x14ac:dyDescent="0.25">
      <c r="A340" s="1">
        <v>53297</v>
      </c>
      <c r="B340">
        <v>325</v>
      </c>
      <c r="C340" s="8">
        <f t="shared" si="113"/>
        <v>300</v>
      </c>
      <c r="D340" s="8">
        <f t="shared" si="114"/>
        <v>97500</v>
      </c>
      <c r="E340">
        <v>0</v>
      </c>
      <c r="F340" s="2">
        <v>0</v>
      </c>
      <c r="G340" s="2">
        <f t="shared" si="115"/>
        <v>300</v>
      </c>
      <c r="H340" s="2">
        <f t="shared" si="127"/>
        <v>257176.97763546027</v>
      </c>
      <c r="I340" s="2">
        <f t="shared" si="116"/>
        <v>1543.0618658127614</v>
      </c>
      <c r="J340" s="2">
        <v>0</v>
      </c>
      <c r="K340" s="2">
        <f t="shared" si="123"/>
        <v>258720.03950127302</v>
      </c>
      <c r="L340" s="2">
        <f t="shared" si="117"/>
        <v>161220.03950127302</v>
      </c>
      <c r="M340" s="2">
        <f t="shared" si="118"/>
        <v>19346.40474015276</v>
      </c>
      <c r="N340" s="2">
        <f t="shared" si="119"/>
        <v>239373.63476112025</v>
      </c>
      <c r="O340" s="2">
        <f t="shared" si="120"/>
        <v>141873.63476112025</v>
      </c>
      <c r="P340" s="2">
        <f t="shared" si="128"/>
        <v>1682.3609693361989</v>
      </c>
      <c r="Q340" s="2">
        <f t="shared" si="129"/>
        <v>290087.09856982739</v>
      </c>
      <c r="R340" s="2">
        <f t="shared" si="121"/>
        <v>192587.09856982739</v>
      </c>
      <c r="S340" s="2">
        <f>IF(MONTH(A340)=11,(Bezugstabelle!$D$14+Q328)*$R$10*0.7,0)</f>
        <v>0</v>
      </c>
      <c r="T340" s="2">
        <f t="shared" si="124"/>
        <v>0</v>
      </c>
      <c r="U340" s="3">
        <f t="shared" si="125"/>
        <v>35556.393073454376</v>
      </c>
      <c r="V340" s="3">
        <f t="shared" si="126"/>
        <v>157030.705496373</v>
      </c>
      <c r="W340" s="14">
        <f t="shared" si="122"/>
        <v>254530.705496373</v>
      </c>
    </row>
    <row r="341" spans="1:23" x14ac:dyDescent="0.25">
      <c r="A341" s="1">
        <v>53328</v>
      </c>
      <c r="B341">
        <v>326</v>
      </c>
      <c r="C341" s="8">
        <f t="shared" si="113"/>
        <v>300</v>
      </c>
      <c r="D341" s="8">
        <f t="shared" si="114"/>
        <v>97800</v>
      </c>
      <c r="E341">
        <v>0</v>
      </c>
      <c r="F341" s="2">
        <v>0</v>
      </c>
      <c r="G341" s="2">
        <f t="shared" si="115"/>
        <v>300</v>
      </c>
      <c r="H341" s="2">
        <f t="shared" si="127"/>
        <v>259020.03950127302</v>
      </c>
      <c r="I341" s="2">
        <f t="shared" si="116"/>
        <v>1554.120237007638</v>
      </c>
      <c r="J341" s="2">
        <v>0</v>
      </c>
      <c r="K341" s="2">
        <f t="shared" si="123"/>
        <v>260574.15973828066</v>
      </c>
      <c r="L341" s="2">
        <f t="shared" si="117"/>
        <v>162774.15973828066</v>
      </c>
      <c r="M341" s="2">
        <f t="shared" si="118"/>
        <v>19532.899168593678</v>
      </c>
      <c r="N341" s="2">
        <f t="shared" si="119"/>
        <v>241041.260569687</v>
      </c>
      <c r="O341" s="2">
        <f t="shared" si="120"/>
        <v>143241.260569687</v>
      </c>
      <c r="P341" s="2">
        <f t="shared" si="128"/>
        <v>1693.9247416573264</v>
      </c>
      <c r="Q341" s="2">
        <f t="shared" si="129"/>
        <v>292081.02331148472</v>
      </c>
      <c r="R341" s="2">
        <f t="shared" si="121"/>
        <v>194281.02331148472</v>
      </c>
      <c r="S341" s="2">
        <f>IF(MONTH(A341)=11,(Bezugstabelle!$D$14+Q329)*$R$10*0.7,0)</f>
        <v>0</v>
      </c>
      <c r="T341" s="2">
        <f t="shared" si="124"/>
        <v>0</v>
      </c>
      <c r="U341" s="3">
        <f t="shared" si="125"/>
        <v>35869.133928882868</v>
      </c>
      <c r="V341" s="3">
        <f t="shared" si="126"/>
        <v>158411.88938260186</v>
      </c>
      <c r="W341" s="14">
        <f t="shared" si="122"/>
        <v>256211.88938260186</v>
      </c>
    </row>
    <row r="342" spans="1:23" x14ac:dyDescent="0.25">
      <c r="A342" s="1">
        <v>53359</v>
      </c>
      <c r="B342">
        <v>327</v>
      </c>
      <c r="C342" s="8">
        <f t="shared" si="113"/>
        <v>300</v>
      </c>
      <c r="D342" s="8">
        <f t="shared" si="114"/>
        <v>98100</v>
      </c>
      <c r="E342">
        <v>0</v>
      </c>
      <c r="F342" s="2">
        <v>0</v>
      </c>
      <c r="G342" s="2">
        <f t="shared" si="115"/>
        <v>300</v>
      </c>
      <c r="H342" s="2">
        <f t="shared" si="127"/>
        <v>260874.15973828066</v>
      </c>
      <c r="I342" s="2">
        <f t="shared" si="116"/>
        <v>1565.2449584296837</v>
      </c>
      <c r="J342" s="2">
        <v>0</v>
      </c>
      <c r="K342" s="2">
        <f t="shared" si="123"/>
        <v>262439.40469671035</v>
      </c>
      <c r="L342" s="2">
        <f t="shared" si="117"/>
        <v>164339.40469671035</v>
      </c>
      <c r="M342" s="2">
        <f t="shared" si="118"/>
        <v>19720.72856360524</v>
      </c>
      <c r="N342" s="2">
        <f t="shared" si="119"/>
        <v>242718.67613310512</v>
      </c>
      <c r="O342" s="2">
        <f t="shared" si="120"/>
        <v>144618.67613310512</v>
      </c>
      <c r="P342" s="2">
        <f t="shared" si="128"/>
        <v>1705.5559693169944</v>
      </c>
      <c r="Q342" s="2">
        <f t="shared" si="129"/>
        <v>294086.5792808017</v>
      </c>
      <c r="R342" s="2">
        <f t="shared" si="121"/>
        <v>195986.5792808017</v>
      </c>
      <c r="S342" s="2">
        <f>IF(MONTH(A342)=11,(Bezugstabelle!$D$14+Q330)*$R$10*0.7,0)</f>
        <v>0</v>
      </c>
      <c r="T342" s="2">
        <f t="shared" si="124"/>
        <v>0</v>
      </c>
      <c r="U342" s="3">
        <f t="shared" si="125"/>
        <v>36184.022199718012</v>
      </c>
      <c r="V342" s="3">
        <f t="shared" si="126"/>
        <v>159802.55708108368</v>
      </c>
      <c r="W342" s="14">
        <f t="shared" si="122"/>
        <v>257902.55708108368</v>
      </c>
    </row>
    <row r="343" spans="1:23" x14ac:dyDescent="0.25">
      <c r="A343" s="1">
        <v>53387</v>
      </c>
      <c r="B343">
        <v>328</v>
      </c>
      <c r="C343" s="8">
        <f t="shared" si="113"/>
        <v>300</v>
      </c>
      <c r="D343" s="8">
        <f t="shared" si="114"/>
        <v>98400</v>
      </c>
      <c r="E343">
        <v>0</v>
      </c>
      <c r="F343" s="2">
        <v>0</v>
      </c>
      <c r="G343" s="2">
        <f t="shared" si="115"/>
        <v>300</v>
      </c>
      <c r="H343" s="2">
        <f t="shared" si="127"/>
        <v>262739.40469671035</v>
      </c>
      <c r="I343" s="2">
        <f t="shared" si="116"/>
        <v>1576.4364281802618</v>
      </c>
      <c r="J343" s="2">
        <v>0</v>
      </c>
      <c r="K343" s="2">
        <f t="shared" si="123"/>
        <v>264315.8411248906</v>
      </c>
      <c r="L343" s="2">
        <f t="shared" si="117"/>
        <v>165915.8411248906</v>
      </c>
      <c r="M343" s="2">
        <f t="shared" si="118"/>
        <v>19909.900934986872</v>
      </c>
      <c r="N343" s="2">
        <f t="shared" si="119"/>
        <v>244405.94018990372</v>
      </c>
      <c r="O343" s="2">
        <f t="shared" si="120"/>
        <v>146005.94018990372</v>
      </c>
      <c r="P343" s="2">
        <f t="shared" si="128"/>
        <v>1717.2550458046767</v>
      </c>
      <c r="Q343" s="2">
        <f t="shared" si="129"/>
        <v>296103.83432660636</v>
      </c>
      <c r="R343" s="2">
        <f t="shared" si="121"/>
        <v>197703.83432660636</v>
      </c>
      <c r="S343" s="2">
        <f>IF(MONTH(A343)=11,(Bezugstabelle!$D$14+Q331)*$R$10*0.7,0)</f>
        <v>0</v>
      </c>
      <c r="T343" s="2">
        <f t="shared" si="124"/>
        <v>0</v>
      </c>
      <c r="U343" s="3">
        <f t="shared" si="125"/>
        <v>36501.070412549692</v>
      </c>
      <c r="V343" s="3">
        <f t="shared" si="126"/>
        <v>161202.76391405668</v>
      </c>
      <c r="W343" s="14">
        <f t="shared" si="122"/>
        <v>259602.76391405668</v>
      </c>
    </row>
    <row r="344" spans="1:23" x14ac:dyDescent="0.25">
      <c r="A344" s="1">
        <v>53418</v>
      </c>
      <c r="B344">
        <v>329</v>
      </c>
      <c r="C344" s="8">
        <f t="shared" si="113"/>
        <v>300</v>
      </c>
      <c r="D344" s="8">
        <f t="shared" si="114"/>
        <v>98700</v>
      </c>
      <c r="E344">
        <v>0</v>
      </c>
      <c r="F344" s="2">
        <v>0</v>
      </c>
      <c r="G344" s="2">
        <f t="shared" si="115"/>
        <v>300</v>
      </c>
      <c r="H344" s="2">
        <f t="shared" si="127"/>
        <v>264615.8411248906</v>
      </c>
      <c r="I344" s="2">
        <f t="shared" si="116"/>
        <v>1587.6950467493434</v>
      </c>
      <c r="J344" s="2">
        <v>0</v>
      </c>
      <c r="K344" s="2">
        <f t="shared" si="123"/>
        <v>266203.53617163992</v>
      </c>
      <c r="L344" s="2">
        <f t="shared" si="117"/>
        <v>167503.53617163992</v>
      </c>
      <c r="M344" s="2">
        <f t="shared" si="118"/>
        <v>20100.42434059679</v>
      </c>
      <c r="N344" s="2">
        <f t="shared" si="119"/>
        <v>246103.11183104312</v>
      </c>
      <c r="O344" s="2">
        <f t="shared" si="120"/>
        <v>147403.11183104312</v>
      </c>
      <c r="P344" s="2">
        <f t="shared" si="128"/>
        <v>1729.0223669052039</v>
      </c>
      <c r="Q344" s="2">
        <f t="shared" si="129"/>
        <v>298132.85669351154</v>
      </c>
      <c r="R344" s="2">
        <f t="shared" si="121"/>
        <v>199432.85669351154</v>
      </c>
      <c r="S344" s="2">
        <f>IF(MONTH(A344)=11,(Bezugstabelle!$D$14+Q332)*$R$10*0.7,0)</f>
        <v>0</v>
      </c>
      <c r="T344" s="2">
        <f t="shared" si="124"/>
        <v>0</v>
      </c>
      <c r="U344" s="3">
        <f t="shared" si="125"/>
        <v>36820.291167039562</v>
      </c>
      <c r="V344" s="3">
        <f t="shared" si="126"/>
        <v>162612.56552647197</v>
      </c>
      <c r="W344" s="14">
        <f t="shared" si="122"/>
        <v>261312.56552647197</v>
      </c>
    </row>
    <row r="345" spans="1:23" x14ac:dyDescent="0.25">
      <c r="A345" s="1">
        <v>53448</v>
      </c>
      <c r="B345">
        <v>330</v>
      </c>
      <c r="C345" s="8">
        <f t="shared" si="113"/>
        <v>300</v>
      </c>
      <c r="D345" s="8">
        <f t="shared" si="114"/>
        <v>99000</v>
      </c>
      <c r="E345">
        <v>0</v>
      </c>
      <c r="F345" s="2">
        <v>0</v>
      </c>
      <c r="G345" s="2">
        <f t="shared" si="115"/>
        <v>300</v>
      </c>
      <c r="H345" s="2">
        <f t="shared" si="127"/>
        <v>266503.53617163992</v>
      </c>
      <c r="I345" s="2">
        <f t="shared" si="116"/>
        <v>1599.0212170298394</v>
      </c>
      <c r="J345" s="2">
        <v>0</v>
      </c>
      <c r="K345" s="2">
        <f t="shared" si="123"/>
        <v>268102.55738866975</v>
      </c>
      <c r="L345" s="2">
        <f t="shared" si="117"/>
        <v>169102.55738866975</v>
      </c>
      <c r="M345" s="2">
        <f t="shared" si="118"/>
        <v>20292.30688664037</v>
      </c>
      <c r="N345" s="2">
        <f t="shared" si="119"/>
        <v>247810.25050202938</v>
      </c>
      <c r="O345" s="2">
        <f t="shared" si="120"/>
        <v>148810.25050202938</v>
      </c>
      <c r="P345" s="2">
        <f t="shared" si="128"/>
        <v>1740.8583307121507</v>
      </c>
      <c r="Q345" s="2">
        <f t="shared" si="129"/>
        <v>300173.71502422367</v>
      </c>
      <c r="R345" s="2">
        <f t="shared" si="121"/>
        <v>201173.71502422367</v>
      </c>
      <c r="S345" s="2">
        <f>IF(MONTH(A345)=11,(Bezugstabelle!$D$14+Q333)*$R$10*0.7,0)</f>
        <v>0</v>
      </c>
      <c r="T345" s="2">
        <f t="shared" si="124"/>
        <v>0</v>
      </c>
      <c r="U345" s="3">
        <f t="shared" si="125"/>
        <v>37141.697136347291</v>
      </c>
      <c r="V345" s="3">
        <f t="shared" si="126"/>
        <v>164032.01788787637</v>
      </c>
      <c r="W345" s="14">
        <f t="shared" si="122"/>
        <v>263032.01788787637</v>
      </c>
    </row>
    <row r="346" spans="1:23" x14ac:dyDescent="0.25">
      <c r="A346" s="1">
        <v>53479</v>
      </c>
      <c r="B346">
        <v>331</v>
      </c>
      <c r="C346" s="8">
        <f t="shared" si="113"/>
        <v>300</v>
      </c>
      <c r="D346" s="8">
        <f t="shared" si="114"/>
        <v>99300</v>
      </c>
      <c r="E346">
        <v>0</v>
      </c>
      <c r="F346" s="2">
        <v>0</v>
      </c>
      <c r="G346" s="2">
        <f t="shared" si="115"/>
        <v>300</v>
      </c>
      <c r="H346" s="2">
        <f t="shared" si="127"/>
        <v>268402.55738866975</v>
      </c>
      <c r="I346" s="2">
        <f t="shared" si="116"/>
        <v>1610.4153443320183</v>
      </c>
      <c r="J346" s="2">
        <v>0</v>
      </c>
      <c r="K346" s="2">
        <f t="shared" si="123"/>
        <v>270012.97273300175</v>
      </c>
      <c r="L346" s="2">
        <f t="shared" si="117"/>
        <v>170712.97273300175</v>
      </c>
      <c r="M346" s="2">
        <f t="shared" si="118"/>
        <v>20485.556727960211</v>
      </c>
      <c r="N346" s="2">
        <f t="shared" si="119"/>
        <v>249527.41600504154</v>
      </c>
      <c r="O346" s="2">
        <f t="shared" si="120"/>
        <v>150227.41600504154</v>
      </c>
      <c r="P346" s="2">
        <f t="shared" si="128"/>
        <v>1752.7633376413048</v>
      </c>
      <c r="Q346" s="2">
        <f t="shared" si="129"/>
        <v>302226.47836186498</v>
      </c>
      <c r="R346" s="2">
        <f t="shared" si="121"/>
        <v>202926.47836186498</v>
      </c>
      <c r="S346" s="2">
        <f>IF(MONTH(A346)=11,(Bezugstabelle!$D$14+Q334)*$R$10*0.7,0)</f>
        <v>0</v>
      </c>
      <c r="T346" s="2">
        <f t="shared" si="124"/>
        <v>0</v>
      </c>
      <c r="U346" s="3">
        <f t="shared" si="125"/>
        <v>37465.30106755931</v>
      </c>
      <c r="V346" s="3">
        <f t="shared" si="126"/>
        <v>165461.17729430567</v>
      </c>
      <c r="W346" s="14">
        <f t="shared" si="122"/>
        <v>264761.17729430564</v>
      </c>
    </row>
    <row r="347" spans="1:23" x14ac:dyDescent="0.25">
      <c r="A347" s="1">
        <v>53509</v>
      </c>
      <c r="B347">
        <v>332</v>
      </c>
      <c r="C347" s="8">
        <f t="shared" si="113"/>
        <v>300</v>
      </c>
      <c r="D347" s="8">
        <f t="shared" si="114"/>
        <v>99600</v>
      </c>
      <c r="E347">
        <v>0</v>
      </c>
      <c r="F347" s="2">
        <v>0</v>
      </c>
      <c r="G347" s="2">
        <f t="shared" si="115"/>
        <v>300</v>
      </c>
      <c r="H347" s="2">
        <f t="shared" si="127"/>
        <v>270312.97273300175</v>
      </c>
      <c r="I347" s="2">
        <f t="shared" si="116"/>
        <v>1621.8778363980102</v>
      </c>
      <c r="J347" s="2">
        <v>0</v>
      </c>
      <c r="K347" s="2">
        <f t="shared" si="123"/>
        <v>271934.85056939977</v>
      </c>
      <c r="L347" s="2">
        <f t="shared" si="117"/>
        <v>172334.85056939977</v>
      </c>
      <c r="M347" s="2">
        <f t="shared" si="118"/>
        <v>20680.182068327973</v>
      </c>
      <c r="N347" s="2">
        <f t="shared" si="119"/>
        <v>251254.66850107181</v>
      </c>
      <c r="O347" s="2">
        <f t="shared" si="120"/>
        <v>151654.66850107181</v>
      </c>
      <c r="P347" s="2">
        <f t="shared" si="128"/>
        <v>1764.7377904442126</v>
      </c>
      <c r="Q347" s="2">
        <f t="shared" si="129"/>
        <v>304291.21615230921</v>
      </c>
      <c r="R347" s="2">
        <f t="shared" si="121"/>
        <v>204691.21615230921</v>
      </c>
      <c r="S347" s="2">
        <f>IF(MONTH(A347)=11,(Bezugstabelle!$D$14+Q335)*$R$10*0.7,0)</f>
        <v>0</v>
      </c>
      <c r="T347" s="2">
        <f t="shared" si="124"/>
        <v>0</v>
      </c>
      <c r="U347" s="3">
        <f t="shared" si="125"/>
        <v>37791.115782120083</v>
      </c>
      <c r="V347" s="3">
        <f t="shared" si="126"/>
        <v>166900.10037018912</v>
      </c>
      <c r="W347" s="14">
        <f t="shared" si="122"/>
        <v>266500.10037018912</v>
      </c>
    </row>
    <row r="348" spans="1:23" x14ac:dyDescent="0.25">
      <c r="A348" s="1">
        <v>53540</v>
      </c>
      <c r="B348">
        <v>333</v>
      </c>
      <c r="C348" s="8">
        <f t="shared" si="113"/>
        <v>300</v>
      </c>
      <c r="D348" s="8">
        <f t="shared" si="114"/>
        <v>99900</v>
      </c>
      <c r="E348">
        <v>0</v>
      </c>
      <c r="F348" s="2">
        <v>0</v>
      </c>
      <c r="G348" s="2">
        <f t="shared" si="115"/>
        <v>300</v>
      </c>
      <c r="H348" s="2">
        <f t="shared" si="127"/>
        <v>272234.85056939977</v>
      </c>
      <c r="I348" s="2">
        <f t="shared" si="116"/>
        <v>1633.4091034163985</v>
      </c>
      <c r="J348" s="2">
        <v>0</v>
      </c>
      <c r="K348" s="2">
        <f t="shared" si="123"/>
        <v>273868.25967281614</v>
      </c>
      <c r="L348" s="2">
        <f t="shared" si="117"/>
        <v>173968.25967281614</v>
      </c>
      <c r="M348" s="2">
        <f t="shared" si="118"/>
        <v>20876.191160737937</v>
      </c>
      <c r="N348" s="2">
        <f t="shared" si="119"/>
        <v>252992.0685120782</v>
      </c>
      <c r="O348" s="2">
        <f t="shared" si="120"/>
        <v>153092.0685120782</v>
      </c>
      <c r="P348" s="2">
        <f t="shared" si="128"/>
        <v>1776.7820942218038</v>
      </c>
      <c r="Q348" s="2">
        <f t="shared" si="129"/>
        <v>306367.998246531</v>
      </c>
      <c r="R348" s="2">
        <f t="shared" si="121"/>
        <v>206467.998246531</v>
      </c>
      <c r="S348" s="2">
        <f>IF(MONTH(A348)=11,(Bezugstabelle!$D$14+Q336)*$R$10*0.7,0)</f>
        <v>0</v>
      </c>
      <c r="T348" s="2">
        <f t="shared" si="124"/>
        <v>0</v>
      </c>
      <c r="U348" s="3">
        <f t="shared" si="125"/>
        <v>38119.15417626578</v>
      </c>
      <c r="V348" s="3">
        <f t="shared" si="126"/>
        <v>168348.84407026522</v>
      </c>
      <c r="W348" s="14">
        <f t="shared" si="122"/>
        <v>268248.84407026519</v>
      </c>
    </row>
    <row r="349" spans="1:23" x14ac:dyDescent="0.25">
      <c r="A349" s="1">
        <v>53571</v>
      </c>
      <c r="B349">
        <v>334</v>
      </c>
      <c r="C349" s="8">
        <f t="shared" si="113"/>
        <v>300</v>
      </c>
      <c r="D349" s="8">
        <f t="shared" si="114"/>
        <v>100200</v>
      </c>
      <c r="E349">
        <v>0</v>
      </c>
      <c r="F349" s="2">
        <v>0</v>
      </c>
      <c r="G349" s="2">
        <f t="shared" si="115"/>
        <v>300</v>
      </c>
      <c r="H349" s="2">
        <f t="shared" si="127"/>
        <v>274168.25967281614</v>
      </c>
      <c r="I349" s="2">
        <f t="shared" si="116"/>
        <v>1645.0095580368968</v>
      </c>
      <c r="J349" s="2">
        <v>0</v>
      </c>
      <c r="K349" s="2">
        <f t="shared" si="123"/>
        <v>275813.26923085307</v>
      </c>
      <c r="L349" s="2">
        <f t="shared" si="117"/>
        <v>175613.26923085307</v>
      </c>
      <c r="M349" s="2">
        <f t="shared" si="118"/>
        <v>21073.592307702369</v>
      </c>
      <c r="N349" s="2">
        <f t="shared" si="119"/>
        <v>254739.67692315069</v>
      </c>
      <c r="O349" s="2">
        <f t="shared" si="120"/>
        <v>154539.67692315069</v>
      </c>
      <c r="P349" s="2">
        <f t="shared" si="128"/>
        <v>1788.8966564380976</v>
      </c>
      <c r="Q349" s="2">
        <f t="shared" si="129"/>
        <v>308456.89490296913</v>
      </c>
      <c r="R349" s="2">
        <f t="shared" si="121"/>
        <v>208256.89490296913</v>
      </c>
      <c r="S349" s="2">
        <f>IF(MONTH(A349)=11,(Bezugstabelle!$D$14+Q337)*$R$10*0.7,0)</f>
        <v>0</v>
      </c>
      <c r="T349" s="2">
        <f t="shared" si="124"/>
        <v>0</v>
      </c>
      <c r="U349" s="3">
        <f t="shared" si="125"/>
        <v>38449.429221460668</v>
      </c>
      <c r="V349" s="3">
        <f t="shared" si="126"/>
        <v>169807.46568150847</v>
      </c>
      <c r="W349" s="14">
        <f t="shared" si="122"/>
        <v>270007.46568150847</v>
      </c>
    </row>
    <row r="350" spans="1:23" x14ac:dyDescent="0.25">
      <c r="A350" s="1">
        <v>53601</v>
      </c>
      <c r="B350">
        <v>335</v>
      </c>
      <c r="C350" s="8">
        <f t="shared" si="113"/>
        <v>300</v>
      </c>
      <c r="D350" s="8">
        <f t="shared" si="114"/>
        <v>100500</v>
      </c>
      <c r="E350">
        <v>0</v>
      </c>
      <c r="F350" s="2">
        <v>0</v>
      </c>
      <c r="G350" s="2">
        <f t="shared" si="115"/>
        <v>300</v>
      </c>
      <c r="H350" s="2">
        <f t="shared" si="127"/>
        <v>276113.26923085307</v>
      </c>
      <c r="I350" s="2">
        <f t="shared" si="116"/>
        <v>1656.6796153851183</v>
      </c>
      <c r="J350" s="2">
        <v>0</v>
      </c>
      <c r="K350" s="2">
        <f t="shared" si="123"/>
        <v>277769.9488462382</v>
      </c>
      <c r="L350" s="2">
        <f t="shared" si="117"/>
        <v>177269.9488462382</v>
      </c>
      <c r="M350" s="2">
        <f t="shared" si="118"/>
        <v>21272.393861548582</v>
      </c>
      <c r="N350" s="2">
        <f t="shared" si="119"/>
        <v>256497.55498468963</v>
      </c>
      <c r="O350" s="2">
        <f t="shared" si="120"/>
        <v>155997.55498468963</v>
      </c>
      <c r="P350" s="2">
        <f t="shared" si="128"/>
        <v>1801.0818869339867</v>
      </c>
      <c r="Q350" s="2">
        <f t="shared" si="129"/>
        <v>310557.97678990313</v>
      </c>
      <c r="R350" s="2">
        <f t="shared" si="121"/>
        <v>210057.97678990313</v>
      </c>
      <c r="S350" s="2">
        <f>IF(MONTH(A350)=11,(Bezugstabelle!$D$14+Q338)*$R$10*0.7,0)</f>
        <v>0</v>
      </c>
      <c r="T350" s="2">
        <f t="shared" si="124"/>
        <v>0</v>
      </c>
      <c r="U350" s="3">
        <f t="shared" si="125"/>
        <v>38781.953964835855</v>
      </c>
      <c r="V350" s="3">
        <f t="shared" si="126"/>
        <v>171276.02282506728</v>
      </c>
      <c r="W350" s="14">
        <f t="shared" si="122"/>
        <v>271776.02282506728</v>
      </c>
    </row>
    <row r="351" spans="1:23" x14ac:dyDescent="0.25">
      <c r="A351" s="1">
        <v>53632</v>
      </c>
      <c r="B351">
        <v>336</v>
      </c>
      <c r="C351" s="8">
        <f t="shared" si="113"/>
        <v>300</v>
      </c>
      <c r="D351" s="8">
        <f t="shared" si="114"/>
        <v>100800</v>
      </c>
      <c r="E351">
        <v>0</v>
      </c>
      <c r="F351" s="2">
        <f>F339+$J$7</f>
        <v>-293.4000000000002</v>
      </c>
      <c r="G351" s="2">
        <f t="shared" si="115"/>
        <v>6.5999999999997954</v>
      </c>
      <c r="H351" s="2">
        <f t="shared" si="127"/>
        <v>277776.54884623818</v>
      </c>
      <c r="I351" s="2">
        <f t="shared" si="116"/>
        <v>1666.6592930774289</v>
      </c>
      <c r="J351" s="2">
        <f t="shared" ref="J351" si="131">(0.36%+0.035%)*H351</f>
        <v>1097.217367942641</v>
      </c>
      <c r="K351" s="2">
        <f t="shared" si="123"/>
        <v>280540.42550725822</v>
      </c>
      <c r="L351" s="2">
        <f t="shared" si="117"/>
        <v>179740.42550725822</v>
      </c>
      <c r="M351" s="2">
        <f t="shared" si="118"/>
        <v>21568.851060870988</v>
      </c>
      <c r="N351" s="2">
        <f t="shared" si="119"/>
        <v>258971.57444638724</v>
      </c>
      <c r="O351" s="2">
        <f t="shared" si="120"/>
        <v>158171.57444638724</v>
      </c>
      <c r="P351" s="2">
        <f t="shared" si="128"/>
        <v>1813.3381979411017</v>
      </c>
      <c r="Q351" s="2">
        <f t="shared" si="129"/>
        <v>312628.20318534557</v>
      </c>
      <c r="R351" s="2">
        <f t="shared" si="121"/>
        <v>211828.20318534557</v>
      </c>
      <c r="S351" s="2">
        <f>IF(MONTH(A351)=11,(Bezugstabelle!$D$14+Q339)*$R$10*0.7,0)</f>
        <v>1055.7992448657878</v>
      </c>
      <c r="T351" s="2">
        <f t="shared" si="124"/>
        <v>43.11180249868633</v>
      </c>
      <c r="U351" s="3">
        <f t="shared" si="125"/>
        <v>38913.855077511078</v>
      </c>
      <c r="V351" s="3">
        <f t="shared" si="126"/>
        <v>172914.34810783449</v>
      </c>
      <c r="W351" s="14">
        <f t="shared" si="122"/>
        <v>273714.34810783446</v>
      </c>
    </row>
    <row r="352" spans="1:23" x14ac:dyDescent="0.25">
      <c r="A352" s="1">
        <v>53662</v>
      </c>
      <c r="B352">
        <v>337</v>
      </c>
      <c r="C352" s="8">
        <f t="shared" si="113"/>
        <v>300</v>
      </c>
      <c r="D352" s="8">
        <f t="shared" si="114"/>
        <v>101100</v>
      </c>
      <c r="E352">
        <v>0</v>
      </c>
      <c r="F352" s="2">
        <v>0</v>
      </c>
      <c r="G352" s="2">
        <f t="shared" si="115"/>
        <v>300</v>
      </c>
      <c r="H352" s="2">
        <f t="shared" si="127"/>
        <v>280840.42550725822</v>
      </c>
      <c r="I352" s="2">
        <f t="shared" si="116"/>
        <v>1685.0425530435493</v>
      </c>
      <c r="J352" s="2">
        <v>0</v>
      </c>
      <c r="K352" s="2">
        <f t="shared" si="123"/>
        <v>282525.46806030179</v>
      </c>
      <c r="L352" s="2">
        <f t="shared" si="117"/>
        <v>181425.46806030179</v>
      </c>
      <c r="M352" s="2">
        <f t="shared" si="118"/>
        <v>21771.056167236216</v>
      </c>
      <c r="N352" s="2">
        <f t="shared" si="119"/>
        <v>260754.41189306558</v>
      </c>
      <c r="O352" s="2">
        <f t="shared" si="120"/>
        <v>159654.41189306558</v>
      </c>
      <c r="P352" s="2">
        <f t="shared" si="128"/>
        <v>1825.4145185811826</v>
      </c>
      <c r="Q352" s="2">
        <f t="shared" si="129"/>
        <v>314753.61770392675</v>
      </c>
      <c r="R352" s="2">
        <f t="shared" si="121"/>
        <v>213653.61770392675</v>
      </c>
      <c r="S352" s="2">
        <f>IF(MONTH(A352)=11,(Bezugstabelle!$D$14+Q340)*$R$10*0.7,0)</f>
        <v>0</v>
      </c>
      <c r="T352" s="2">
        <f t="shared" si="124"/>
        <v>0</v>
      </c>
      <c r="U352" s="3">
        <f t="shared" si="125"/>
        <v>39445.799168587473</v>
      </c>
      <c r="V352" s="3">
        <f t="shared" si="126"/>
        <v>174207.81853533926</v>
      </c>
      <c r="W352" s="14">
        <f t="shared" si="122"/>
        <v>275307.81853533926</v>
      </c>
    </row>
    <row r="353" spans="1:23" x14ac:dyDescent="0.25">
      <c r="A353" s="1">
        <v>53693</v>
      </c>
      <c r="B353">
        <v>338</v>
      </c>
      <c r="C353" s="8">
        <f t="shared" si="113"/>
        <v>300</v>
      </c>
      <c r="D353" s="8">
        <f t="shared" si="114"/>
        <v>101400</v>
      </c>
      <c r="E353">
        <v>0</v>
      </c>
      <c r="F353" s="2">
        <v>0</v>
      </c>
      <c r="G353" s="2">
        <f t="shared" si="115"/>
        <v>300</v>
      </c>
      <c r="H353" s="2">
        <f t="shared" si="127"/>
        <v>282825.46806030179</v>
      </c>
      <c r="I353" s="2">
        <f t="shared" si="116"/>
        <v>1696.9528083618106</v>
      </c>
      <c r="J353" s="2">
        <v>0</v>
      </c>
      <c r="K353" s="2">
        <f t="shared" si="123"/>
        <v>284522.42086866358</v>
      </c>
      <c r="L353" s="2">
        <f t="shared" si="117"/>
        <v>183122.42086866358</v>
      </c>
      <c r="M353" s="2">
        <f t="shared" si="118"/>
        <v>21974.690504239632</v>
      </c>
      <c r="N353" s="2">
        <f t="shared" si="119"/>
        <v>262547.73036442394</v>
      </c>
      <c r="O353" s="2">
        <f t="shared" si="120"/>
        <v>161147.73036442394</v>
      </c>
      <c r="P353" s="2">
        <f t="shared" si="128"/>
        <v>1837.8127699395727</v>
      </c>
      <c r="Q353" s="2">
        <f t="shared" si="129"/>
        <v>316891.43047386635</v>
      </c>
      <c r="R353" s="2">
        <f t="shared" si="121"/>
        <v>215491.43047386635</v>
      </c>
      <c r="S353" s="2">
        <f>IF(MONTH(A353)=11,(Bezugstabelle!$D$14+Q341)*$R$10*0.7,0)</f>
        <v>0</v>
      </c>
      <c r="T353" s="2">
        <f t="shared" si="124"/>
        <v>0</v>
      </c>
      <c r="U353" s="3">
        <f t="shared" si="125"/>
        <v>39785.105351237573</v>
      </c>
      <c r="V353" s="3">
        <f t="shared" si="126"/>
        <v>175706.32512262877</v>
      </c>
      <c r="W353" s="14">
        <f t="shared" si="122"/>
        <v>277106.32512262877</v>
      </c>
    </row>
    <row r="354" spans="1:23" x14ac:dyDescent="0.25">
      <c r="A354" s="1">
        <v>53724</v>
      </c>
      <c r="B354">
        <v>339</v>
      </c>
      <c r="C354" s="8">
        <f t="shared" si="113"/>
        <v>300</v>
      </c>
      <c r="D354" s="8">
        <f t="shared" si="114"/>
        <v>101700</v>
      </c>
      <c r="E354">
        <v>0</v>
      </c>
      <c r="F354" s="2">
        <v>0</v>
      </c>
      <c r="G354" s="2">
        <f t="shared" si="115"/>
        <v>300</v>
      </c>
      <c r="H354" s="2">
        <f t="shared" si="127"/>
        <v>284822.42086866358</v>
      </c>
      <c r="I354" s="2">
        <f t="shared" si="116"/>
        <v>1708.9345252119813</v>
      </c>
      <c r="J354" s="2">
        <v>0</v>
      </c>
      <c r="K354" s="2">
        <f t="shared" si="123"/>
        <v>286531.35539387556</v>
      </c>
      <c r="L354" s="2">
        <f t="shared" si="117"/>
        <v>184831.35539387556</v>
      </c>
      <c r="M354" s="2">
        <f t="shared" si="118"/>
        <v>22179.76264726507</v>
      </c>
      <c r="N354" s="2">
        <f t="shared" si="119"/>
        <v>264351.59274661052</v>
      </c>
      <c r="O354" s="2">
        <f t="shared" si="120"/>
        <v>162651.59274661052</v>
      </c>
      <c r="P354" s="2">
        <f t="shared" si="128"/>
        <v>1850.2833444308872</v>
      </c>
      <c r="Q354" s="2">
        <f t="shared" si="129"/>
        <v>319041.71381829726</v>
      </c>
      <c r="R354" s="2">
        <f t="shared" si="121"/>
        <v>217341.71381829726</v>
      </c>
      <c r="S354" s="2">
        <f>IF(MONTH(A354)=11,(Bezugstabelle!$D$14+Q342)*$R$10*0.7,0)</f>
        <v>0</v>
      </c>
      <c r="T354" s="2">
        <f t="shared" si="124"/>
        <v>0</v>
      </c>
      <c r="U354" s="3">
        <f t="shared" si="125"/>
        <v>40126.713913703119</v>
      </c>
      <c r="V354" s="3">
        <f t="shared" si="126"/>
        <v>177214.99990459415</v>
      </c>
      <c r="W354" s="14">
        <f t="shared" si="122"/>
        <v>278914.99990459415</v>
      </c>
    </row>
    <row r="355" spans="1:23" x14ac:dyDescent="0.25">
      <c r="A355" s="1">
        <v>53752</v>
      </c>
      <c r="B355">
        <v>340</v>
      </c>
      <c r="C355" s="8">
        <f t="shared" si="113"/>
        <v>300</v>
      </c>
      <c r="D355" s="8">
        <f t="shared" si="114"/>
        <v>102000</v>
      </c>
      <c r="E355">
        <v>0</v>
      </c>
      <c r="F355" s="2">
        <v>0</v>
      </c>
      <c r="G355" s="2">
        <f t="shared" si="115"/>
        <v>300</v>
      </c>
      <c r="H355" s="2">
        <f t="shared" si="127"/>
        <v>286831.35539387556</v>
      </c>
      <c r="I355" s="2">
        <f t="shared" si="116"/>
        <v>1720.9881323632533</v>
      </c>
      <c r="J355" s="2">
        <v>0</v>
      </c>
      <c r="K355" s="2">
        <f t="shared" si="123"/>
        <v>288552.34352623881</v>
      </c>
      <c r="L355" s="2">
        <f t="shared" si="117"/>
        <v>186552.34352623881</v>
      </c>
      <c r="M355" s="2">
        <f t="shared" si="118"/>
        <v>22386.281223148661</v>
      </c>
      <c r="N355" s="2">
        <f t="shared" si="119"/>
        <v>266166.06230309012</v>
      </c>
      <c r="O355" s="2">
        <f t="shared" si="120"/>
        <v>164166.06230309012</v>
      </c>
      <c r="P355" s="2">
        <f t="shared" si="128"/>
        <v>1862.8266639400674</v>
      </c>
      <c r="Q355" s="2">
        <f t="shared" si="129"/>
        <v>321204.54048223729</v>
      </c>
      <c r="R355" s="2">
        <f t="shared" si="121"/>
        <v>219204.54048223729</v>
      </c>
      <c r="S355" s="2">
        <f>IF(MONTH(A355)=11,(Bezugstabelle!$D$14+Q343)*$R$10*0.7,0)</f>
        <v>0</v>
      </c>
      <c r="T355" s="2">
        <f t="shared" si="124"/>
        <v>0</v>
      </c>
      <c r="U355" s="3">
        <f t="shared" si="125"/>
        <v>40470.638286533052</v>
      </c>
      <c r="V355" s="3">
        <f t="shared" si="126"/>
        <v>178733.90219570423</v>
      </c>
      <c r="W355" s="14">
        <f t="shared" si="122"/>
        <v>280733.90219570423</v>
      </c>
    </row>
    <row r="356" spans="1:23" x14ac:dyDescent="0.25">
      <c r="A356" s="1">
        <v>53783</v>
      </c>
      <c r="B356">
        <v>341</v>
      </c>
      <c r="C356" s="8">
        <f t="shared" si="113"/>
        <v>300</v>
      </c>
      <c r="D356" s="8">
        <f t="shared" si="114"/>
        <v>102300</v>
      </c>
      <c r="E356">
        <v>0</v>
      </c>
      <c r="F356" s="2">
        <v>0</v>
      </c>
      <c r="G356" s="2">
        <f t="shared" si="115"/>
        <v>300</v>
      </c>
      <c r="H356" s="2">
        <f t="shared" si="127"/>
        <v>288852.34352623881</v>
      </c>
      <c r="I356" s="2">
        <f t="shared" si="116"/>
        <v>1733.1140611574328</v>
      </c>
      <c r="J356" s="2">
        <v>0</v>
      </c>
      <c r="K356" s="2">
        <f t="shared" si="123"/>
        <v>290585.45758739626</v>
      </c>
      <c r="L356" s="2">
        <f t="shared" si="117"/>
        <v>188285.45758739626</v>
      </c>
      <c r="M356" s="2">
        <f t="shared" si="118"/>
        <v>22594.254910487551</v>
      </c>
      <c r="N356" s="2">
        <f t="shared" si="119"/>
        <v>267991.2026769087</v>
      </c>
      <c r="O356" s="2">
        <f t="shared" si="120"/>
        <v>165691.2026769087</v>
      </c>
      <c r="P356" s="2">
        <f t="shared" si="128"/>
        <v>1875.443152813051</v>
      </c>
      <c r="Q356" s="2">
        <f t="shared" si="129"/>
        <v>323379.98363505036</v>
      </c>
      <c r="R356" s="2">
        <f t="shared" si="121"/>
        <v>221079.98363505036</v>
      </c>
      <c r="S356" s="2">
        <f>IF(MONTH(A356)=11,(Bezugstabelle!$D$14+Q344)*$R$10*0.7,0)</f>
        <v>0</v>
      </c>
      <c r="T356" s="2">
        <f t="shared" si="124"/>
        <v>0</v>
      </c>
      <c r="U356" s="3">
        <f t="shared" si="125"/>
        <v>40816.89197862117</v>
      </c>
      <c r="V356" s="3">
        <f t="shared" si="126"/>
        <v>180263.0916564292</v>
      </c>
      <c r="W356" s="14">
        <f t="shared" si="122"/>
        <v>282563.09165642923</v>
      </c>
    </row>
    <row r="357" spans="1:23" x14ac:dyDescent="0.25">
      <c r="A357" s="1">
        <v>53813</v>
      </c>
      <c r="B357">
        <v>342</v>
      </c>
      <c r="C357" s="8">
        <f t="shared" si="113"/>
        <v>300</v>
      </c>
      <c r="D357" s="8">
        <f t="shared" si="114"/>
        <v>102600</v>
      </c>
      <c r="E357">
        <v>0</v>
      </c>
      <c r="F357" s="2">
        <v>0</v>
      </c>
      <c r="G357" s="2">
        <f t="shared" si="115"/>
        <v>300</v>
      </c>
      <c r="H357" s="2">
        <f t="shared" si="127"/>
        <v>290885.45758739626</v>
      </c>
      <c r="I357" s="2">
        <f t="shared" si="116"/>
        <v>1745.3127455243775</v>
      </c>
      <c r="J357" s="2">
        <v>0</v>
      </c>
      <c r="K357" s="2">
        <f t="shared" si="123"/>
        <v>292630.77033292066</v>
      </c>
      <c r="L357" s="2">
        <f t="shared" si="117"/>
        <v>190030.77033292066</v>
      </c>
      <c r="M357" s="2">
        <f t="shared" si="118"/>
        <v>22803.692439950479</v>
      </c>
      <c r="N357" s="2">
        <f t="shared" si="119"/>
        <v>269827.07789297018</v>
      </c>
      <c r="O357" s="2">
        <f t="shared" si="120"/>
        <v>167227.07789297018</v>
      </c>
      <c r="P357" s="2">
        <f t="shared" si="128"/>
        <v>1888.1332378711272</v>
      </c>
      <c r="Q357" s="2">
        <f t="shared" si="129"/>
        <v>325568.11687292147</v>
      </c>
      <c r="R357" s="2">
        <f t="shared" si="121"/>
        <v>222968.11687292147</v>
      </c>
      <c r="S357" s="2">
        <f>IF(MONTH(A357)=11,(Bezugstabelle!$D$14+Q345)*$R$10*0.7,0)</f>
        <v>0</v>
      </c>
      <c r="T357" s="2">
        <f t="shared" si="124"/>
        <v>0</v>
      </c>
      <c r="U357" s="3">
        <f t="shared" si="125"/>
        <v>41165.48857766312</v>
      </c>
      <c r="V357" s="3">
        <f t="shared" si="126"/>
        <v>181802.62829525836</v>
      </c>
      <c r="W357" s="14">
        <f t="shared" si="122"/>
        <v>284402.62829525839</v>
      </c>
    </row>
    <row r="358" spans="1:23" x14ac:dyDescent="0.25">
      <c r="A358" s="1">
        <v>53844</v>
      </c>
      <c r="B358">
        <v>343</v>
      </c>
      <c r="C358" s="8">
        <f t="shared" si="113"/>
        <v>300</v>
      </c>
      <c r="D358" s="8">
        <f t="shared" si="114"/>
        <v>102900</v>
      </c>
      <c r="E358">
        <v>0</v>
      </c>
      <c r="F358" s="2">
        <v>0</v>
      </c>
      <c r="G358" s="2">
        <f t="shared" si="115"/>
        <v>300</v>
      </c>
      <c r="H358" s="2">
        <f t="shared" si="127"/>
        <v>292930.77033292066</v>
      </c>
      <c r="I358" s="2">
        <f t="shared" si="116"/>
        <v>1757.5846219975238</v>
      </c>
      <c r="J358" s="2">
        <v>0</v>
      </c>
      <c r="K358" s="2">
        <f t="shared" si="123"/>
        <v>294688.35495491821</v>
      </c>
      <c r="L358" s="2">
        <f t="shared" si="117"/>
        <v>191788.35495491821</v>
      </c>
      <c r="M358" s="2">
        <f t="shared" si="118"/>
        <v>23014.602594590186</v>
      </c>
      <c r="N358" s="2">
        <f t="shared" si="119"/>
        <v>271673.75236032804</v>
      </c>
      <c r="O358" s="2">
        <f t="shared" si="120"/>
        <v>168773.75236032804</v>
      </c>
      <c r="P358" s="2">
        <f t="shared" si="128"/>
        <v>1900.8973484253754</v>
      </c>
      <c r="Q358" s="2">
        <f t="shared" si="129"/>
        <v>327769.01422134682</v>
      </c>
      <c r="R358" s="2">
        <f t="shared" si="121"/>
        <v>224869.01422134682</v>
      </c>
      <c r="S358" s="2">
        <f>IF(MONTH(A358)=11,(Bezugstabelle!$D$14+Q346)*$R$10*0.7,0)</f>
        <v>0</v>
      </c>
      <c r="T358" s="2">
        <f t="shared" si="124"/>
        <v>0</v>
      </c>
      <c r="U358" s="3">
        <f t="shared" si="125"/>
        <v>41516.441750616148</v>
      </c>
      <c r="V358" s="3">
        <f t="shared" si="126"/>
        <v>183352.57247073067</v>
      </c>
      <c r="W358" s="14">
        <f t="shared" si="122"/>
        <v>286252.57247073064</v>
      </c>
    </row>
    <row r="359" spans="1:23" x14ac:dyDescent="0.25">
      <c r="A359" s="1">
        <v>53874</v>
      </c>
      <c r="B359">
        <v>344</v>
      </c>
      <c r="C359" s="8">
        <f t="shared" si="113"/>
        <v>300</v>
      </c>
      <c r="D359" s="8">
        <f t="shared" si="114"/>
        <v>103200</v>
      </c>
      <c r="E359">
        <v>0</v>
      </c>
      <c r="F359" s="2">
        <v>0</v>
      </c>
      <c r="G359" s="2">
        <f t="shared" si="115"/>
        <v>300</v>
      </c>
      <c r="H359" s="2">
        <f t="shared" si="127"/>
        <v>294988.35495491821</v>
      </c>
      <c r="I359" s="2">
        <f t="shared" si="116"/>
        <v>1769.930129729509</v>
      </c>
      <c r="J359" s="2">
        <v>0</v>
      </c>
      <c r="K359" s="2">
        <f t="shared" si="123"/>
        <v>296758.28508464771</v>
      </c>
      <c r="L359" s="2">
        <f t="shared" si="117"/>
        <v>193558.28508464771</v>
      </c>
      <c r="M359" s="2">
        <f t="shared" si="118"/>
        <v>23226.994210157725</v>
      </c>
      <c r="N359" s="2">
        <f t="shared" si="119"/>
        <v>273531.29087448999</v>
      </c>
      <c r="O359" s="2">
        <f t="shared" si="120"/>
        <v>170331.29087448999</v>
      </c>
      <c r="P359" s="2">
        <f t="shared" si="128"/>
        <v>1913.7359162911898</v>
      </c>
      <c r="Q359" s="2">
        <f t="shared" si="129"/>
        <v>329982.75013763801</v>
      </c>
      <c r="R359" s="2">
        <f t="shared" si="121"/>
        <v>226782.75013763801</v>
      </c>
      <c r="S359" s="2">
        <f>IF(MONTH(A359)=11,(Bezugstabelle!$D$14+Q347)*$R$10*0.7,0)</f>
        <v>0</v>
      </c>
      <c r="T359" s="2">
        <f t="shared" si="124"/>
        <v>0</v>
      </c>
      <c r="U359" s="3">
        <f t="shared" si="125"/>
        <v>41869.765244161412</v>
      </c>
      <c r="V359" s="3">
        <f t="shared" si="126"/>
        <v>184912.98489347659</v>
      </c>
      <c r="W359" s="14">
        <f t="shared" si="122"/>
        <v>288112.98489347659</v>
      </c>
    </row>
    <row r="360" spans="1:23" x14ac:dyDescent="0.25">
      <c r="A360" s="1">
        <v>53905</v>
      </c>
      <c r="B360">
        <v>345</v>
      </c>
      <c r="C360" s="8">
        <f t="shared" si="113"/>
        <v>300</v>
      </c>
      <c r="D360" s="8">
        <f t="shared" si="114"/>
        <v>103500</v>
      </c>
      <c r="E360">
        <v>0</v>
      </c>
      <c r="F360" s="2">
        <v>0</v>
      </c>
      <c r="G360" s="2">
        <f t="shared" si="115"/>
        <v>300</v>
      </c>
      <c r="H360" s="2">
        <f t="shared" si="127"/>
        <v>297058.28508464771</v>
      </c>
      <c r="I360" s="2">
        <f t="shared" si="116"/>
        <v>1782.3497105078861</v>
      </c>
      <c r="J360" s="2">
        <v>0</v>
      </c>
      <c r="K360" s="2">
        <f t="shared" si="123"/>
        <v>298840.63479515561</v>
      </c>
      <c r="L360" s="2">
        <f t="shared" si="117"/>
        <v>195340.63479515561</v>
      </c>
      <c r="M360" s="2">
        <f t="shared" si="118"/>
        <v>23440.876175418674</v>
      </c>
      <c r="N360" s="2">
        <f t="shared" si="119"/>
        <v>275399.75861973694</v>
      </c>
      <c r="O360" s="2">
        <f t="shared" si="120"/>
        <v>171899.75861973694</v>
      </c>
      <c r="P360" s="2">
        <f t="shared" si="128"/>
        <v>1926.6493758028885</v>
      </c>
      <c r="Q360" s="2">
        <f t="shared" si="129"/>
        <v>332209.39951344091</v>
      </c>
      <c r="R360" s="2">
        <f t="shared" si="121"/>
        <v>228709.39951344091</v>
      </c>
      <c r="S360" s="2">
        <f>IF(MONTH(A360)=11,(Bezugstabelle!$D$14+Q348)*$R$10*0.7,0)</f>
        <v>0</v>
      </c>
      <c r="T360" s="2">
        <f t="shared" si="124"/>
        <v>0</v>
      </c>
      <c r="U360" s="3">
        <f t="shared" si="125"/>
        <v>42225.472885169023</v>
      </c>
      <c r="V360" s="3">
        <f t="shared" si="126"/>
        <v>186483.92662827187</v>
      </c>
      <c r="W360" s="14">
        <f t="shared" si="122"/>
        <v>289983.92662827187</v>
      </c>
    </row>
    <row r="361" spans="1:23" x14ac:dyDescent="0.25">
      <c r="A361" s="1">
        <v>53936</v>
      </c>
      <c r="B361">
        <v>346</v>
      </c>
      <c r="C361" s="8">
        <f t="shared" si="113"/>
        <v>300</v>
      </c>
      <c r="D361" s="8">
        <f t="shared" si="114"/>
        <v>103800</v>
      </c>
      <c r="E361">
        <v>0</v>
      </c>
      <c r="F361" s="2">
        <v>0</v>
      </c>
      <c r="G361" s="2">
        <f t="shared" si="115"/>
        <v>300</v>
      </c>
      <c r="H361" s="2">
        <f t="shared" si="127"/>
        <v>299140.63479515561</v>
      </c>
      <c r="I361" s="2">
        <f t="shared" si="116"/>
        <v>1794.8438087709335</v>
      </c>
      <c r="J361" s="2">
        <v>0</v>
      </c>
      <c r="K361" s="2">
        <f t="shared" si="123"/>
        <v>300935.47860392655</v>
      </c>
      <c r="L361" s="2">
        <f t="shared" si="117"/>
        <v>197135.47860392655</v>
      </c>
      <c r="M361" s="2">
        <f t="shared" si="118"/>
        <v>23656.257432471186</v>
      </c>
      <c r="N361" s="2">
        <f t="shared" si="119"/>
        <v>277279.22117145534</v>
      </c>
      <c r="O361" s="2">
        <f t="shared" si="120"/>
        <v>173479.22117145534</v>
      </c>
      <c r="P361" s="2">
        <f t="shared" si="128"/>
        <v>1939.6381638284054</v>
      </c>
      <c r="Q361" s="2">
        <f t="shared" si="129"/>
        <v>334449.03767726931</v>
      </c>
      <c r="R361" s="2">
        <f t="shared" si="121"/>
        <v>230649.03767726931</v>
      </c>
      <c r="S361" s="2">
        <f>IF(MONTH(A361)=11,(Bezugstabelle!$D$14+Q349)*$R$10*0.7,0)</f>
        <v>0</v>
      </c>
      <c r="T361" s="2">
        <f t="shared" si="124"/>
        <v>0</v>
      </c>
      <c r="U361" s="3">
        <f t="shared" si="125"/>
        <v>42583.578581165842</v>
      </c>
      <c r="V361" s="3">
        <f t="shared" si="126"/>
        <v>188065.45909610347</v>
      </c>
      <c r="W361" s="14">
        <f t="shared" si="122"/>
        <v>291865.45909610344</v>
      </c>
    </row>
    <row r="362" spans="1:23" x14ac:dyDescent="0.25">
      <c r="A362" s="1">
        <v>53966</v>
      </c>
      <c r="B362">
        <v>347</v>
      </c>
      <c r="C362" s="8">
        <f t="shared" si="113"/>
        <v>300</v>
      </c>
      <c r="D362" s="8">
        <f t="shared" si="114"/>
        <v>104100</v>
      </c>
      <c r="E362">
        <v>0</v>
      </c>
      <c r="F362" s="2">
        <v>0</v>
      </c>
      <c r="G362" s="2">
        <f t="shared" si="115"/>
        <v>300</v>
      </c>
      <c r="H362" s="2">
        <f t="shared" si="127"/>
        <v>301235.47860392655</v>
      </c>
      <c r="I362" s="2">
        <f t="shared" si="116"/>
        <v>1807.4128716235591</v>
      </c>
      <c r="J362" s="2">
        <v>0</v>
      </c>
      <c r="K362" s="2">
        <f t="shared" si="123"/>
        <v>303042.89147555013</v>
      </c>
      <c r="L362" s="2">
        <f t="shared" si="117"/>
        <v>198942.89147555013</v>
      </c>
      <c r="M362" s="2">
        <f t="shared" si="118"/>
        <v>23873.146977066019</v>
      </c>
      <c r="N362" s="2">
        <f t="shared" si="119"/>
        <v>279169.74449848413</v>
      </c>
      <c r="O362" s="2">
        <f t="shared" si="120"/>
        <v>175069.74449848413</v>
      </c>
      <c r="P362" s="2">
        <f t="shared" si="128"/>
        <v>1952.7027197840712</v>
      </c>
      <c r="Q362" s="2">
        <f t="shared" si="129"/>
        <v>336701.74039705336</v>
      </c>
      <c r="R362" s="2">
        <f t="shared" si="121"/>
        <v>232601.74039705336</v>
      </c>
      <c r="S362" s="2">
        <f>IF(MONTH(A362)=11,(Bezugstabelle!$D$14+Q350)*$R$10*0.7,0)</f>
        <v>0</v>
      </c>
      <c r="T362" s="2">
        <f t="shared" si="124"/>
        <v>0</v>
      </c>
      <c r="U362" s="3">
        <f t="shared" si="125"/>
        <v>42944.096320805977</v>
      </c>
      <c r="V362" s="3">
        <f t="shared" si="126"/>
        <v>189657.64407624738</v>
      </c>
      <c r="W362" s="14">
        <f t="shared" si="122"/>
        <v>293757.64407624735</v>
      </c>
    </row>
    <row r="363" spans="1:23" x14ac:dyDescent="0.25">
      <c r="A363" s="1">
        <v>53997</v>
      </c>
      <c r="B363">
        <v>348</v>
      </c>
      <c r="C363" s="8">
        <f t="shared" si="113"/>
        <v>300</v>
      </c>
      <c r="D363" s="8">
        <f t="shared" si="114"/>
        <v>104400</v>
      </c>
      <c r="E363">
        <v>0</v>
      </c>
      <c r="F363" s="2">
        <f>F351+$J$7</f>
        <v>-283.3400000000002</v>
      </c>
      <c r="G363" s="2">
        <f t="shared" si="115"/>
        <v>16.659999999999798</v>
      </c>
      <c r="H363" s="2">
        <f t="shared" si="127"/>
        <v>303059.55147555011</v>
      </c>
      <c r="I363" s="2">
        <f t="shared" si="116"/>
        <v>1818.3573088533005</v>
      </c>
      <c r="J363" s="2">
        <f t="shared" ref="J363" si="132">(0.36%+0.035%)*H363</f>
        <v>1197.085228328423</v>
      </c>
      <c r="K363" s="2">
        <f t="shared" si="123"/>
        <v>306074.99401273183</v>
      </c>
      <c r="L363" s="2">
        <f t="shared" si="117"/>
        <v>201674.99401273183</v>
      </c>
      <c r="M363" s="2">
        <f t="shared" si="118"/>
        <v>24200.99928152782</v>
      </c>
      <c r="N363" s="2">
        <f t="shared" si="119"/>
        <v>281873.994731204</v>
      </c>
      <c r="O363" s="2">
        <f t="shared" si="120"/>
        <v>177473.994731204</v>
      </c>
      <c r="P363" s="2">
        <f t="shared" si="128"/>
        <v>1965.843485649478</v>
      </c>
      <c r="Q363" s="2">
        <f t="shared" si="129"/>
        <v>338920.82707576937</v>
      </c>
      <c r="R363" s="2">
        <f t="shared" si="121"/>
        <v>234520.82707576937</v>
      </c>
      <c r="S363" s="2">
        <f>IF(MONTH(A363)=11,(Bezugstabelle!$D$14+Q351)*$R$10*0.7,0)</f>
        <v>1145.0646595946578</v>
      </c>
      <c r="T363" s="2">
        <f t="shared" si="124"/>
        <v>46.756806933448523</v>
      </c>
      <c r="U363" s="3">
        <f t="shared" si="125"/>
        <v>43087.000136086252</v>
      </c>
      <c r="V363" s="3">
        <f t="shared" si="126"/>
        <v>191433.82693968312</v>
      </c>
      <c r="W363" s="14">
        <f t="shared" si="122"/>
        <v>295833.82693968312</v>
      </c>
    </row>
    <row r="364" spans="1:23" x14ac:dyDescent="0.25">
      <c r="A364" s="1">
        <v>54027</v>
      </c>
      <c r="B364">
        <v>349</v>
      </c>
      <c r="C364" s="8">
        <f t="shared" si="113"/>
        <v>300</v>
      </c>
      <c r="D364" s="8">
        <f t="shared" si="114"/>
        <v>104700</v>
      </c>
      <c r="E364">
        <v>0</v>
      </c>
      <c r="F364" s="2">
        <v>0</v>
      </c>
      <c r="G364" s="2">
        <f t="shared" si="115"/>
        <v>300</v>
      </c>
      <c r="H364" s="2">
        <f t="shared" si="127"/>
        <v>306374.99401273183</v>
      </c>
      <c r="I364" s="2">
        <f t="shared" si="116"/>
        <v>1838.2499640763908</v>
      </c>
      <c r="J364" s="2">
        <v>0</v>
      </c>
      <c r="K364" s="2">
        <f t="shared" si="123"/>
        <v>308213.24397680821</v>
      </c>
      <c r="L364" s="2">
        <f t="shared" si="117"/>
        <v>203513.24397680821</v>
      </c>
      <c r="M364" s="2">
        <f t="shared" si="118"/>
        <v>24421.589277216986</v>
      </c>
      <c r="N364" s="2">
        <f t="shared" si="119"/>
        <v>283791.65469959122</v>
      </c>
      <c r="O364" s="2">
        <f t="shared" si="120"/>
        <v>179091.65469959122</v>
      </c>
      <c r="P364" s="2">
        <f t="shared" si="128"/>
        <v>1978.7881579419882</v>
      </c>
      <c r="Q364" s="2">
        <f t="shared" si="129"/>
        <v>341199.61523371137</v>
      </c>
      <c r="R364" s="2">
        <f t="shared" si="121"/>
        <v>236499.61523371137</v>
      </c>
      <c r="S364" s="2">
        <f>IF(MONTH(A364)=11,(Bezugstabelle!$D$14+Q352)*$R$10*0.7,0)</f>
        <v>0</v>
      </c>
      <c r="T364" s="2">
        <f t="shared" si="124"/>
        <v>0</v>
      </c>
      <c r="U364" s="3">
        <f t="shared" si="125"/>
        <v>43663.741462523962</v>
      </c>
      <c r="V364" s="3">
        <f t="shared" si="126"/>
        <v>192835.87377118741</v>
      </c>
      <c r="W364" s="14">
        <f t="shared" si="122"/>
        <v>297535.87377118738</v>
      </c>
    </row>
    <row r="365" spans="1:23" x14ac:dyDescent="0.25">
      <c r="A365" s="1">
        <v>54058</v>
      </c>
      <c r="B365">
        <v>350</v>
      </c>
      <c r="C365" s="8">
        <f t="shared" si="113"/>
        <v>300</v>
      </c>
      <c r="D365" s="8">
        <f t="shared" si="114"/>
        <v>105000</v>
      </c>
      <c r="E365">
        <v>0</v>
      </c>
      <c r="F365" s="2">
        <v>0</v>
      </c>
      <c r="G365" s="2">
        <f t="shared" si="115"/>
        <v>300</v>
      </c>
      <c r="H365" s="2">
        <f t="shared" si="127"/>
        <v>308513.24397680821</v>
      </c>
      <c r="I365" s="2">
        <f t="shared" si="116"/>
        <v>1851.0794638608493</v>
      </c>
      <c r="J365" s="2">
        <v>0</v>
      </c>
      <c r="K365" s="2">
        <f t="shared" si="123"/>
        <v>310364.32344066905</v>
      </c>
      <c r="L365" s="2">
        <f t="shared" si="117"/>
        <v>205364.32344066905</v>
      </c>
      <c r="M365" s="2">
        <f t="shared" si="118"/>
        <v>24643.718812880285</v>
      </c>
      <c r="N365" s="2">
        <f t="shared" si="119"/>
        <v>285720.60462778877</v>
      </c>
      <c r="O365" s="2">
        <f t="shared" si="120"/>
        <v>180720.60462778877</v>
      </c>
      <c r="P365" s="2">
        <f t="shared" si="128"/>
        <v>1992.0810888633164</v>
      </c>
      <c r="Q365" s="2">
        <f t="shared" si="129"/>
        <v>343491.69632257469</v>
      </c>
      <c r="R365" s="2">
        <f t="shared" si="121"/>
        <v>238491.69632257469</v>
      </c>
      <c r="S365" s="2">
        <f>IF(MONTH(A365)=11,(Bezugstabelle!$D$14+Q353)*$R$10*0.7,0)</f>
        <v>0</v>
      </c>
      <c r="T365" s="2">
        <f t="shared" si="124"/>
        <v>0</v>
      </c>
      <c r="U365" s="3">
        <f t="shared" si="125"/>
        <v>44031.529433555341</v>
      </c>
      <c r="V365" s="3">
        <f t="shared" si="126"/>
        <v>194460.16688901934</v>
      </c>
      <c r="W365" s="14">
        <f t="shared" si="122"/>
        <v>299460.16688901931</v>
      </c>
    </row>
    <row r="366" spans="1:23" x14ac:dyDescent="0.25">
      <c r="A366" s="1">
        <v>54089</v>
      </c>
      <c r="B366">
        <v>351</v>
      </c>
      <c r="C366" s="8">
        <f t="shared" si="113"/>
        <v>300</v>
      </c>
      <c r="D366" s="8">
        <f t="shared" si="114"/>
        <v>105300</v>
      </c>
      <c r="E366">
        <v>0</v>
      </c>
      <c r="F366" s="2">
        <v>0</v>
      </c>
      <c r="G366" s="2">
        <f t="shared" si="115"/>
        <v>300</v>
      </c>
      <c r="H366" s="2">
        <f t="shared" si="127"/>
        <v>310664.32344066905</v>
      </c>
      <c r="I366" s="2">
        <f t="shared" si="116"/>
        <v>1863.9859406440144</v>
      </c>
      <c r="J366" s="2">
        <v>0</v>
      </c>
      <c r="K366" s="2">
        <f t="shared" si="123"/>
        <v>312528.30938131304</v>
      </c>
      <c r="L366" s="2">
        <f t="shared" si="117"/>
        <v>207228.30938131304</v>
      </c>
      <c r="M366" s="2">
        <f t="shared" si="118"/>
        <v>24867.397125757565</v>
      </c>
      <c r="N366" s="2">
        <f t="shared" si="119"/>
        <v>287660.91225555545</v>
      </c>
      <c r="O366" s="2">
        <f t="shared" si="120"/>
        <v>182360.91225555545</v>
      </c>
      <c r="P366" s="2">
        <f t="shared" si="128"/>
        <v>2005.4515618816858</v>
      </c>
      <c r="Q366" s="2">
        <f t="shared" si="129"/>
        <v>345797.14788445638</v>
      </c>
      <c r="R366" s="2">
        <f t="shared" si="121"/>
        <v>240497.14788445638</v>
      </c>
      <c r="S366" s="2">
        <f>IF(MONTH(A366)=11,(Bezugstabelle!$D$14+Q354)*$R$10*0.7,0)</f>
        <v>0</v>
      </c>
      <c r="T366" s="2">
        <f t="shared" si="124"/>
        <v>0</v>
      </c>
      <c r="U366" s="3">
        <f t="shared" si="125"/>
        <v>44401.785928167752</v>
      </c>
      <c r="V366" s="3">
        <f t="shared" si="126"/>
        <v>196095.36195628863</v>
      </c>
      <c r="W366" s="14">
        <f t="shared" si="122"/>
        <v>301395.36195628863</v>
      </c>
    </row>
    <row r="367" spans="1:23" x14ac:dyDescent="0.25">
      <c r="A367" s="1">
        <v>54118</v>
      </c>
      <c r="B367">
        <v>352</v>
      </c>
      <c r="C367" s="8">
        <f t="shared" si="113"/>
        <v>300</v>
      </c>
      <c r="D367" s="8">
        <f t="shared" si="114"/>
        <v>105600</v>
      </c>
      <c r="E367">
        <v>0</v>
      </c>
      <c r="F367" s="2">
        <v>0</v>
      </c>
      <c r="G367" s="2">
        <f t="shared" si="115"/>
        <v>300</v>
      </c>
      <c r="H367" s="2">
        <f t="shared" si="127"/>
        <v>312828.30938131304</v>
      </c>
      <c r="I367" s="2">
        <f t="shared" si="116"/>
        <v>1876.9698562878782</v>
      </c>
      <c r="J367" s="2">
        <v>0</v>
      </c>
      <c r="K367" s="2">
        <f t="shared" si="123"/>
        <v>314705.27923760092</v>
      </c>
      <c r="L367" s="2">
        <f t="shared" si="117"/>
        <v>209105.27923760092</v>
      </c>
      <c r="M367" s="2">
        <f t="shared" si="118"/>
        <v>25092.63350851211</v>
      </c>
      <c r="N367" s="2">
        <f t="shared" si="119"/>
        <v>289612.64572908881</v>
      </c>
      <c r="O367" s="2">
        <f t="shared" si="120"/>
        <v>184012.64572908881</v>
      </c>
      <c r="P367" s="2">
        <f t="shared" si="128"/>
        <v>2018.9000293259955</v>
      </c>
      <c r="Q367" s="2">
        <f t="shared" si="129"/>
        <v>348116.04791378236</v>
      </c>
      <c r="R367" s="2">
        <f t="shared" si="121"/>
        <v>242516.04791378236</v>
      </c>
      <c r="S367" s="2">
        <f>IF(MONTH(A367)=11,(Bezugstabelle!$D$14+Q355)*$R$10*0.7,0)</f>
        <v>0</v>
      </c>
      <c r="T367" s="2">
        <f t="shared" si="124"/>
        <v>0</v>
      </c>
      <c r="U367" s="3">
        <f t="shared" si="125"/>
        <v>44774.52534608206</v>
      </c>
      <c r="V367" s="3">
        <f t="shared" si="126"/>
        <v>197741.5225677003</v>
      </c>
      <c r="W367" s="14">
        <f t="shared" si="122"/>
        <v>303341.5225677003</v>
      </c>
    </row>
    <row r="368" spans="1:23" x14ac:dyDescent="0.25">
      <c r="A368" s="1">
        <v>54149</v>
      </c>
      <c r="B368">
        <v>353</v>
      </c>
      <c r="C368" s="8">
        <f t="shared" si="113"/>
        <v>300</v>
      </c>
      <c r="D368" s="8">
        <f t="shared" si="114"/>
        <v>105900</v>
      </c>
      <c r="E368">
        <v>0</v>
      </c>
      <c r="F368" s="2">
        <v>0</v>
      </c>
      <c r="G368" s="2">
        <f t="shared" si="115"/>
        <v>300</v>
      </c>
      <c r="H368" s="2">
        <f t="shared" si="127"/>
        <v>315005.27923760092</v>
      </c>
      <c r="I368" s="2">
        <f t="shared" si="116"/>
        <v>1890.0316754256055</v>
      </c>
      <c r="J368" s="2">
        <v>0</v>
      </c>
      <c r="K368" s="2">
        <f t="shared" si="123"/>
        <v>316895.31091302651</v>
      </c>
      <c r="L368" s="2">
        <f t="shared" si="117"/>
        <v>210995.31091302651</v>
      </c>
      <c r="M368" s="2">
        <f t="shared" si="118"/>
        <v>25319.437309563182</v>
      </c>
      <c r="N368" s="2">
        <f t="shared" si="119"/>
        <v>291575.87360346335</v>
      </c>
      <c r="O368" s="2">
        <f t="shared" si="120"/>
        <v>185675.87360346335</v>
      </c>
      <c r="P368" s="2">
        <f t="shared" si="128"/>
        <v>2032.4269461637305</v>
      </c>
      <c r="Q368" s="2">
        <f t="shared" si="129"/>
        <v>350448.47485994606</v>
      </c>
      <c r="R368" s="2">
        <f t="shared" si="121"/>
        <v>244548.47485994606</v>
      </c>
      <c r="S368" s="2">
        <f>IF(MONTH(A368)=11,(Bezugstabelle!$D$14+Q356)*$R$10*0.7,0)</f>
        <v>0</v>
      </c>
      <c r="T368" s="2">
        <f t="shared" si="124"/>
        <v>0</v>
      </c>
      <c r="U368" s="3">
        <f t="shared" si="125"/>
        <v>45149.762171017537</v>
      </c>
      <c r="V368" s="3">
        <f t="shared" si="126"/>
        <v>199398.71268892853</v>
      </c>
      <c r="W368" s="14">
        <f t="shared" si="122"/>
        <v>305298.71268892853</v>
      </c>
    </row>
    <row r="369" spans="1:23" x14ac:dyDescent="0.25">
      <c r="A369" s="1">
        <v>54179</v>
      </c>
      <c r="B369">
        <v>354</v>
      </c>
      <c r="C369" s="8">
        <f t="shared" si="113"/>
        <v>300</v>
      </c>
      <c r="D369" s="8">
        <f t="shared" si="114"/>
        <v>106200</v>
      </c>
      <c r="E369">
        <v>0</v>
      </c>
      <c r="F369" s="2">
        <v>0</v>
      </c>
      <c r="G369" s="2">
        <f t="shared" si="115"/>
        <v>300</v>
      </c>
      <c r="H369" s="2">
        <f t="shared" si="127"/>
        <v>317195.31091302651</v>
      </c>
      <c r="I369" s="2">
        <f t="shared" si="116"/>
        <v>1903.1718654781589</v>
      </c>
      <c r="J369" s="2">
        <v>0</v>
      </c>
      <c r="K369" s="2">
        <f t="shared" si="123"/>
        <v>319098.48277850467</v>
      </c>
      <c r="L369" s="2">
        <f t="shared" si="117"/>
        <v>212898.48277850467</v>
      </c>
      <c r="M369" s="2">
        <f t="shared" si="118"/>
        <v>25547.81793342056</v>
      </c>
      <c r="N369" s="2">
        <f t="shared" si="119"/>
        <v>293550.66484508413</v>
      </c>
      <c r="O369" s="2">
        <f t="shared" si="120"/>
        <v>187350.66484508413</v>
      </c>
      <c r="P369" s="2">
        <f t="shared" si="128"/>
        <v>2046.0327700163521</v>
      </c>
      <c r="Q369" s="2">
        <f t="shared" si="129"/>
        <v>352794.50762996241</v>
      </c>
      <c r="R369" s="2">
        <f t="shared" si="121"/>
        <v>246594.50762996241</v>
      </c>
      <c r="S369" s="2">
        <f>IF(MONTH(A369)=11,(Bezugstabelle!$D$14+Q357)*$R$10*0.7,0)</f>
        <v>0</v>
      </c>
      <c r="T369" s="2">
        <f t="shared" si="124"/>
        <v>0</v>
      </c>
      <c r="U369" s="3">
        <f t="shared" si="125"/>
        <v>45527.5109711818</v>
      </c>
      <c r="V369" s="3">
        <f t="shared" si="126"/>
        <v>201066.99665878061</v>
      </c>
      <c r="W369" s="14">
        <f t="shared" si="122"/>
        <v>307266.99665878061</v>
      </c>
    </row>
    <row r="370" spans="1:23" x14ac:dyDescent="0.25">
      <c r="A370" s="1">
        <v>54210</v>
      </c>
      <c r="B370">
        <v>355</v>
      </c>
      <c r="C370" s="8">
        <f t="shared" si="113"/>
        <v>300</v>
      </c>
      <c r="D370" s="8">
        <f t="shared" si="114"/>
        <v>106500</v>
      </c>
      <c r="E370">
        <v>0</v>
      </c>
      <c r="F370" s="2">
        <v>0</v>
      </c>
      <c r="G370" s="2">
        <f t="shared" si="115"/>
        <v>300</v>
      </c>
      <c r="H370" s="2">
        <f t="shared" si="127"/>
        <v>319398.48277850467</v>
      </c>
      <c r="I370" s="2">
        <f t="shared" si="116"/>
        <v>1916.3908966710278</v>
      </c>
      <c r="J370" s="2">
        <v>0</v>
      </c>
      <c r="K370" s="2">
        <f t="shared" si="123"/>
        <v>321314.87367517571</v>
      </c>
      <c r="L370" s="2">
        <f t="shared" si="117"/>
        <v>214814.87367517571</v>
      </c>
      <c r="M370" s="2">
        <f t="shared" si="118"/>
        <v>25777.784841021086</v>
      </c>
      <c r="N370" s="2">
        <f t="shared" si="119"/>
        <v>295537.08883415465</v>
      </c>
      <c r="O370" s="2">
        <f t="shared" si="120"/>
        <v>189037.08883415465</v>
      </c>
      <c r="P370" s="2">
        <f t="shared" si="128"/>
        <v>2059.7179611747806</v>
      </c>
      <c r="Q370" s="2">
        <f t="shared" si="129"/>
        <v>355154.22559113719</v>
      </c>
      <c r="R370" s="2">
        <f t="shared" si="121"/>
        <v>248654.22559113719</v>
      </c>
      <c r="S370" s="2">
        <f>IF(MONTH(A370)=11,(Bezugstabelle!$D$14+Q358)*$R$10*0.7,0)</f>
        <v>0</v>
      </c>
      <c r="T370" s="2">
        <f t="shared" si="124"/>
        <v>0</v>
      </c>
      <c r="U370" s="3">
        <f t="shared" si="125"/>
        <v>45907.786399763696</v>
      </c>
      <c r="V370" s="3">
        <f t="shared" si="126"/>
        <v>202746.4391913735</v>
      </c>
      <c r="W370" s="14">
        <f t="shared" si="122"/>
        <v>309246.43919137353</v>
      </c>
    </row>
    <row r="371" spans="1:23" x14ac:dyDescent="0.25">
      <c r="A371" s="1">
        <v>54240</v>
      </c>
      <c r="B371">
        <v>356</v>
      </c>
      <c r="C371" s="8">
        <f t="shared" si="113"/>
        <v>300</v>
      </c>
      <c r="D371" s="8">
        <f t="shared" si="114"/>
        <v>106800</v>
      </c>
      <c r="E371">
        <v>0</v>
      </c>
      <c r="F371" s="2">
        <v>0</v>
      </c>
      <c r="G371" s="2">
        <f t="shared" si="115"/>
        <v>300</v>
      </c>
      <c r="H371" s="2">
        <f t="shared" si="127"/>
        <v>321614.87367517571</v>
      </c>
      <c r="I371" s="2">
        <f t="shared" si="116"/>
        <v>1929.6892420510542</v>
      </c>
      <c r="J371" s="2">
        <v>0</v>
      </c>
      <c r="K371" s="2">
        <f t="shared" si="123"/>
        <v>323544.56291722675</v>
      </c>
      <c r="L371" s="2">
        <f t="shared" si="117"/>
        <v>216744.56291722675</v>
      </c>
      <c r="M371" s="2">
        <f t="shared" si="118"/>
        <v>26009.34755006721</v>
      </c>
      <c r="N371" s="2">
        <f t="shared" si="119"/>
        <v>297535.21536715952</v>
      </c>
      <c r="O371" s="2">
        <f t="shared" si="120"/>
        <v>190735.21536715952</v>
      </c>
      <c r="P371" s="2">
        <f t="shared" si="128"/>
        <v>2073.4829826149671</v>
      </c>
      <c r="Q371" s="2">
        <f t="shared" si="129"/>
        <v>357527.70857375214</v>
      </c>
      <c r="R371" s="2">
        <f t="shared" si="121"/>
        <v>250727.70857375214</v>
      </c>
      <c r="S371" s="2">
        <f>IF(MONTH(A371)=11,(Bezugstabelle!$D$14+Q359)*$R$10*0.7,0)</f>
        <v>0</v>
      </c>
      <c r="T371" s="2">
        <f t="shared" si="124"/>
        <v>0</v>
      </c>
      <c r="U371" s="3">
        <f t="shared" si="125"/>
        <v>46290.603195428979</v>
      </c>
      <c r="V371" s="3">
        <f t="shared" si="126"/>
        <v>204437.10537832318</v>
      </c>
      <c r="W371" s="14">
        <f t="shared" si="122"/>
        <v>311237.10537832318</v>
      </c>
    </row>
    <row r="372" spans="1:23" x14ac:dyDescent="0.25">
      <c r="A372" s="1">
        <v>54271</v>
      </c>
      <c r="B372">
        <v>357</v>
      </c>
      <c r="C372" s="8">
        <f t="shared" si="113"/>
        <v>300</v>
      </c>
      <c r="D372" s="8">
        <f t="shared" si="114"/>
        <v>107100</v>
      </c>
      <c r="E372">
        <v>0</v>
      </c>
      <c r="F372" s="2">
        <v>0</v>
      </c>
      <c r="G372" s="2">
        <f t="shared" si="115"/>
        <v>300</v>
      </c>
      <c r="H372" s="2">
        <f t="shared" si="127"/>
        <v>323844.56291722675</v>
      </c>
      <c r="I372" s="2">
        <f t="shared" si="116"/>
        <v>1943.0673775033604</v>
      </c>
      <c r="J372" s="2">
        <v>0</v>
      </c>
      <c r="K372" s="2">
        <f t="shared" si="123"/>
        <v>325787.63029473013</v>
      </c>
      <c r="L372" s="2">
        <f t="shared" si="117"/>
        <v>218687.63029473013</v>
      </c>
      <c r="M372" s="2">
        <f t="shared" si="118"/>
        <v>26242.515635367618</v>
      </c>
      <c r="N372" s="2">
        <f t="shared" si="119"/>
        <v>299545.11465936253</v>
      </c>
      <c r="O372" s="2">
        <f t="shared" si="120"/>
        <v>192445.11465936253</v>
      </c>
      <c r="P372" s="2">
        <f t="shared" si="128"/>
        <v>2087.3283000135543</v>
      </c>
      <c r="Q372" s="2">
        <f t="shared" si="129"/>
        <v>359915.0368737657</v>
      </c>
      <c r="R372" s="2">
        <f t="shared" si="121"/>
        <v>252815.0368737657</v>
      </c>
      <c r="S372" s="2">
        <f>IF(MONTH(A372)=11,(Bezugstabelle!$D$14+Q360)*$R$10*0.7,0)</f>
        <v>0</v>
      </c>
      <c r="T372" s="2">
        <f t="shared" si="124"/>
        <v>0</v>
      </c>
      <c r="U372" s="3">
        <f t="shared" si="125"/>
        <v>46675.976182818988</v>
      </c>
      <c r="V372" s="3">
        <f t="shared" si="126"/>
        <v>206139.0606909467</v>
      </c>
      <c r="W372" s="14">
        <f t="shared" si="122"/>
        <v>313239.0606909467</v>
      </c>
    </row>
    <row r="373" spans="1:23" x14ac:dyDescent="0.25">
      <c r="A373" s="1">
        <v>54302</v>
      </c>
      <c r="B373">
        <v>358</v>
      </c>
      <c r="C373" s="8">
        <f t="shared" si="113"/>
        <v>300</v>
      </c>
      <c r="D373" s="8">
        <f t="shared" si="114"/>
        <v>107400</v>
      </c>
      <c r="E373">
        <v>0</v>
      </c>
      <c r="F373" s="2">
        <v>0</v>
      </c>
      <c r="G373" s="2">
        <f t="shared" si="115"/>
        <v>300</v>
      </c>
      <c r="H373" s="2">
        <f t="shared" si="127"/>
        <v>326087.63029473013</v>
      </c>
      <c r="I373" s="2">
        <f t="shared" si="116"/>
        <v>1956.5257817683805</v>
      </c>
      <c r="J373" s="2">
        <v>0</v>
      </c>
      <c r="K373" s="2">
        <f t="shared" si="123"/>
        <v>328044.1560764985</v>
      </c>
      <c r="L373" s="2">
        <f t="shared" si="117"/>
        <v>220644.1560764985</v>
      </c>
      <c r="M373" s="2">
        <f t="shared" si="118"/>
        <v>26477.29872917982</v>
      </c>
      <c r="N373" s="2">
        <f t="shared" si="119"/>
        <v>301566.85734731867</v>
      </c>
      <c r="O373" s="2">
        <f t="shared" si="120"/>
        <v>194166.85734731867</v>
      </c>
      <c r="P373" s="2">
        <f t="shared" si="128"/>
        <v>2101.2543817636333</v>
      </c>
      <c r="Q373" s="2">
        <f t="shared" si="129"/>
        <v>362316.29125552933</v>
      </c>
      <c r="R373" s="2">
        <f t="shared" si="121"/>
        <v>254916.29125552933</v>
      </c>
      <c r="S373" s="2">
        <f>IF(MONTH(A373)=11,(Bezugstabelle!$D$14+Q361)*$R$10*0.7,0)</f>
        <v>0</v>
      </c>
      <c r="T373" s="2">
        <f t="shared" si="124"/>
        <v>0</v>
      </c>
      <c r="U373" s="3">
        <f t="shared" si="125"/>
        <v>47063.920273052092</v>
      </c>
      <c r="V373" s="3">
        <f t="shared" si="126"/>
        <v>207852.37098247724</v>
      </c>
      <c r="W373" s="14">
        <f t="shared" si="122"/>
        <v>315252.37098247721</v>
      </c>
    </row>
    <row r="374" spans="1:23" x14ac:dyDescent="0.25">
      <c r="A374" s="1">
        <v>54332</v>
      </c>
      <c r="B374">
        <v>359</v>
      </c>
      <c r="C374" s="8">
        <f t="shared" si="113"/>
        <v>300</v>
      </c>
      <c r="D374" s="8">
        <f t="shared" si="114"/>
        <v>107700</v>
      </c>
      <c r="E374">
        <v>0</v>
      </c>
      <c r="F374" s="2">
        <v>0</v>
      </c>
      <c r="G374" s="2">
        <f t="shared" si="115"/>
        <v>300</v>
      </c>
      <c r="H374" s="2">
        <f t="shared" si="127"/>
        <v>328344.1560764985</v>
      </c>
      <c r="I374" s="2">
        <f t="shared" si="116"/>
        <v>1970.0649364589908</v>
      </c>
      <c r="J374" s="2">
        <v>0</v>
      </c>
      <c r="K374" s="2">
        <f t="shared" si="123"/>
        <v>330314.22101295751</v>
      </c>
      <c r="L374" s="2">
        <f t="shared" si="117"/>
        <v>222614.22101295751</v>
      </c>
      <c r="M374" s="2">
        <f t="shared" si="118"/>
        <v>26713.706521554905</v>
      </c>
      <c r="N374" s="2">
        <f t="shared" si="119"/>
        <v>303600.5144914026</v>
      </c>
      <c r="O374" s="2">
        <f t="shared" si="120"/>
        <v>195900.5144914026</v>
      </c>
      <c r="P374" s="2">
        <f t="shared" si="128"/>
        <v>2115.2616989905878</v>
      </c>
      <c r="Q374" s="2">
        <f t="shared" si="129"/>
        <v>364731.55295451992</v>
      </c>
      <c r="R374" s="2">
        <f t="shared" si="121"/>
        <v>257031.55295451992</v>
      </c>
      <c r="S374" s="2">
        <f>IF(MONTH(A374)=11,(Bezugstabelle!$D$14+Q362)*$R$10*0.7,0)</f>
        <v>0</v>
      </c>
      <c r="T374" s="2">
        <f t="shared" si="124"/>
        <v>0</v>
      </c>
      <c r="U374" s="3">
        <f t="shared" si="125"/>
        <v>47454.450464228234</v>
      </c>
      <c r="V374" s="3">
        <f t="shared" si="126"/>
        <v>209577.1024902917</v>
      </c>
      <c r="W374" s="14">
        <f t="shared" si="122"/>
        <v>317277.1024902917</v>
      </c>
    </row>
    <row r="375" spans="1:23" x14ac:dyDescent="0.25">
      <c r="A375" s="1">
        <v>54363</v>
      </c>
      <c r="B375">
        <v>360</v>
      </c>
      <c r="C375" s="8">
        <f t="shared" si="113"/>
        <v>300</v>
      </c>
      <c r="D375" s="8">
        <f t="shared" si="114"/>
        <v>108000</v>
      </c>
      <c r="E375">
        <v>0</v>
      </c>
      <c r="F375" s="2">
        <f>F363+$J$7</f>
        <v>-273.2800000000002</v>
      </c>
      <c r="G375" s="2">
        <f t="shared" si="115"/>
        <v>26.7199999999998</v>
      </c>
      <c r="H375" s="2">
        <f t="shared" si="127"/>
        <v>330340.94101295748</v>
      </c>
      <c r="I375" s="2">
        <f t="shared" si="116"/>
        <v>1982.0456460777448</v>
      </c>
      <c r="J375" s="2">
        <f t="shared" ref="J375" si="133">(0.36%+0.035%)*H375</f>
        <v>1304.8467170011822</v>
      </c>
      <c r="K375" s="2">
        <f t="shared" si="123"/>
        <v>333627.83337603637</v>
      </c>
      <c r="L375" s="2">
        <f t="shared" si="117"/>
        <v>225627.83337603637</v>
      </c>
      <c r="M375" s="2">
        <f t="shared" si="118"/>
        <v>27075.340005124366</v>
      </c>
      <c r="N375" s="2">
        <f t="shared" si="119"/>
        <v>306552.49337091204</v>
      </c>
      <c r="O375" s="2">
        <f t="shared" si="120"/>
        <v>198552.49337091204</v>
      </c>
      <c r="P375" s="2">
        <f t="shared" si="128"/>
        <v>2129.3507255680329</v>
      </c>
      <c r="Q375" s="2">
        <f t="shared" si="129"/>
        <v>367110.23891282361</v>
      </c>
      <c r="R375" s="2">
        <f t="shared" si="121"/>
        <v>259110.23891282361</v>
      </c>
      <c r="S375" s="2">
        <f>IF(MONTH(A375)=11,(Bezugstabelle!$D$14+Q363)*$R$10*0.7,0)</f>
        <v>1240.7698105558004</v>
      </c>
      <c r="T375" s="2">
        <f t="shared" si="124"/>
        <v>50.664767264361842</v>
      </c>
      <c r="U375" s="3">
        <f t="shared" si="125"/>
        <v>47609.150733006187</v>
      </c>
      <c r="V375" s="3">
        <f t="shared" si="126"/>
        <v>211501.08817981742</v>
      </c>
      <c r="W375" s="14">
        <f t="shared" si="122"/>
        <v>319501.08817981742</v>
      </c>
    </row>
    <row r="376" spans="1:23" x14ac:dyDescent="0.25">
      <c r="A376" s="1">
        <v>54393</v>
      </c>
      <c r="B376">
        <v>361</v>
      </c>
      <c r="C376" s="8">
        <f t="shared" si="113"/>
        <v>300</v>
      </c>
      <c r="D376" s="8">
        <f t="shared" si="114"/>
        <v>108300</v>
      </c>
      <c r="E376">
        <v>0</v>
      </c>
      <c r="F376" s="2">
        <v>0</v>
      </c>
      <c r="G376" s="2">
        <f t="shared" si="115"/>
        <v>300</v>
      </c>
      <c r="H376" s="2">
        <f t="shared" si="127"/>
        <v>333927.83337603637</v>
      </c>
      <c r="I376" s="2">
        <f t="shared" si="116"/>
        <v>2003.5670002562181</v>
      </c>
      <c r="J376" s="2">
        <v>0</v>
      </c>
      <c r="K376" s="2">
        <f t="shared" si="123"/>
        <v>335931.40037629259</v>
      </c>
      <c r="L376" s="2">
        <f t="shared" si="117"/>
        <v>227631.40037629259</v>
      </c>
      <c r="M376" s="2">
        <f t="shared" si="118"/>
        <v>27315.768045155113</v>
      </c>
      <c r="N376" s="2">
        <f t="shared" si="119"/>
        <v>308615.63233113749</v>
      </c>
      <c r="O376" s="2">
        <f t="shared" si="120"/>
        <v>200315.63233113749</v>
      </c>
      <c r="P376" s="2">
        <f t="shared" si="128"/>
        <v>2143.226393658138</v>
      </c>
      <c r="Q376" s="2">
        <f t="shared" si="129"/>
        <v>369553.46530648175</v>
      </c>
      <c r="R376" s="2">
        <f t="shared" si="121"/>
        <v>261253.46530648175</v>
      </c>
      <c r="S376" s="2">
        <f>IF(MONTH(A376)=11,(Bezugstabelle!$D$14+Q364)*$R$10*0.7,0)</f>
        <v>0</v>
      </c>
      <c r="T376" s="2">
        <f t="shared" si="124"/>
        <v>0</v>
      </c>
      <c r="U376" s="3">
        <f t="shared" si="125"/>
        <v>48233.921032209189</v>
      </c>
      <c r="V376" s="3">
        <f t="shared" si="126"/>
        <v>213019.54427427257</v>
      </c>
      <c r="W376" s="14">
        <f t="shared" si="122"/>
        <v>321319.54427427257</v>
      </c>
    </row>
    <row r="377" spans="1:23" x14ac:dyDescent="0.25">
      <c r="A377" s="1">
        <v>54424</v>
      </c>
      <c r="B377">
        <v>362</v>
      </c>
      <c r="C377" s="8">
        <f t="shared" si="113"/>
        <v>300</v>
      </c>
      <c r="D377" s="8">
        <f t="shared" si="114"/>
        <v>108600</v>
      </c>
      <c r="E377">
        <v>0</v>
      </c>
      <c r="F377" s="2">
        <v>0</v>
      </c>
      <c r="G377" s="2">
        <f t="shared" si="115"/>
        <v>300</v>
      </c>
      <c r="H377" s="2">
        <f t="shared" si="127"/>
        <v>336231.40037629259</v>
      </c>
      <c r="I377" s="2">
        <f t="shared" si="116"/>
        <v>2017.3884022577552</v>
      </c>
      <c r="J377" s="2">
        <v>0</v>
      </c>
      <c r="K377" s="2">
        <f t="shared" si="123"/>
        <v>338248.78877855034</v>
      </c>
      <c r="L377" s="2">
        <f t="shared" si="117"/>
        <v>229648.78877855034</v>
      </c>
      <c r="M377" s="2">
        <f t="shared" si="118"/>
        <v>27557.854653426039</v>
      </c>
      <c r="N377" s="2">
        <f t="shared" si="119"/>
        <v>310690.9341251243</v>
      </c>
      <c r="O377" s="2">
        <f t="shared" si="120"/>
        <v>202090.9341251243</v>
      </c>
      <c r="P377" s="2">
        <f t="shared" si="128"/>
        <v>2157.4785476211437</v>
      </c>
      <c r="Q377" s="2">
        <f t="shared" si="129"/>
        <v>372010.94385410292</v>
      </c>
      <c r="R377" s="2">
        <f t="shared" si="121"/>
        <v>263410.94385410292</v>
      </c>
      <c r="S377" s="2">
        <f>IF(MONTH(A377)=11,(Bezugstabelle!$D$14+Q365)*$R$10*0.7,0)</f>
        <v>0</v>
      </c>
      <c r="T377" s="2">
        <f t="shared" si="124"/>
        <v>0</v>
      </c>
      <c r="U377" s="3">
        <f t="shared" si="125"/>
        <v>48632.245509063745</v>
      </c>
      <c r="V377" s="3">
        <f t="shared" si="126"/>
        <v>214778.69834503919</v>
      </c>
      <c r="W377" s="14">
        <f t="shared" si="122"/>
        <v>323378.69834503916</v>
      </c>
    </row>
    <row r="378" spans="1:23" x14ac:dyDescent="0.25">
      <c r="A378" s="1">
        <v>54455</v>
      </c>
      <c r="B378">
        <v>363</v>
      </c>
      <c r="C378" s="8">
        <f t="shared" si="113"/>
        <v>300</v>
      </c>
      <c r="D378" s="8">
        <f t="shared" si="114"/>
        <v>108900</v>
      </c>
      <c r="E378">
        <v>0</v>
      </c>
      <c r="F378" s="2">
        <v>0</v>
      </c>
      <c r="G378" s="2">
        <f t="shared" si="115"/>
        <v>300</v>
      </c>
      <c r="H378" s="2">
        <f t="shared" si="127"/>
        <v>338548.78877855034</v>
      </c>
      <c r="I378" s="2">
        <f t="shared" si="116"/>
        <v>2031.2927326713018</v>
      </c>
      <c r="J378" s="2">
        <v>0</v>
      </c>
      <c r="K378" s="2">
        <f t="shared" si="123"/>
        <v>340580.08151122165</v>
      </c>
      <c r="L378" s="2">
        <f t="shared" si="117"/>
        <v>231680.08151122165</v>
      </c>
      <c r="M378" s="2">
        <f t="shared" si="118"/>
        <v>27801.6097813466</v>
      </c>
      <c r="N378" s="2">
        <f t="shared" si="119"/>
        <v>312778.47172987508</v>
      </c>
      <c r="O378" s="2">
        <f t="shared" si="120"/>
        <v>203878.47172987508</v>
      </c>
      <c r="P378" s="2">
        <f t="shared" si="128"/>
        <v>2171.8138391489338</v>
      </c>
      <c r="Q378" s="2">
        <f t="shared" si="129"/>
        <v>374482.75769325183</v>
      </c>
      <c r="R378" s="2">
        <f t="shared" si="121"/>
        <v>265582.75769325183</v>
      </c>
      <c r="S378" s="2">
        <f>IF(MONTH(A378)=11,(Bezugstabelle!$D$14+Q366)*$R$10*0.7,0)</f>
        <v>0</v>
      </c>
      <c r="T378" s="2">
        <f t="shared" si="124"/>
        <v>0</v>
      </c>
      <c r="U378" s="3">
        <f t="shared" si="125"/>
        <v>49033.21663911661</v>
      </c>
      <c r="V378" s="3">
        <f t="shared" si="126"/>
        <v>216549.54105413522</v>
      </c>
      <c r="W378" s="14">
        <f t="shared" si="122"/>
        <v>325449.54105413519</v>
      </c>
    </row>
    <row r="379" spans="1:23" x14ac:dyDescent="0.25">
      <c r="A379" s="1">
        <v>54483</v>
      </c>
      <c r="B379">
        <v>364</v>
      </c>
      <c r="C379" s="8">
        <f t="shared" si="113"/>
        <v>300</v>
      </c>
      <c r="D379" s="8">
        <f t="shared" si="114"/>
        <v>109200</v>
      </c>
      <c r="E379">
        <v>0</v>
      </c>
      <c r="F379" s="2">
        <v>0</v>
      </c>
      <c r="G379" s="2">
        <f t="shared" si="115"/>
        <v>300</v>
      </c>
      <c r="H379" s="2">
        <f t="shared" si="127"/>
        <v>340880.08151122165</v>
      </c>
      <c r="I379" s="2">
        <f t="shared" si="116"/>
        <v>2045.2804890673297</v>
      </c>
      <c r="J379" s="2">
        <v>0</v>
      </c>
      <c r="K379" s="2">
        <f t="shared" si="123"/>
        <v>342925.36200028897</v>
      </c>
      <c r="L379" s="2">
        <f t="shared" si="117"/>
        <v>233725.36200028897</v>
      </c>
      <c r="M379" s="2">
        <f t="shared" si="118"/>
        <v>28047.043440034678</v>
      </c>
      <c r="N379" s="2">
        <f t="shared" si="119"/>
        <v>314878.31856025429</v>
      </c>
      <c r="O379" s="2">
        <f t="shared" si="120"/>
        <v>205678.31856025429</v>
      </c>
      <c r="P379" s="2">
        <f t="shared" si="128"/>
        <v>2186.2327532106356</v>
      </c>
      <c r="Q379" s="2">
        <f t="shared" si="129"/>
        <v>376968.99044646247</v>
      </c>
      <c r="R379" s="2">
        <f t="shared" si="121"/>
        <v>267768.99044646247</v>
      </c>
      <c r="S379" s="2">
        <f>IF(MONTH(A379)=11,(Bezugstabelle!$D$14+Q367)*$R$10*0.7,0)</f>
        <v>0</v>
      </c>
      <c r="T379" s="2">
        <f t="shared" si="124"/>
        <v>0</v>
      </c>
      <c r="U379" s="3">
        <f t="shared" si="125"/>
        <v>49436.849861178125</v>
      </c>
      <c r="V379" s="3">
        <f t="shared" si="126"/>
        <v>218332.14058528433</v>
      </c>
      <c r="W379" s="14">
        <f t="shared" si="122"/>
        <v>327532.14058528433</v>
      </c>
    </row>
    <row r="380" spans="1:23" x14ac:dyDescent="0.25">
      <c r="A380" s="1">
        <v>54514</v>
      </c>
      <c r="B380">
        <v>365</v>
      </c>
      <c r="C380" s="8">
        <f t="shared" si="113"/>
        <v>300</v>
      </c>
      <c r="D380" s="8">
        <f t="shared" si="114"/>
        <v>109500</v>
      </c>
      <c r="E380">
        <v>0</v>
      </c>
      <c r="F380" s="2">
        <v>0</v>
      </c>
      <c r="G380" s="2">
        <f t="shared" si="115"/>
        <v>300</v>
      </c>
      <c r="H380" s="2">
        <f t="shared" si="127"/>
        <v>343225.36200028897</v>
      </c>
      <c r="I380" s="2">
        <f t="shared" si="116"/>
        <v>2059.3521720017338</v>
      </c>
      <c r="J380" s="2">
        <v>0</v>
      </c>
      <c r="K380" s="2">
        <f t="shared" si="123"/>
        <v>345284.7141722907</v>
      </c>
      <c r="L380" s="2">
        <f t="shared" si="117"/>
        <v>235784.7141722907</v>
      </c>
      <c r="M380" s="2">
        <f t="shared" si="118"/>
        <v>28294.165700674886</v>
      </c>
      <c r="N380" s="2">
        <f t="shared" si="119"/>
        <v>316990.54847161582</v>
      </c>
      <c r="O380" s="2">
        <f t="shared" si="120"/>
        <v>207490.54847161582</v>
      </c>
      <c r="P380" s="2">
        <f t="shared" si="128"/>
        <v>2200.7357776043646</v>
      </c>
      <c r="Q380" s="2">
        <f t="shared" si="129"/>
        <v>379469.72622406681</v>
      </c>
      <c r="R380" s="2">
        <f t="shared" si="121"/>
        <v>269969.72622406681</v>
      </c>
      <c r="S380" s="2">
        <f>IF(MONTH(A380)=11,(Bezugstabelle!$D$14+Q368)*$R$10*0.7,0)</f>
        <v>0</v>
      </c>
      <c r="T380" s="2">
        <f t="shared" si="124"/>
        <v>0</v>
      </c>
      <c r="U380" s="3">
        <f t="shared" si="125"/>
        <v>49843.160704118323</v>
      </c>
      <c r="V380" s="3">
        <f t="shared" si="126"/>
        <v>220126.56551994849</v>
      </c>
      <c r="W380" s="14">
        <f t="shared" si="122"/>
        <v>329626.56551994849</v>
      </c>
    </row>
    <row r="381" spans="1:23" x14ac:dyDescent="0.25">
      <c r="A381" s="1">
        <v>54544</v>
      </c>
      <c r="B381">
        <v>366</v>
      </c>
      <c r="C381" s="8">
        <f t="shared" si="113"/>
        <v>300</v>
      </c>
      <c r="D381" s="8">
        <f t="shared" si="114"/>
        <v>109800</v>
      </c>
      <c r="E381">
        <v>0</v>
      </c>
      <c r="F381" s="2">
        <v>0</v>
      </c>
      <c r="G381" s="2">
        <f t="shared" si="115"/>
        <v>300</v>
      </c>
      <c r="H381" s="2">
        <f t="shared" si="127"/>
        <v>345584.7141722907</v>
      </c>
      <c r="I381" s="2">
        <f t="shared" si="116"/>
        <v>2073.508285033744</v>
      </c>
      <c r="J381" s="2">
        <v>0</v>
      </c>
      <c r="K381" s="2">
        <f t="shared" si="123"/>
        <v>347658.22245732445</v>
      </c>
      <c r="L381" s="2">
        <f t="shared" si="117"/>
        <v>237858.22245732445</v>
      </c>
      <c r="M381" s="2">
        <f t="shared" si="118"/>
        <v>28542.986694878935</v>
      </c>
      <c r="N381" s="2">
        <f t="shared" si="119"/>
        <v>319115.23576244549</v>
      </c>
      <c r="O381" s="2">
        <f t="shared" si="120"/>
        <v>209315.23576244549</v>
      </c>
      <c r="P381" s="2">
        <f t="shared" si="128"/>
        <v>2215.3234029737232</v>
      </c>
      <c r="Q381" s="2">
        <f t="shared" si="129"/>
        <v>381985.04962704051</v>
      </c>
      <c r="R381" s="2">
        <f t="shared" si="121"/>
        <v>272185.04962704051</v>
      </c>
      <c r="S381" s="2">
        <f>IF(MONTH(A381)=11,(Bezugstabelle!$D$14+Q369)*$R$10*0.7,0)</f>
        <v>0</v>
      </c>
      <c r="T381" s="2">
        <f t="shared" si="124"/>
        <v>0</v>
      </c>
      <c r="U381" s="3">
        <f t="shared" si="125"/>
        <v>50252.16478739235</v>
      </c>
      <c r="V381" s="3">
        <f t="shared" si="126"/>
        <v>221932.88483964815</v>
      </c>
      <c r="W381" s="14">
        <f t="shared" si="122"/>
        <v>331732.88483964815</v>
      </c>
    </row>
    <row r="382" spans="1:23" x14ac:dyDescent="0.25">
      <c r="A382" s="1">
        <v>54575</v>
      </c>
      <c r="B382">
        <v>367</v>
      </c>
      <c r="C382" s="8">
        <f t="shared" si="113"/>
        <v>300</v>
      </c>
      <c r="D382" s="8">
        <f t="shared" si="114"/>
        <v>110100</v>
      </c>
      <c r="E382">
        <v>0</v>
      </c>
      <c r="F382" s="2">
        <v>0</v>
      </c>
      <c r="G382" s="2">
        <f t="shared" si="115"/>
        <v>300</v>
      </c>
      <c r="H382" s="2">
        <f t="shared" si="127"/>
        <v>347958.22245732445</v>
      </c>
      <c r="I382" s="2">
        <f t="shared" si="116"/>
        <v>2087.7493347439463</v>
      </c>
      <c r="J382" s="2">
        <v>0</v>
      </c>
      <c r="K382" s="2">
        <f t="shared" si="123"/>
        <v>350045.97179206839</v>
      </c>
      <c r="L382" s="2">
        <f t="shared" si="117"/>
        <v>239945.97179206839</v>
      </c>
      <c r="M382" s="2">
        <f t="shared" si="118"/>
        <v>28793.516615048211</v>
      </c>
      <c r="N382" s="2">
        <f t="shared" si="119"/>
        <v>321252.45517702017</v>
      </c>
      <c r="O382" s="2">
        <f t="shared" si="120"/>
        <v>211152.45517702017</v>
      </c>
      <c r="P382" s="2">
        <f t="shared" si="128"/>
        <v>2229.9961228244033</v>
      </c>
      <c r="Q382" s="2">
        <f t="shared" si="129"/>
        <v>384515.04574986489</v>
      </c>
      <c r="R382" s="2">
        <f t="shared" si="121"/>
        <v>274415.04574986489</v>
      </c>
      <c r="S382" s="2">
        <f>IF(MONTH(A382)=11,(Bezugstabelle!$D$14+Q370)*$R$10*0.7,0)</f>
        <v>0</v>
      </c>
      <c r="T382" s="2">
        <f t="shared" si="124"/>
        <v>0</v>
      </c>
      <c r="U382" s="3">
        <f t="shared" si="125"/>
        <v>50663.8778215688</v>
      </c>
      <c r="V382" s="3">
        <f t="shared" si="126"/>
        <v>223751.16792829608</v>
      </c>
      <c r="W382" s="14">
        <f t="shared" si="122"/>
        <v>333851.16792829608</v>
      </c>
    </row>
    <row r="383" spans="1:23" x14ac:dyDescent="0.25">
      <c r="A383" s="1">
        <v>54605</v>
      </c>
      <c r="B383">
        <v>368</v>
      </c>
      <c r="C383" s="8">
        <f t="shared" si="113"/>
        <v>300</v>
      </c>
      <c r="D383" s="8">
        <f t="shared" si="114"/>
        <v>110400</v>
      </c>
      <c r="E383">
        <v>0</v>
      </c>
      <c r="F383" s="2">
        <v>0</v>
      </c>
      <c r="G383" s="2">
        <f t="shared" si="115"/>
        <v>300</v>
      </c>
      <c r="H383" s="2">
        <f t="shared" si="127"/>
        <v>350345.97179206839</v>
      </c>
      <c r="I383" s="2">
        <f t="shared" si="116"/>
        <v>2102.0758307524102</v>
      </c>
      <c r="J383" s="2">
        <v>0</v>
      </c>
      <c r="K383" s="2">
        <f t="shared" si="123"/>
        <v>352448.04762282083</v>
      </c>
      <c r="L383" s="2">
        <f t="shared" si="117"/>
        <v>242048.04762282083</v>
      </c>
      <c r="M383" s="2">
        <f t="shared" si="118"/>
        <v>29045.765714738503</v>
      </c>
      <c r="N383" s="2">
        <f t="shared" si="119"/>
        <v>323402.28190808231</v>
      </c>
      <c r="O383" s="2">
        <f t="shared" si="120"/>
        <v>213002.28190808231</v>
      </c>
      <c r="P383" s="2">
        <f t="shared" si="128"/>
        <v>2244.7544335408788</v>
      </c>
      <c r="Q383" s="2">
        <f t="shared" si="129"/>
        <v>387059.80018340575</v>
      </c>
      <c r="R383" s="2">
        <f t="shared" si="121"/>
        <v>276659.80018340575</v>
      </c>
      <c r="S383" s="2">
        <f>IF(MONTH(A383)=11,(Bezugstabelle!$D$14+Q371)*$R$10*0.7,0)</f>
        <v>0</v>
      </c>
      <c r="T383" s="2">
        <f t="shared" si="124"/>
        <v>0</v>
      </c>
      <c r="U383" s="3">
        <f t="shared" si="125"/>
        <v>51078.315608861281</v>
      </c>
      <c r="V383" s="3">
        <f t="shared" si="126"/>
        <v>225581.48457454448</v>
      </c>
      <c r="W383" s="14">
        <f t="shared" si="122"/>
        <v>335981.48457454448</v>
      </c>
    </row>
    <row r="384" spans="1:23" x14ac:dyDescent="0.25">
      <c r="A384" s="1">
        <v>54636</v>
      </c>
      <c r="B384">
        <v>369</v>
      </c>
      <c r="C384" s="8">
        <f t="shared" si="113"/>
        <v>300</v>
      </c>
      <c r="D384" s="8">
        <f t="shared" si="114"/>
        <v>110700</v>
      </c>
      <c r="E384">
        <v>0</v>
      </c>
      <c r="F384" s="2">
        <v>0</v>
      </c>
      <c r="G384" s="2">
        <f t="shared" si="115"/>
        <v>300</v>
      </c>
      <c r="H384" s="2">
        <f t="shared" si="127"/>
        <v>352748.04762282083</v>
      </c>
      <c r="I384" s="2">
        <f t="shared" si="116"/>
        <v>2116.4882857369248</v>
      </c>
      <c r="J384" s="2">
        <v>0</v>
      </c>
      <c r="K384" s="2">
        <f t="shared" si="123"/>
        <v>354864.53590855777</v>
      </c>
      <c r="L384" s="2">
        <f t="shared" si="117"/>
        <v>244164.53590855777</v>
      </c>
      <c r="M384" s="2">
        <f t="shared" si="118"/>
        <v>29299.74430902693</v>
      </c>
      <c r="N384" s="2">
        <f t="shared" si="119"/>
        <v>325564.79159953084</v>
      </c>
      <c r="O384" s="2">
        <f t="shared" si="120"/>
        <v>214864.79159953084</v>
      </c>
      <c r="P384" s="2">
        <f t="shared" si="128"/>
        <v>2259.5988344032003</v>
      </c>
      <c r="Q384" s="2">
        <f t="shared" si="129"/>
        <v>389619.39901780896</v>
      </c>
      <c r="R384" s="2">
        <f t="shared" si="121"/>
        <v>278919.39901780896</v>
      </c>
      <c r="S384" s="2">
        <f>IF(MONTH(A384)=11,(Bezugstabelle!$D$14+Q372)*$R$10*0.7,0)</f>
        <v>0</v>
      </c>
      <c r="T384" s="2">
        <f t="shared" si="124"/>
        <v>0</v>
      </c>
      <c r="U384" s="3">
        <f t="shared" si="125"/>
        <v>51495.494043662969</v>
      </c>
      <c r="V384" s="3">
        <f t="shared" si="126"/>
        <v>227423.90497414599</v>
      </c>
      <c r="W384" s="14">
        <f t="shared" si="122"/>
        <v>338123.90497414599</v>
      </c>
    </row>
    <row r="385" spans="1:23" x14ac:dyDescent="0.25">
      <c r="A385" s="1">
        <v>54667</v>
      </c>
      <c r="B385">
        <v>370</v>
      </c>
      <c r="C385" s="8">
        <f t="shared" si="113"/>
        <v>300</v>
      </c>
      <c r="D385" s="8">
        <f t="shared" si="114"/>
        <v>111000</v>
      </c>
      <c r="E385">
        <v>0</v>
      </c>
      <c r="F385" s="2">
        <v>0</v>
      </c>
      <c r="G385" s="2">
        <f t="shared" si="115"/>
        <v>300</v>
      </c>
      <c r="H385" s="2">
        <f t="shared" si="127"/>
        <v>355164.53590855777</v>
      </c>
      <c r="I385" s="2">
        <f t="shared" si="116"/>
        <v>2130.9872154513464</v>
      </c>
      <c r="J385" s="2">
        <v>0</v>
      </c>
      <c r="K385" s="2">
        <f t="shared" si="123"/>
        <v>357295.52312400914</v>
      </c>
      <c r="L385" s="2">
        <f t="shared" si="117"/>
        <v>246295.52312400914</v>
      </c>
      <c r="M385" s="2">
        <f t="shared" si="118"/>
        <v>29555.4627748811</v>
      </c>
      <c r="N385" s="2">
        <f t="shared" si="119"/>
        <v>327740.06034912803</v>
      </c>
      <c r="O385" s="2">
        <f t="shared" si="120"/>
        <v>216740.06034912803</v>
      </c>
      <c r="P385" s="2">
        <f t="shared" si="128"/>
        <v>2274.5298276038857</v>
      </c>
      <c r="Q385" s="2">
        <f t="shared" si="129"/>
        <v>392193.92884541285</v>
      </c>
      <c r="R385" s="2">
        <f t="shared" si="121"/>
        <v>281193.92884541285</v>
      </c>
      <c r="S385" s="2">
        <f>IF(MONTH(A385)=11,(Bezugstabelle!$D$14+Q373)*$R$10*0.7,0)</f>
        <v>0</v>
      </c>
      <c r="T385" s="2">
        <f t="shared" si="124"/>
        <v>0</v>
      </c>
      <c r="U385" s="3">
        <f t="shared" si="125"/>
        <v>51915.429113084341</v>
      </c>
      <c r="V385" s="3">
        <f t="shared" si="126"/>
        <v>229278.49973232852</v>
      </c>
      <c r="W385" s="14">
        <f t="shared" si="122"/>
        <v>340278.49973232852</v>
      </c>
    </row>
    <row r="386" spans="1:23" x14ac:dyDescent="0.25">
      <c r="A386" s="1">
        <v>54697</v>
      </c>
      <c r="B386">
        <v>371</v>
      </c>
      <c r="C386" s="8">
        <f t="shared" si="113"/>
        <v>300</v>
      </c>
      <c r="D386" s="8">
        <f t="shared" si="114"/>
        <v>111300</v>
      </c>
      <c r="E386">
        <v>0</v>
      </c>
      <c r="F386" s="2">
        <v>0</v>
      </c>
      <c r="G386" s="2">
        <f t="shared" si="115"/>
        <v>300</v>
      </c>
      <c r="H386" s="2">
        <f t="shared" si="127"/>
        <v>357595.52312400914</v>
      </c>
      <c r="I386" s="2">
        <f t="shared" si="116"/>
        <v>2145.5731387440546</v>
      </c>
      <c r="J386" s="2">
        <v>0</v>
      </c>
      <c r="K386" s="2">
        <f t="shared" si="123"/>
        <v>359741.09626275318</v>
      </c>
      <c r="L386" s="2">
        <f t="shared" si="117"/>
        <v>248441.09626275318</v>
      </c>
      <c r="M386" s="2">
        <f t="shared" si="118"/>
        <v>29812.931551530382</v>
      </c>
      <c r="N386" s="2">
        <f t="shared" si="119"/>
        <v>329928.16471122281</v>
      </c>
      <c r="O386" s="2">
        <f t="shared" si="120"/>
        <v>218628.16471122281</v>
      </c>
      <c r="P386" s="2">
        <f t="shared" si="128"/>
        <v>2289.5479182649083</v>
      </c>
      <c r="Q386" s="2">
        <f t="shared" si="129"/>
        <v>394783.47676367778</v>
      </c>
      <c r="R386" s="2">
        <f t="shared" si="121"/>
        <v>283483.47676367778</v>
      </c>
      <c r="S386" s="2">
        <f>IF(MONTH(A386)=11,(Bezugstabelle!$D$14+Q374)*$R$10*0.7,0)</f>
        <v>0</v>
      </c>
      <c r="T386" s="2">
        <f t="shared" si="124"/>
        <v>0</v>
      </c>
      <c r="U386" s="3">
        <f t="shared" si="125"/>
        <v>52338.136897494005</v>
      </c>
      <c r="V386" s="3">
        <f t="shared" si="126"/>
        <v>231145.33986618379</v>
      </c>
      <c r="W386" s="14">
        <f t="shared" si="122"/>
        <v>342445.33986618381</v>
      </c>
    </row>
    <row r="387" spans="1:23" x14ac:dyDescent="0.25">
      <c r="A387" s="1">
        <v>54728</v>
      </c>
      <c r="B387">
        <v>372</v>
      </c>
      <c r="C387" s="8">
        <f t="shared" si="113"/>
        <v>300</v>
      </c>
      <c r="D387" s="8">
        <f t="shared" si="114"/>
        <v>111600</v>
      </c>
      <c r="E387">
        <v>0</v>
      </c>
      <c r="F387" s="2">
        <f>F375+$J$7</f>
        <v>-263.2200000000002</v>
      </c>
      <c r="G387" s="2">
        <f t="shared" si="115"/>
        <v>36.779999999999802</v>
      </c>
      <c r="H387" s="2">
        <f t="shared" si="127"/>
        <v>359777.87626275321</v>
      </c>
      <c r="I387" s="2">
        <f t="shared" si="116"/>
        <v>2158.6672575765192</v>
      </c>
      <c r="J387" s="2">
        <f t="shared" ref="J387" si="134">(0.36%+0.035%)*H387</f>
        <v>1421.1226112378754</v>
      </c>
      <c r="K387" s="2">
        <f t="shared" si="123"/>
        <v>363357.66613156762</v>
      </c>
      <c r="L387" s="2">
        <f t="shared" si="117"/>
        <v>251757.66613156762</v>
      </c>
      <c r="M387" s="2">
        <f t="shared" si="118"/>
        <v>30210.919935788115</v>
      </c>
      <c r="N387" s="2">
        <f t="shared" si="119"/>
        <v>333146.74619577953</v>
      </c>
      <c r="O387" s="2">
        <f t="shared" si="120"/>
        <v>221546.74619577953</v>
      </c>
      <c r="P387" s="2">
        <f t="shared" si="128"/>
        <v>2304.6536144547872</v>
      </c>
      <c r="Q387" s="2">
        <f t="shared" si="129"/>
        <v>397333.27572462219</v>
      </c>
      <c r="R387" s="2">
        <f t="shared" si="121"/>
        <v>285733.27572462219</v>
      </c>
      <c r="S387" s="2">
        <f>IF(MONTH(A387)=11,(Bezugstabelle!$D$14+Q375)*$R$10*0.7,0)</f>
        <v>1343.3792696426779</v>
      </c>
      <c r="T387" s="2">
        <f t="shared" si="124"/>
        <v>54.854653510409342</v>
      </c>
      <c r="U387" s="3">
        <f t="shared" si="125"/>
        <v>52505.484633000582</v>
      </c>
      <c r="V387" s="3">
        <f t="shared" si="126"/>
        <v>233227.79109162162</v>
      </c>
      <c r="W387" s="14">
        <f t="shared" si="122"/>
        <v>344827.79109162162</v>
      </c>
    </row>
    <row r="388" spans="1:23" x14ac:dyDescent="0.25">
      <c r="A388" s="1">
        <v>54758</v>
      </c>
      <c r="B388">
        <v>373</v>
      </c>
      <c r="C388" s="8">
        <f t="shared" si="113"/>
        <v>300</v>
      </c>
      <c r="D388" s="8">
        <f t="shared" si="114"/>
        <v>111900</v>
      </c>
      <c r="E388">
        <v>0</v>
      </c>
      <c r="F388" s="2">
        <v>0</v>
      </c>
      <c r="G388" s="2">
        <f t="shared" si="115"/>
        <v>300</v>
      </c>
      <c r="H388" s="2">
        <f t="shared" si="127"/>
        <v>363657.66613156762</v>
      </c>
      <c r="I388" s="2">
        <f t="shared" si="116"/>
        <v>2181.9459967894054</v>
      </c>
      <c r="J388" s="2">
        <v>0</v>
      </c>
      <c r="K388" s="2">
        <f t="shared" si="123"/>
        <v>365839.612128357</v>
      </c>
      <c r="L388" s="2">
        <f t="shared" si="117"/>
        <v>253939.612128357</v>
      </c>
      <c r="M388" s="2">
        <f t="shared" si="118"/>
        <v>30472.753455402839</v>
      </c>
      <c r="N388" s="2">
        <f t="shared" si="119"/>
        <v>335366.85867295414</v>
      </c>
      <c r="O388" s="2">
        <f t="shared" si="120"/>
        <v>223466.85867295414</v>
      </c>
      <c r="P388" s="2">
        <f t="shared" si="128"/>
        <v>2319.5274417269629</v>
      </c>
      <c r="Q388" s="2">
        <f t="shared" si="129"/>
        <v>399952.80316634913</v>
      </c>
      <c r="R388" s="2">
        <f t="shared" si="121"/>
        <v>288052.80316634913</v>
      </c>
      <c r="S388" s="2">
        <f>IF(MONTH(A388)=11,(Bezugstabelle!$D$14+Q376)*$R$10*0.7,0)</f>
        <v>0</v>
      </c>
      <c r="T388" s="2">
        <f t="shared" si="124"/>
        <v>0</v>
      </c>
      <c r="U388" s="3">
        <f t="shared" si="125"/>
        <v>53181.748784587202</v>
      </c>
      <c r="V388" s="3">
        <f t="shared" si="126"/>
        <v>234871.05438176193</v>
      </c>
      <c r="W388" s="14">
        <f t="shared" si="122"/>
        <v>346771.05438176193</v>
      </c>
    </row>
    <row r="389" spans="1:23" x14ac:dyDescent="0.25">
      <c r="A389" s="1">
        <v>54789</v>
      </c>
      <c r="B389">
        <v>374</v>
      </c>
      <c r="C389" s="8">
        <f t="shared" si="113"/>
        <v>300</v>
      </c>
      <c r="D389" s="8">
        <f t="shared" si="114"/>
        <v>112200</v>
      </c>
      <c r="E389">
        <v>0</v>
      </c>
      <c r="F389" s="2">
        <v>0</v>
      </c>
      <c r="G389" s="2">
        <f t="shared" si="115"/>
        <v>300</v>
      </c>
      <c r="H389" s="2">
        <f t="shared" si="127"/>
        <v>366139.612128357</v>
      </c>
      <c r="I389" s="2">
        <f t="shared" si="116"/>
        <v>2196.837672770142</v>
      </c>
      <c r="J389" s="2">
        <v>0</v>
      </c>
      <c r="K389" s="2">
        <f t="shared" si="123"/>
        <v>368336.44980112714</v>
      </c>
      <c r="L389" s="2">
        <f t="shared" si="117"/>
        <v>256136.44980112714</v>
      </c>
      <c r="M389" s="2">
        <f t="shared" si="118"/>
        <v>30736.373976135255</v>
      </c>
      <c r="N389" s="2">
        <f t="shared" si="119"/>
        <v>337600.07582499186</v>
      </c>
      <c r="O389" s="2">
        <f t="shared" si="120"/>
        <v>225400.07582499186</v>
      </c>
      <c r="P389" s="2">
        <f t="shared" si="128"/>
        <v>2334.8080184703699</v>
      </c>
      <c r="Q389" s="2">
        <f t="shared" si="129"/>
        <v>402587.61118481949</v>
      </c>
      <c r="R389" s="2">
        <f t="shared" si="121"/>
        <v>290387.61118481949</v>
      </c>
      <c r="S389" s="2">
        <f>IF(MONTH(A389)=11,(Bezugstabelle!$D$14+Q377)*$R$10*0.7,0)</f>
        <v>0</v>
      </c>
      <c r="T389" s="2">
        <f t="shared" si="124"/>
        <v>0</v>
      </c>
      <c r="U389" s="3">
        <f t="shared" si="125"/>
        <v>53612.812714997286</v>
      </c>
      <c r="V389" s="3">
        <f t="shared" si="126"/>
        <v>236774.79846982221</v>
      </c>
      <c r="W389" s="14">
        <f t="shared" si="122"/>
        <v>348974.79846982221</v>
      </c>
    </row>
    <row r="390" spans="1:23" x14ac:dyDescent="0.25">
      <c r="A390" s="1">
        <v>54820</v>
      </c>
      <c r="B390">
        <v>375</v>
      </c>
      <c r="C390" s="8">
        <f t="shared" si="113"/>
        <v>300</v>
      </c>
      <c r="D390" s="8">
        <f t="shared" si="114"/>
        <v>112500</v>
      </c>
      <c r="E390">
        <v>0</v>
      </c>
      <c r="F390" s="2">
        <v>0</v>
      </c>
      <c r="G390" s="2">
        <f t="shared" si="115"/>
        <v>300</v>
      </c>
      <c r="H390" s="2">
        <f t="shared" si="127"/>
        <v>368636.44980112714</v>
      </c>
      <c r="I390" s="2">
        <f t="shared" si="116"/>
        <v>2211.8186988067628</v>
      </c>
      <c r="J390" s="2">
        <v>0</v>
      </c>
      <c r="K390" s="2">
        <f t="shared" si="123"/>
        <v>370848.26849993388</v>
      </c>
      <c r="L390" s="2">
        <f t="shared" si="117"/>
        <v>258348.26849993388</v>
      </c>
      <c r="M390" s="2">
        <f t="shared" si="118"/>
        <v>31001.792219992065</v>
      </c>
      <c r="N390" s="2">
        <f t="shared" si="119"/>
        <v>339846.47627994179</v>
      </c>
      <c r="O390" s="2">
        <f t="shared" si="120"/>
        <v>227346.47627994179</v>
      </c>
      <c r="P390" s="2">
        <f t="shared" si="128"/>
        <v>2350.1777319114472</v>
      </c>
      <c r="Q390" s="2">
        <f t="shared" si="129"/>
        <v>405237.7889167309</v>
      </c>
      <c r="R390" s="2">
        <f t="shared" si="121"/>
        <v>292737.7889167309</v>
      </c>
      <c r="S390" s="2">
        <f>IF(MONTH(A390)=11,(Bezugstabelle!$D$14+Q378)*$R$10*0.7,0)</f>
        <v>0</v>
      </c>
      <c r="T390" s="2">
        <f t="shared" si="124"/>
        <v>0</v>
      </c>
      <c r="U390" s="3">
        <f t="shared" si="125"/>
        <v>54046.714278751431</v>
      </c>
      <c r="V390" s="3">
        <f t="shared" si="126"/>
        <v>238691.07463797947</v>
      </c>
      <c r="W390" s="14">
        <f t="shared" si="122"/>
        <v>351191.0746379795</v>
      </c>
    </row>
    <row r="391" spans="1:23" x14ac:dyDescent="0.25">
      <c r="A391" s="1">
        <v>54848</v>
      </c>
      <c r="B391">
        <v>376</v>
      </c>
      <c r="C391" s="8">
        <f t="shared" si="113"/>
        <v>300</v>
      </c>
      <c r="D391" s="8">
        <f t="shared" si="114"/>
        <v>112800</v>
      </c>
      <c r="E391">
        <v>0</v>
      </c>
      <c r="F391" s="2">
        <v>0</v>
      </c>
      <c r="G391" s="2">
        <f t="shared" si="115"/>
        <v>300</v>
      </c>
      <c r="H391" s="2">
        <f t="shared" si="127"/>
        <v>371148.26849993388</v>
      </c>
      <c r="I391" s="2">
        <f t="shared" si="116"/>
        <v>2226.8896109996031</v>
      </c>
      <c r="J391" s="2">
        <v>0</v>
      </c>
      <c r="K391" s="2">
        <f t="shared" si="123"/>
        <v>373375.15811093349</v>
      </c>
      <c r="L391" s="2">
        <f t="shared" si="117"/>
        <v>260575.15811093349</v>
      </c>
      <c r="M391" s="2">
        <f t="shared" si="118"/>
        <v>31269.018973312021</v>
      </c>
      <c r="N391" s="2">
        <f t="shared" si="119"/>
        <v>342106.1391376215</v>
      </c>
      <c r="O391" s="2">
        <f t="shared" si="120"/>
        <v>229306.1391376215</v>
      </c>
      <c r="P391" s="2">
        <f t="shared" si="128"/>
        <v>2365.6371020142637</v>
      </c>
      <c r="Q391" s="2">
        <f t="shared" si="129"/>
        <v>407903.42601874517</v>
      </c>
      <c r="R391" s="2">
        <f t="shared" si="121"/>
        <v>295103.42601874517</v>
      </c>
      <c r="S391" s="2">
        <f>IF(MONTH(A391)=11,(Bezugstabelle!$D$14+Q379)*$R$10*0.7,0)</f>
        <v>0</v>
      </c>
      <c r="T391" s="2">
        <f t="shared" si="124"/>
        <v>0</v>
      </c>
      <c r="U391" s="3">
        <f t="shared" si="125"/>
        <v>54483.470028710821</v>
      </c>
      <c r="V391" s="3">
        <f t="shared" si="126"/>
        <v>240619.95599003436</v>
      </c>
      <c r="W391" s="14">
        <f t="shared" si="122"/>
        <v>353419.95599003439</v>
      </c>
    </row>
    <row r="392" spans="1:23" x14ac:dyDescent="0.25">
      <c r="A392" s="1">
        <v>54879</v>
      </c>
      <c r="B392">
        <v>377</v>
      </c>
      <c r="C392" s="8">
        <f t="shared" si="113"/>
        <v>300</v>
      </c>
      <c r="D392" s="8">
        <f t="shared" si="114"/>
        <v>113100</v>
      </c>
      <c r="E392">
        <v>0</v>
      </c>
      <c r="F392" s="2">
        <v>0</v>
      </c>
      <c r="G392" s="2">
        <f t="shared" si="115"/>
        <v>300</v>
      </c>
      <c r="H392" s="2">
        <f t="shared" si="127"/>
        <v>373675.15811093349</v>
      </c>
      <c r="I392" s="2">
        <f t="shared" si="116"/>
        <v>2242.0509486656006</v>
      </c>
      <c r="J392" s="2">
        <v>0</v>
      </c>
      <c r="K392" s="2">
        <f t="shared" si="123"/>
        <v>375917.20905959909</v>
      </c>
      <c r="L392" s="2">
        <f t="shared" si="117"/>
        <v>262817.20905959909</v>
      </c>
      <c r="M392" s="2">
        <f t="shared" si="118"/>
        <v>31538.065087151888</v>
      </c>
      <c r="N392" s="2">
        <f t="shared" si="119"/>
        <v>344379.1439724472</v>
      </c>
      <c r="O392" s="2">
        <f t="shared" si="120"/>
        <v>231279.1439724472</v>
      </c>
      <c r="P392" s="2">
        <f t="shared" si="128"/>
        <v>2381.1866517760136</v>
      </c>
      <c r="Q392" s="2">
        <f t="shared" si="129"/>
        <v>410584.61267052119</v>
      </c>
      <c r="R392" s="2">
        <f t="shared" si="121"/>
        <v>297484.61267052119</v>
      </c>
      <c r="S392" s="2">
        <f>IF(MONTH(A392)=11,(Bezugstabelle!$D$14+Q380)*$R$10*0.7,0)</f>
        <v>0</v>
      </c>
      <c r="T392" s="2">
        <f t="shared" si="124"/>
        <v>0</v>
      </c>
      <c r="U392" s="3">
        <f t="shared" si="125"/>
        <v>54923.096614294969</v>
      </c>
      <c r="V392" s="3">
        <f t="shared" si="126"/>
        <v>242561.51605622622</v>
      </c>
      <c r="W392" s="14">
        <f t="shared" si="122"/>
        <v>355661.51605622622</v>
      </c>
    </row>
    <row r="393" spans="1:23" x14ac:dyDescent="0.25">
      <c r="A393" s="1">
        <v>54909</v>
      </c>
      <c r="B393">
        <v>378</v>
      </c>
      <c r="C393" s="8">
        <f t="shared" si="113"/>
        <v>300</v>
      </c>
      <c r="D393" s="8">
        <f t="shared" si="114"/>
        <v>113400</v>
      </c>
      <c r="E393">
        <v>0</v>
      </c>
      <c r="F393" s="2">
        <v>0</v>
      </c>
      <c r="G393" s="2">
        <f t="shared" si="115"/>
        <v>300</v>
      </c>
      <c r="H393" s="2">
        <f t="shared" si="127"/>
        <v>376217.20905959909</v>
      </c>
      <c r="I393" s="2">
        <f t="shared" si="116"/>
        <v>2257.3032543575941</v>
      </c>
      <c r="J393" s="2">
        <v>0</v>
      </c>
      <c r="K393" s="2">
        <f t="shared" si="123"/>
        <v>378474.51231395669</v>
      </c>
      <c r="L393" s="2">
        <f t="shared" si="117"/>
        <v>265074.51231395669</v>
      </c>
      <c r="M393" s="2">
        <f t="shared" si="118"/>
        <v>31808.941477674802</v>
      </c>
      <c r="N393" s="2">
        <f t="shared" si="119"/>
        <v>346665.57083628187</v>
      </c>
      <c r="O393" s="2">
        <f t="shared" si="120"/>
        <v>233265.57083628187</v>
      </c>
      <c r="P393" s="2">
        <f t="shared" si="128"/>
        <v>2396.8269072447069</v>
      </c>
      <c r="Q393" s="2">
        <f t="shared" si="129"/>
        <v>413281.43957776588</v>
      </c>
      <c r="R393" s="2">
        <f t="shared" si="121"/>
        <v>299881.43957776588</v>
      </c>
      <c r="S393" s="2">
        <f>IF(MONTH(A393)=11,(Bezugstabelle!$D$14+Q381)*$R$10*0.7,0)</f>
        <v>0</v>
      </c>
      <c r="T393" s="2">
        <f t="shared" si="124"/>
        <v>0</v>
      </c>
      <c r="U393" s="3">
        <f t="shared" si="125"/>
        <v>55365.61078204502</v>
      </c>
      <c r="V393" s="3">
        <f t="shared" si="126"/>
        <v>244515.82879572085</v>
      </c>
      <c r="W393" s="14">
        <f t="shared" si="122"/>
        <v>357915.82879572082</v>
      </c>
    </row>
    <row r="394" spans="1:23" x14ac:dyDescent="0.25">
      <c r="A394" s="1">
        <v>54940</v>
      </c>
      <c r="B394">
        <v>379</v>
      </c>
      <c r="C394" s="8">
        <f t="shared" si="113"/>
        <v>300</v>
      </c>
      <c r="D394" s="8">
        <f t="shared" si="114"/>
        <v>113700</v>
      </c>
      <c r="E394">
        <v>0</v>
      </c>
      <c r="F394" s="2">
        <v>0</v>
      </c>
      <c r="G394" s="2">
        <f t="shared" si="115"/>
        <v>300</v>
      </c>
      <c r="H394" s="2">
        <f t="shared" si="127"/>
        <v>378774.51231395669</v>
      </c>
      <c r="I394" s="2">
        <f t="shared" si="116"/>
        <v>2272.6470738837402</v>
      </c>
      <c r="J394" s="2">
        <v>0</v>
      </c>
      <c r="K394" s="2">
        <f t="shared" si="123"/>
        <v>381047.15938784042</v>
      </c>
      <c r="L394" s="2">
        <f t="shared" si="117"/>
        <v>267347.15938784042</v>
      </c>
      <c r="M394" s="2">
        <f t="shared" si="118"/>
        <v>32081.65912654085</v>
      </c>
      <c r="N394" s="2">
        <f t="shared" si="119"/>
        <v>348965.50026129954</v>
      </c>
      <c r="O394" s="2">
        <f t="shared" si="120"/>
        <v>235265.50026129954</v>
      </c>
      <c r="P394" s="2">
        <f t="shared" si="128"/>
        <v>2412.5583975369677</v>
      </c>
      <c r="Q394" s="2">
        <f t="shared" si="129"/>
        <v>415993.99797530286</v>
      </c>
      <c r="R394" s="2">
        <f t="shared" si="121"/>
        <v>302293.99797530286</v>
      </c>
      <c r="S394" s="2">
        <f>IF(MONTH(A394)=11,(Bezugstabelle!$D$14+Q382)*$R$10*0.7,0)</f>
        <v>0</v>
      </c>
      <c r="T394" s="2">
        <f t="shared" si="124"/>
        <v>0</v>
      </c>
      <c r="U394" s="3">
        <f t="shared" si="125"/>
        <v>55811.029376190279</v>
      </c>
      <c r="V394" s="3">
        <f t="shared" si="126"/>
        <v>246482.96859911259</v>
      </c>
      <c r="W394" s="14">
        <f t="shared" si="122"/>
        <v>360182.96859911259</v>
      </c>
    </row>
    <row r="395" spans="1:23" x14ac:dyDescent="0.25">
      <c r="A395" s="1">
        <v>54970</v>
      </c>
      <c r="B395">
        <v>380</v>
      </c>
      <c r="C395" s="8">
        <f t="shared" si="113"/>
        <v>300</v>
      </c>
      <c r="D395" s="8">
        <f t="shared" si="114"/>
        <v>114000</v>
      </c>
      <c r="E395">
        <v>0</v>
      </c>
      <c r="F395" s="2">
        <v>0</v>
      </c>
      <c r="G395" s="2">
        <f t="shared" si="115"/>
        <v>300</v>
      </c>
      <c r="H395" s="2">
        <f t="shared" si="127"/>
        <v>381347.15938784042</v>
      </c>
      <c r="I395" s="2">
        <f t="shared" si="116"/>
        <v>2288.0829563270422</v>
      </c>
      <c r="J395" s="2">
        <v>0</v>
      </c>
      <c r="K395" s="2">
        <f t="shared" si="123"/>
        <v>383635.24234416749</v>
      </c>
      <c r="L395" s="2">
        <f t="shared" si="117"/>
        <v>269635.24234416749</v>
      </c>
      <c r="M395" s="2">
        <f t="shared" si="118"/>
        <v>32356.229081300102</v>
      </c>
      <c r="N395" s="2">
        <f t="shared" si="119"/>
        <v>351279.0132628674</v>
      </c>
      <c r="O395" s="2">
        <f t="shared" si="120"/>
        <v>237279.0132628674</v>
      </c>
      <c r="P395" s="2">
        <f t="shared" si="128"/>
        <v>2428.3816548559334</v>
      </c>
      <c r="Q395" s="2">
        <f t="shared" si="129"/>
        <v>418722.37963015877</v>
      </c>
      <c r="R395" s="2">
        <f t="shared" si="121"/>
        <v>304722.37963015877</v>
      </c>
      <c r="S395" s="2">
        <f>IF(MONTH(A395)=11,(Bezugstabelle!$D$14+Q383)*$R$10*0.7,0)</f>
        <v>0</v>
      </c>
      <c r="T395" s="2">
        <f t="shared" si="124"/>
        <v>0</v>
      </c>
      <c r="U395" s="3">
        <f t="shared" si="125"/>
        <v>56259.369339218058</v>
      </c>
      <c r="V395" s="3">
        <f t="shared" si="126"/>
        <v>248463.0102909407</v>
      </c>
      <c r="W395" s="14">
        <f t="shared" si="122"/>
        <v>362463.0102909407</v>
      </c>
    </row>
    <row r="396" spans="1:23" x14ac:dyDescent="0.25">
      <c r="A396" s="1">
        <v>55001</v>
      </c>
      <c r="B396">
        <v>381</v>
      </c>
      <c r="C396" s="8">
        <f t="shared" si="113"/>
        <v>300</v>
      </c>
      <c r="D396" s="8">
        <f t="shared" si="114"/>
        <v>114300</v>
      </c>
      <c r="E396">
        <v>0</v>
      </c>
      <c r="F396" s="2">
        <v>0</v>
      </c>
      <c r="G396" s="2">
        <f t="shared" si="115"/>
        <v>300</v>
      </c>
      <c r="H396" s="2">
        <f t="shared" si="127"/>
        <v>383935.24234416749</v>
      </c>
      <c r="I396" s="2">
        <f t="shared" si="116"/>
        <v>2303.6114540650046</v>
      </c>
      <c r="J396" s="2">
        <v>0</v>
      </c>
      <c r="K396" s="2">
        <f t="shared" si="123"/>
        <v>386238.85379823251</v>
      </c>
      <c r="L396" s="2">
        <f t="shared" si="117"/>
        <v>271938.85379823251</v>
      </c>
      <c r="M396" s="2">
        <f t="shared" si="118"/>
        <v>32632.6624557879</v>
      </c>
      <c r="N396" s="2">
        <f t="shared" si="119"/>
        <v>353606.19134244462</v>
      </c>
      <c r="O396" s="2">
        <f t="shared" si="120"/>
        <v>239306.19134244462</v>
      </c>
      <c r="P396" s="2">
        <f t="shared" si="128"/>
        <v>2444.2972145092594</v>
      </c>
      <c r="Q396" s="2">
        <f t="shared" si="129"/>
        <v>421466.67684466805</v>
      </c>
      <c r="R396" s="2">
        <f t="shared" si="121"/>
        <v>307166.67684466805</v>
      </c>
      <c r="S396" s="2">
        <f>IF(MONTH(A396)=11,(Bezugstabelle!$D$14+Q384)*$R$10*0.7,0)</f>
        <v>0</v>
      </c>
      <c r="T396" s="2">
        <f t="shared" si="124"/>
        <v>0</v>
      </c>
      <c r="U396" s="3">
        <f t="shared" si="125"/>
        <v>56710.647712446829</v>
      </c>
      <c r="V396" s="3">
        <f t="shared" si="126"/>
        <v>250456.02913222121</v>
      </c>
      <c r="W396" s="14">
        <f t="shared" si="122"/>
        <v>364756.02913222124</v>
      </c>
    </row>
    <row r="397" spans="1:23" x14ac:dyDescent="0.25">
      <c r="A397" s="1">
        <v>55032</v>
      </c>
      <c r="B397">
        <v>382</v>
      </c>
      <c r="C397" s="8">
        <f t="shared" si="113"/>
        <v>300</v>
      </c>
      <c r="D397" s="8">
        <f t="shared" si="114"/>
        <v>114600</v>
      </c>
      <c r="E397">
        <v>0</v>
      </c>
      <c r="F397" s="2">
        <v>0</v>
      </c>
      <c r="G397" s="2">
        <f t="shared" si="115"/>
        <v>300</v>
      </c>
      <c r="H397" s="2">
        <f t="shared" si="127"/>
        <v>386538.85379823251</v>
      </c>
      <c r="I397" s="2">
        <f t="shared" si="116"/>
        <v>2319.2331227893951</v>
      </c>
      <c r="J397" s="2">
        <v>0</v>
      </c>
      <c r="K397" s="2">
        <f t="shared" si="123"/>
        <v>388858.08692102192</v>
      </c>
      <c r="L397" s="2">
        <f t="shared" si="117"/>
        <v>274258.08692102192</v>
      </c>
      <c r="M397" s="2">
        <f t="shared" si="118"/>
        <v>32910.970430522626</v>
      </c>
      <c r="N397" s="2">
        <f t="shared" si="119"/>
        <v>355947.11649049929</v>
      </c>
      <c r="O397" s="2">
        <f t="shared" si="120"/>
        <v>241347.11649049929</v>
      </c>
      <c r="P397" s="2">
        <f t="shared" si="128"/>
        <v>2460.3056149272306</v>
      </c>
      <c r="Q397" s="2">
        <f t="shared" si="129"/>
        <v>424226.98245959531</v>
      </c>
      <c r="R397" s="2">
        <f t="shared" si="121"/>
        <v>309626.98245959531</v>
      </c>
      <c r="S397" s="2">
        <f>IF(MONTH(A397)=11,(Bezugstabelle!$D$14+Q385)*$R$10*0.7,0)</f>
        <v>0</v>
      </c>
      <c r="T397" s="2">
        <f t="shared" si="124"/>
        <v>0</v>
      </c>
      <c r="U397" s="3">
        <f t="shared" si="125"/>
        <v>57164.881636602782</v>
      </c>
      <c r="V397" s="3">
        <f t="shared" si="126"/>
        <v>252462.10082299254</v>
      </c>
      <c r="W397" s="14">
        <f t="shared" si="122"/>
        <v>367062.10082299251</v>
      </c>
    </row>
    <row r="398" spans="1:23" x14ac:dyDescent="0.25">
      <c r="A398" s="1">
        <v>55062</v>
      </c>
      <c r="B398">
        <v>383</v>
      </c>
      <c r="C398" s="8">
        <f t="shared" si="113"/>
        <v>300</v>
      </c>
      <c r="D398" s="8">
        <f t="shared" si="114"/>
        <v>114900</v>
      </c>
      <c r="E398">
        <v>0</v>
      </c>
      <c r="F398" s="2">
        <v>0</v>
      </c>
      <c r="G398" s="2">
        <f t="shared" si="115"/>
        <v>300</v>
      </c>
      <c r="H398" s="2">
        <f t="shared" si="127"/>
        <v>389158.08692102192</v>
      </c>
      <c r="I398" s="2">
        <f t="shared" si="116"/>
        <v>2334.9485215261316</v>
      </c>
      <c r="J398" s="2">
        <v>0</v>
      </c>
      <c r="K398" s="2">
        <f t="shared" si="123"/>
        <v>391493.03544254805</v>
      </c>
      <c r="L398" s="2">
        <f t="shared" si="117"/>
        <v>276593.03544254805</v>
      </c>
      <c r="M398" s="2">
        <f t="shared" si="118"/>
        <v>33191.164253105766</v>
      </c>
      <c r="N398" s="2">
        <f t="shared" si="119"/>
        <v>358301.87118944229</v>
      </c>
      <c r="O398" s="2">
        <f t="shared" si="120"/>
        <v>243401.87118944229</v>
      </c>
      <c r="P398" s="2">
        <f t="shared" si="128"/>
        <v>2476.4073976809727</v>
      </c>
      <c r="Q398" s="2">
        <f t="shared" si="129"/>
        <v>427003.38985727628</v>
      </c>
      <c r="R398" s="2">
        <f t="shared" si="121"/>
        <v>312103.38985727628</v>
      </c>
      <c r="S398" s="2">
        <f>IF(MONTH(A398)=11,(Bezugstabelle!$D$14+Q386)*$R$10*0.7,0)</f>
        <v>0</v>
      </c>
      <c r="T398" s="2">
        <f t="shared" si="124"/>
        <v>0</v>
      </c>
      <c r="U398" s="3">
        <f t="shared" si="125"/>
        <v>57622.088352399624</v>
      </c>
      <c r="V398" s="3">
        <f t="shared" si="126"/>
        <v>254481.30150487667</v>
      </c>
      <c r="W398" s="14">
        <f t="shared" si="122"/>
        <v>369381.3015048767</v>
      </c>
    </row>
    <row r="399" spans="1:23" x14ac:dyDescent="0.25">
      <c r="A399" s="1">
        <v>55093</v>
      </c>
      <c r="B399">
        <v>384</v>
      </c>
      <c r="C399" s="8">
        <f t="shared" si="113"/>
        <v>300</v>
      </c>
      <c r="D399" s="8">
        <f t="shared" si="114"/>
        <v>115200</v>
      </c>
      <c r="E399">
        <v>0</v>
      </c>
      <c r="F399" s="2">
        <f>F387+$J$7</f>
        <v>-253.1600000000002</v>
      </c>
      <c r="G399" s="2">
        <f t="shared" si="115"/>
        <v>46.839999999999804</v>
      </c>
      <c r="H399" s="2">
        <f t="shared" si="127"/>
        <v>391539.87544254807</v>
      </c>
      <c r="I399" s="2">
        <f t="shared" si="116"/>
        <v>2349.2392526552881</v>
      </c>
      <c r="J399" s="2">
        <f t="shared" ref="J399" si="135">(0.36%+0.035%)*H399</f>
        <v>1546.582507998065</v>
      </c>
      <c r="K399" s="2">
        <f t="shared" si="123"/>
        <v>395435.69720320142</v>
      </c>
      <c r="L399" s="2">
        <f t="shared" si="117"/>
        <v>280235.69720320142</v>
      </c>
      <c r="M399" s="2">
        <f t="shared" si="118"/>
        <v>33628.283664384173</v>
      </c>
      <c r="N399" s="2">
        <f t="shared" si="119"/>
        <v>361807.41353881726</v>
      </c>
      <c r="O399" s="2">
        <f t="shared" si="120"/>
        <v>246607.41353881726</v>
      </c>
      <c r="P399" s="2">
        <f t="shared" si="128"/>
        <v>2492.6031075007786</v>
      </c>
      <c r="Q399" s="2">
        <f t="shared" si="129"/>
        <v>429736.64616056188</v>
      </c>
      <c r="R399" s="2">
        <f t="shared" si="121"/>
        <v>314536.64616056188</v>
      </c>
      <c r="S399" s="2">
        <f>IF(MONTH(A399)=11,(Bezugstabelle!$D$14+Q387)*$R$10*0.7,0)</f>
        <v>1453.3911236376248</v>
      </c>
      <c r="T399" s="2">
        <f t="shared" si="124"/>
        <v>59.346804215203008</v>
      </c>
      <c r="U399" s="3">
        <f t="shared" si="125"/>
        <v>57802.995961192137</v>
      </c>
      <c r="V399" s="3">
        <f t="shared" si="126"/>
        <v>256733.65019936976</v>
      </c>
      <c r="W399" s="14">
        <f t="shared" si="122"/>
        <v>371933.65019936976</v>
      </c>
    </row>
    <row r="400" spans="1:23" x14ac:dyDescent="0.25">
      <c r="A400" s="1">
        <v>55123</v>
      </c>
      <c r="B400">
        <v>385</v>
      </c>
      <c r="C400" s="8">
        <f t="shared" ref="C400:C463" si="136">$D$6</f>
        <v>300</v>
      </c>
      <c r="D400" s="8">
        <f t="shared" ref="D400:D463" si="137">C400*B400</f>
        <v>115500</v>
      </c>
      <c r="E400">
        <v>0</v>
      </c>
      <c r="F400" s="2">
        <v>0</v>
      </c>
      <c r="G400" s="2">
        <f t="shared" ref="G400:G463" si="138">C400+E400+F400</f>
        <v>300</v>
      </c>
      <c r="H400" s="2">
        <f t="shared" si="127"/>
        <v>395735.69720320142</v>
      </c>
      <c r="I400" s="2">
        <f t="shared" ref="I400:I463" si="139">H400*$D$7/12</f>
        <v>2374.4141832192086</v>
      </c>
      <c r="J400" s="2">
        <v>0</v>
      </c>
      <c r="K400" s="2">
        <f t="shared" si="123"/>
        <v>398110.11138642061</v>
      </c>
      <c r="L400" s="2">
        <f t="shared" ref="L400:L463" si="140">K400-D400</f>
        <v>282610.11138642061</v>
      </c>
      <c r="M400" s="2">
        <f t="shared" ref="M400:M463" si="141">L400*(1-$I$10)*$I$11</f>
        <v>33913.213366370474</v>
      </c>
      <c r="N400" s="2">
        <f t="shared" ref="N400:N463" si="142">K400-M400</f>
        <v>364196.89802005014</v>
      </c>
      <c r="O400" s="2">
        <f t="shared" ref="O400:O463" si="143">N400-D400</f>
        <v>248696.89802005014</v>
      </c>
      <c r="P400" s="2">
        <f t="shared" si="128"/>
        <v>2508.5471026032778</v>
      </c>
      <c r="Q400" s="2">
        <f t="shared" si="129"/>
        <v>432545.19326316519</v>
      </c>
      <c r="R400" s="2">
        <f t="shared" ref="R400:R463" si="144">Q400-D400</f>
        <v>317045.19326316519</v>
      </c>
      <c r="S400" s="2">
        <f>IF(MONTH(A400)=11,(Bezugstabelle!$D$14+Q388)*$R$10*0.7,0)</f>
        <v>0</v>
      </c>
      <c r="T400" s="2">
        <f t="shared" si="124"/>
        <v>0</v>
      </c>
      <c r="U400" s="3">
        <f t="shared" si="125"/>
        <v>58534.468806211866</v>
      </c>
      <c r="V400" s="3">
        <f t="shared" si="126"/>
        <v>258510.72445695332</v>
      </c>
      <c r="W400" s="14">
        <f t="shared" ref="W400:W463" si="145">V400+D400</f>
        <v>374010.72445695335</v>
      </c>
    </row>
    <row r="401" spans="1:23" x14ac:dyDescent="0.25">
      <c r="A401" s="1">
        <v>55154</v>
      </c>
      <c r="B401">
        <v>386</v>
      </c>
      <c r="C401" s="8">
        <f t="shared" si="136"/>
        <v>300</v>
      </c>
      <c r="D401" s="8">
        <f t="shared" si="137"/>
        <v>115800</v>
      </c>
      <c r="E401">
        <v>0</v>
      </c>
      <c r="F401" s="2">
        <v>0</v>
      </c>
      <c r="G401" s="2">
        <f t="shared" si="138"/>
        <v>300</v>
      </c>
      <c r="H401" s="2">
        <f t="shared" si="127"/>
        <v>398410.11138642061</v>
      </c>
      <c r="I401" s="2">
        <f t="shared" si="139"/>
        <v>2390.4606683185234</v>
      </c>
      <c r="J401" s="2">
        <v>0</v>
      </c>
      <c r="K401" s="2">
        <f t="shared" ref="K401:K439" si="146">J401+H401+I401</f>
        <v>400800.57205473911</v>
      </c>
      <c r="L401" s="2">
        <f t="shared" si="140"/>
        <v>285000.57205473911</v>
      </c>
      <c r="M401" s="2">
        <f t="shared" si="141"/>
        <v>34200.068646568696</v>
      </c>
      <c r="N401" s="2">
        <f t="shared" si="142"/>
        <v>366600.50340817042</v>
      </c>
      <c r="O401" s="2">
        <f t="shared" si="143"/>
        <v>250800.50340817042</v>
      </c>
      <c r="P401" s="2">
        <f t="shared" si="128"/>
        <v>2524.9302940351304</v>
      </c>
      <c r="Q401" s="2">
        <f t="shared" si="129"/>
        <v>435370.12355720031</v>
      </c>
      <c r="R401" s="2">
        <f t="shared" si="144"/>
        <v>319570.12355720031</v>
      </c>
      <c r="S401" s="2">
        <f>IF(MONTH(A401)=11,(Bezugstabelle!$D$14+Q389)*$R$10*0.7,0)</f>
        <v>0</v>
      </c>
      <c r="T401" s="2">
        <f t="shared" ref="T401:T464" si="147">S401*(1-$R$9)*0.7/12</f>
        <v>0</v>
      </c>
      <c r="U401" s="3">
        <f t="shared" ref="U401:U464" si="148">(R401-S401)*0.7*$R$8</f>
        <v>59000.634061748104</v>
      </c>
      <c r="V401" s="3">
        <f t="shared" ref="V401:V464" si="149">R401-U401</f>
        <v>260569.4894954522</v>
      </c>
      <c r="W401" s="14">
        <f t="shared" si="145"/>
        <v>376369.4894954522</v>
      </c>
    </row>
    <row r="402" spans="1:23" x14ac:dyDescent="0.25">
      <c r="A402" s="1">
        <v>55185</v>
      </c>
      <c r="B402">
        <v>387</v>
      </c>
      <c r="C402" s="8">
        <f t="shared" si="136"/>
        <v>300</v>
      </c>
      <c r="D402" s="8">
        <f t="shared" si="137"/>
        <v>116100</v>
      </c>
      <c r="E402">
        <v>0</v>
      </c>
      <c r="F402" s="2">
        <v>0</v>
      </c>
      <c r="G402" s="2">
        <f t="shared" si="138"/>
        <v>300</v>
      </c>
      <c r="H402" s="2">
        <f t="shared" ref="H402:H439" si="150">G402+K401</f>
        <v>401100.57205473911</v>
      </c>
      <c r="I402" s="2">
        <f t="shared" si="139"/>
        <v>2406.6034323284343</v>
      </c>
      <c r="J402" s="2">
        <v>0</v>
      </c>
      <c r="K402" s="2">
        <f t="shared" si="146"/>
        <v>403507.17548706755</v>
      </c>
      <c r="L402" s="2">
        <f t="shared" si="140"/>
        <v>287407.17548706755</v>
      </c>
      <c r="M402" s="2">
        <f t="shared" si="141"/>
        <v>34488.861058448107</v>
      </c>
      <c r="N402" s="2">
        <f t="shared" si="142"/>
        <v>369018.31442861946</v>
      </c>
      <c r="O402" s="2">
        <f t="shared" si="143"/>
        <v>252918.31442861946</v>
      </c>
      <c r="P402" s="2">
        <f t="shared" ref="P402:P465" si="151">(Q401+C402)*($D$8/12)</f>
        <v>2541.4090540836687</v>
      </c>
      <c r="Q402" s="2">
        <f t="shared" ref="Q402:Q465" si="152">C402+P402-T402+Q401</f>
        <v>438211.532611284</v>
      </c>
      <c r="R402" s="2">
        <f t="shared" si="144"/>
        <v>322111.532611284</v>
      </c>
      <c r="S402" s="2">
        <f>IF(MONTH(A402)=11,(Bezugstabelle!$D$14+Q390)*$R$10*0.7,0)</f>
        <v>0</v>
      </c>
      <c r="T402" s="2">
        <f t="shared" si="147"/>
        <v>0</v>
      </c>
      <c r="U402" s="3">
        <f t="shared" si="148"/>
        <v>59469.841708358297</v>
      </c>
      <c r="V402" s="3">
        <f t="shared" si="149"/>
        <v>262641.69090292568</v>
      </c>
      <c r="W402" s="14">
        <f t="shared" si="145"/>
        <v>378741.69090292568</v>
      </c>
    </row>
    <row r="403" spans="1:23" x14ac:dyDescent="0.25">
      <c r="A403" s="1">
        <v>55213</v>
      </c>
      <c r="B403">
        <v>388</v>
      </c>
      <c r="C403" s="8">
        <f t="shared" si="136"/>
        <v>300</v>
      </c>
      <c r="D403" s="8">
        <f t="shared" si="137"/>
        <v>116400</v>
      </c>
      <c r="E403">
        <v>0</v>
      </c>
      <c r="F403" s="2">
        <v>0</v>
      </c>
      <c r="G403" s="2">
        <f t="shared" si="138"/>
        <v>300</v>
      </c>
      <c r="H403" s="2">
        <f t="shared" si="150"/>
        <v>403807.17548706755</v>
      </c>
      <c r="I403" s="2">
        <f t="shared" si="139"/>
        <v>2422.8430529224051</v>
      </c>
      <c r="J403" s="2">
        <v>0</v>
      </c>
      <c r="K403" s="2">
        <f t="shared" si="146"/>
        <v>406230.01853998995</v>
      </c>
      <c r="L403" s="2">
        <f t="shared" si="140"/>
        <v>289830.01853998995</v>
      </c>
      <c r="M403" s="2">
        <f t="shared" si="141"/>
        <v>34779.602224798793</v>
      </c>
      <c r="N403" s="2">
        <f t="shared" si="142"/>
        <v>371450.41631519113</v>
      </c>
      <c r="O403" s="2">
        <f t="shared" si="143"/>
        <v>255050.41631519113</v>
      </c>
      <c r="P403" s="2">
        <f t="shared" si="151"/>
        <v>2557.9839402324901</v>
      </c>
      <c r="Q403" s="2">
        <f t="shared" si="152"/>
        <v>441069.51655151648</v>
      </c>
      <c r="R403" s="2">
        <f t="shared" si="144"/>
        <v>324669.51655151648</v>
      </c>
      <c r="S403" s="2">
        <f>IF(MONTH(A403)=11,(Bezugstabelle!$D$14+Q391)*$R$10*0.7,0)</f>
        <v>0</v>
      </c>
      <c r="T403" s="2">
        <f t="shared" si="147"/>
        <v>0</v>
      </c>
      <c r="U403" s="3">
        <f t="shared" si="148"/>
        <v>59942.109493323725</v>
      </c>
      <c r="V403" s="3">
        <f t="shared" si="149"/>
        <v>264727.40705819277</v>
      </c>
      <c r="W403" s="14">
        <f t="shared" si="145"/>
        <v>381127.40705819277</v>
      </c>
    </row>
    <row r="404" spans="1:23" x14ac:dyDescent="0.25">
      <c r="A404" s="1">
        <v>55244</v>
      </c>
      <c r="B404">
        <v>389</v>
      </c>
      <c r="C404" s="8">
        <f t="shared" si="136"/>
        <v>300</v>
      </c>
      <c r="D404" s="8">
        <f t="shared" si="137"/>
        <v>116700</v>
      </c>
      <c r="E404">
        <v>0</v>
      </c>
      <c r="F404" s="2">
        <v>0</v>
      </c>
      <c r="G404" s="2">
        <f t="shared" si="138"/>
        <v>300</v>
      </c>
      <c r="H404" s="2">
        <f t="shared" si="150"/>
        <v>406530.01853998995</v>
      </c>
      <c r="I404" s="2">
        <f t="shared" si="139"/>
        <v>2439.1801112399394</v>
      </c>
      <c r="J404" s="2">
        <v>0</v>
      </c>
      <c r="K404" s="2">
        <f t="shared" si="146"/>
        <v>408969.1986512299</v>
      </c>
      <c r="L404" s="2">
        <f t="shared" si="140"/>
        <v>292269.1986512299</v>
      </c>
      <c r="M404" s="2">
        <f t="shared" si="141"/>
        <v>35072.303838147593</v>
      </c>
      <c r="N404" s="2">
        <f t="shared" si="142"/>
        <v>373896.8948130823</v>
      </c>
      <c r="O404" s="2">
        <f t="shared" si="143"/>
        <v>257196.8948130823</v>
      </c>
      <c r="P404" s="2">
        <f t="shared" si="151"/>
        <v>2574.6555132171798</v>
      </c>
      <c r="Q404" s="2">
        <f t="shared" si="152"/>
        <v>443944.17206473369</v>
      </c>
      <c r="R404" s="2">
        <f t="shared" si="144"/>
        <v>327244.17206473369</v>
      </c>
      <c r="S404" s="2">
        <f>IF(MONTH(A404)=11,(Bezugstabelle!$D$14+Q392)*$R$10*0.7,0)</f>
        <v>0</v>
      </c>
      <c r="T404" s="2">
        <f t="shared" si="147"/>
        <v>0</v>
      </c>
      <c r="U404" s="3">
        <f t="shared" si="148"/>
        <v>60417.455267451449</v>
      </c>
      <c r="V404" s="3">
        <f t="shared" si="149"/>
        <v>266826.71679728222</v>
      </c>
      <c r="W404" s="14">
        <f t="shared" si="145"/>
        <v>383526.71679728222</v>
      </c>
    </row>
    <row r="405" spans="1:23" x14ac:dyDescent="0.25">
      <c r="A405" s="1">
        <v>55274</v>
      </c>
      <c r="B405">
        <v>390</v>
      </c>
      <c r="C405" s="8">
        <f t="shared" si="136"/>
        <v>300</v>
      </c>
      <c r="D405" s="8">
        <f t="shared" si="137"/>
        <v>117000</v>
      </c>
      <c r="E405">
        <v>0</v>
      </c>
      <c r="F405" s="2">
        <v>0</v>
      </c>
      <c r="G405" s="2">
        <f t="shared" si="138"/>
        <v>300</v>
      </c>
      <c r="H405" s="2">
        <f t="shared" si="150"/>
        <v>409269.1986512299</v>
      </c>
      <c r="I405" s="2">
        <f t="shared" si="139"/>
        <v>2455.6151919073795</v>
      </c>
      <c r="J405" s="2">
        <v>0</v>
      </c>
      <c r="K405" s="2">
        <f t="shared" si="146"/>
        <v>411724.81384313729</v>
      </c>
      <c r="L405" s="2">
        <f t="shared" si="140"/>
        <v>294724.81384313729</v>
      </c>
      <c r="M405" s="2">
        <f t="shared" si="141"/>
        <v>35366.977661176476</v>
      </c>
      <c r="N405" s="2">
        <f t="shared" si="142"/>
        <v>376357.83618196083</v>
      </c>
      <c r="O405" s="2">
        <f t="shared" si="143"/>
        <v>259357.83618196083</v>
      </c>
      <c r="P405" s="2">
        <f t="shared" si="151"/>
        <v>2591.42433704428</v>
      </c>
      <c r="Q405" s="2">
        <f t="shared" si="152"/>
        <v>446835.59640177799</v>
      </c>
      <c r="R405" s="2">
        <f t="shared" si="144"/>
        <v>329835.59640177799</v>
      </c>
      <c r="S405" s="2">
        <f>IF(MONTH(A405)=11,(Bezugstabelle!$D$14+Q393)*$R$10*0.7,0)</f>
        <v>0</v>
      </c>
      <c r="T405" s="2">
        <f t="shared" si="147"/>
        <v>0</v>
      </c>
      <c r="U405" s="3">
        <f t="shared" si="148"/>
        <v>60895.89698567825</v>
      </c>
      <c r="V405" s="3">
        <f t="shared" si="149"/>
        <v>268939.69941609976</v>
      </c>
      <c r="W405" s="14">
        <f t="shared" si="145"/>
        <v>385939.69941609976</v>
      </c>
    </row>
    <row r="406" spans="1:23" x14ac:dyDescent="0.25">
      <c r="A406" s="1">
        <v>55305</v>
      </c>
      <c r="B406">
        <v>391</v>
      </c>
      <c r="C406" s="8">
        <f t="shared" si="136"/>
        <v>300</v>
      </c>
      <c r="D406" s="8">
        <f t="shared" si="137"/>
        <v>117300</v>
      </c>
      <c r="E406">
        <v>0</v>
      </c>
      <c r="F406" s="2">
        <v>0</v>
      </c>
      <c r="G406" s="2">
        <f t="shared" si="138"/>
        <v>300</v>
      </c>
      <c r="H406" s="2">
        <f t="shared" si="150"/>
        <v>412024.81384313729</v>
      </c>
      <c r="I406" s="2">
        <f t="shared" si="139"/>
        <v>2472.1488830588237</v>
      </c>
      <c r="J406" s="2">
        <v>0</v>
      </c>
      <c r="K406" s="2">
        <f t="shared" si="146"/>
        <v>414496.9627261961</v>
      </c>
      <c r="L406" s="2">
        <f t="shared" si="140"/>
        <v>297196.9627261961</v>
      </c>
      <c r="M406" s="2">
        <f t="shared" si="141"/>
        <v>35663.635527143531</v>
      </c>
      <c r="N406" s="2">
        <f t="shared" si="142"/>
        <v>378833.32719905255</v>
      </c>
      <c r="O406" s="2">
        <f t="shared" si="143"/>
        <v>261533.32719905255</v>
      </c>
      <c r="P406" s="2">
        <f t="shared" si="151"/>
        <v>2608.2909790103718</v>
      </c>
      <c r="Q406" s="2">
        <f t="shared" si="152"/>
        <v>449743.88738078834</v>
      </c>
      <c r="R406" s="2">
        <f t="shared" si="144"/>
        <v>332443.88738078834</v>
      </c>
      <c r="S406" s="2">
        <f>IF(MONTH(A406)=11,(Bezugstabelle!$D$14+Q394)*$R$10*0.7,0)</f>
        <v>0</v>
      </c>
      <c r="T406" s="2">
        <f t="shared" si="147"/>
        <v>0</v>
      </c>
      <c r="U406" s="3">
        <f t="shared" si="148"/>
        <v>61377.452707678036</v>
      </c>
      <c r="V406" s="3">
        <f t="shared" si="149"/>
        <v>271066.43467311031</v>
      </c>
      <c r="W406" s="14">
        <f t="shared" si="145"/>
        <v>388366.43467311031</v>
      </c>
    </row>
    <row r="407" spans="1:23" x14ac:dyDescent="0.25">
      <c r="A407" s="1">
        <v>55335</v>
      </c>
      <c r="B407">
        <v>392</v>
      </c>
      <c r="C407" s="8">
        <f t="shared" si="136"/>
        <v>300</v>
      </c>
      <c r="D407" s="8">
        <f t="shared" si="137"/>
        <v>117600</v>
      </c>
      <c r="E407">
        <v>0</v>
      </c>
      <c r="F407" s="2">
        <v>0</v>
      </c>
      <c r="G407" s="2">
        <f t="shared" si="138"/>
        <v>300</v>
      </c>
      <c r="H407" s="2">
        <f t="shared" si="150"/>
        <v>414796.9627261961</v>
      </c>
      <c r="I407" s="2">
        <f t="shared" si="139"/>
        <v>2488.7817763571761</v>
      </c>
      <c r="J407" s="2">
        <v>0</v>
      </c>
      <c r="K407" s="2">
        <f t="shared" si="146"/>
        <v>417285.74450255325</v>
      </c>
      <c r="L407" s="2">
        <f t="shared" si="140"/>
        <v>299685.74450255325</v>
      </c>
      <c r="M407" s="2">
        <f t="shared" si="141"/>
        <v>35962.289340306386</v>
      </c>
      <c r="N407" s="2">
        <f t="shared" si="142"/>
        <v>381323.45516224689</v>
      </c>
      <c r="O407" s="2">
        <f t="shared" si="143"/>
        <v>263723.45516224689</v>
      </c>
      <c r="P407" s="2">
        <f t="shared" si="151"/>
        <v>2625.2560097212654</v>
      </c>
      <c r="Q407" s="2">
        <f t="shared" si="152"/>
        <v>452669.14339050959</v>
      </c>
      <c r="R407" s="2">
        <f t="shared" si="144"/>
        <v>335069.14339050959</v>
      </c>
      <c r="S407" s="2">
        <f>IF(MONTH(A407)=11,(Bezugstabelle!$D$14+Q395)*$R$10*0.7,0)</f>
        <v>0</v>
      </c>
      <c r="T407" s="2">
        <f t="shared" si="147"/>
        <v>0</v>
      </c>
      <c r="U407" s="3">
        <f t="shared" si="148"/>
        <v>61862.140598472826</v>
      </c>
      <c r="V407" s="3">
        <f t="shared" si="149"/>
        <v>273207.00279203674</v>
      </c>
      <c r="W407" s="14">
        <f t="shared" si="145"/>
        <v>390807.00279203674</v>
      </c>
    </row>
    <row r="408" spans="1:23" x14ac:dyDescent="0.25">
      <c r="A408" s="1">
        <v>55366</v>
      </c>
      <c r="B408">
        <v>393</v>
      </c>
      <c r="C408" s="8">
        <f t="shared" si="136"/>
        <v>300</v>
      </c>
      <c r="D408" s="8">
        <f t="shared" si="137"/>
        <v>117900</v>
      </c>
      <c r="E408">
        <v>0</v>
      </c>
      <c r="F408" s="2">
        <v>0</v>
      </c>
      <c r="G408" s="2">
        <f t="shared" si="138"/>
        <v>300</v>
      </c>
      <c r="H408" s="2">
        <f t="shared" si="150"/>
        <v>417585.74450255325</v>
      </c>
      <c r="I408" s="2">
        <f t="shared" si="139"/>
        <v>2505.514467015319</v>
      </c>
      <c r="J408" s="2">
        <v>0</v>
      </c>
      <c r="K408" s="2">
        <f t="shared" si="146"/>
        <v>420091.25896956859</v>
      </c>
      <c r="L408" s="2">
        <f t="shared" si="140"/>
        <v>302191.25896956859</v>
      </c>
      <c r="M408" s="2">
        <f t="shared" si="141"/>
        <v>36262.951076348232</v>
      </c>
      <c r="N408" s="2">
        <f t="shared" si="142"/>
        <v>383828.30789322034</v>
      </c>
      <c r="O408" s="2">
        <f t="shared" si="143"/>
        <v>265928.30789322034</v>
      </c>
      <c r="P408" s="2">
        <f t="shared" si="151"/>
        <v>2642.3200031113061</v>
      </c>
      <c r="Q408" s="2">
        <f t="shared" si="152"/>
        <v>455611.46339362091</v>
      </c>
      <c r="R408" s="2">
        <f t="shared" si="144"/>
        <v>337711.46339362091</v>
      </c>
      <c r="S408" s="2">
        <f>IF(MONTH(A408)=11,(Bezugstabelle!$D$14+Q396)*$R$10*0.7,0)</f>
        <v>0</v>
      </c>
      <c r="T408" s="2">
        <f t="shared" si="147"/>
        <v>0</v>
      </c>
      <c r="U408" s="3">
        <f t="shared" si="148"/>
        <v>62349.978929047254</v>
      </c>
      <c r="V408" s="3">
        <f t="shared" si="149"/>
        <v>275361.48446457367</v>
      </c>
      <c r="W408" s="14">
        <f t="shared" si="145"/>
        <v>393261.48446457367</v>
      </c>
    </row>
    <row r="409" spans="1:23" x14ac:dyDescent="0.25">
      <c r="A409" s="1">
        <v>55397</v>
      </c>
      <c r="B409">
        <v>394</v>
      </c>
      <c r="C409" s="8">
        <f t="shared" si="136"/>
        <v>300</v>
      </c>
      <c r="D409" s="8">
        <f t="shared" si="137"/>
        <v>118200</v>
      </c>
      <c r="E409">
        <v>0</v>
      </c>
      <c r="F409" s="2">
        <v>0</v>
      </c>
      <c r="G409" s="2">
        <f t="shared" si="138"/>
        <v>300</v>
      </c>
      <c r="H409" s="2">
        <f t="shared" si="150"/>
        <v>420391.25896956859</v>
      </c>
      <c r="I409" s="2">
        <f t="shared" si="139"/>
        <v>2522.3475538174112</v>
      </c>
      <c r="J409" s="2">
        <v>0</v>
      </c>
      <c r="K409" s="2">
        <f t="shared" si="146"/>
        <v>422913.60652338603</v>
      </c>
      <c r="L409" s="2">
        <f t="shared" si="140"/>
        <v>304713.60652338603</v>
      </c>
      <c r="M409" s="2">
        <f t="shared" si="141"/>
        <v>36565.632782806322</v>
      </c>
      <c r="N409" s="2">
        <f t="shared" si="142"/>
        <v>386347.97374057968</v>
      </c>
      <c r="O409" s="2">
        <f t="shared" si="143"/>
        <v>268147.97374057968</v>
      </c>
      <c r="P409" s="2">
        <f t="shared" si="151"/>
        <v>2659.4835364627888</v>
      </c>
      <c r="Q409" s="2">
        <f t="shared" si="152"/>
        <v>458570.94693008368</v>
      </c>
      <c r="R409" s="2">
        <f t="shared" si="144"/>
        <v>340370.94693008368</v>
      </c>
      <c r="S409" s="2">
        <f>IF(MONTH(A409)=11,(Bezugstabelle!$D$14+Q397)*$R$10*0.7,0)</f>
        <v>0</v>
      </c>
      <c r="T409" s="2">
        <f t="shared" si="147"/>
        <v>0</v>
      </c>
      <c r="U409" s="3">
        <f t="shared" si="148"/>
        <v>62840.986076966692</v>
      </c>
      <c r="V409" s="3">
        <f t="shared" si="149"/>
        <v>277529.96085311699</v>
      </c>
      <c r="W409" s="14">
        <f t="shared" si="145"/>
        <v>395729.96085311699</v>
      </c>
    </row>
    <row r="410" spans="1:23" x14ac:dyDescent="0.25">
      <c r="A410" s="1">
        <v>55427</v>
      </c>
      <c r="B410">
        <v>395</v>
      </c>
      <c r="C410" s="8">
        <f t="shared" si="136"/>
        <v>300</v>
      </c>
      <c r="D410" s="8">
        <f t="shared" si="137"/>
        <v>118500</v>
      </c>
      <c r="E410">
        <v>0</v>
      </c>
      <c r="F410" s="2">
        <v>0</v>
      </c>
      <c r="G410" s="2">
        <f t="shared" si="138"/>
        <v>300</v>
      </c>
      <c r="H410" s="2">
        <f t="shared" si="150"/>
        <v>423213.60652338603</v>
      </c>
      <c r="I410" s="2">
        <f t="shared" si="139"/>
        <v>2539.2816391403162</v>
      </c>
      <c r="J410" s="2">
        <v>0</v>
      </c>
      <c r="K410" s="2">
        <f t="shared" si="146"/>
        <v>425752.88816252636</v>
      </c>
      <c r="L410" s="2">
        <f t="shared" si="140"/>
        <v>307252.88816252636</v>
      </c>
      <c r="M410" s="2">
        <f t="shared" si="141"/>
        <v>36870.346579503166</v>
      </c>
      <c r="N410" s="2">
        <f t="shared" si="142"/>
        <v>388882.54158302321</v>
      </c>
      <c r="O410" s="2">
        <f t="shared" si="143"/>
        <v>270382.54158302321</v>
      </c>
      <c r="P410" s="2">
        <f t="shared" si="151"/>
        <v>2676.747190425488</v>
      </c>
      <c r="Q410" s="2">
        <f t="shared" si="152"/>
        <v>461547.69412050914</v>
      </c>
      <c r="R410" s="2">
        <f t="shared" si="144"/>
        <v>343047.69412050914</v>
      </c>
      <c r="S410" s="2">
        <f>IF(MONTH(A410)=11,(Bezugstabelle!$D$14+Q398)*$R$10*0.7,0)</f>
        <v>0</v>
      </c>
      <c r="T410" s="2">
        <f t="shared" si="147"/>
        <v>0</v>
      </c>
      <c r="U410" s="3">
        <f t="shared" si="148"/>
        <v>63335.180526998993</v>
      </c>
      <c r="V410" s="3">
        <f t="shared" si="149"/>
        <v>279712.51359351014</v>
      </c>
      <c r="W410" s="14">
        <f t="shared" si="145"/>
        <v>398212.51359351014</v>
      </c>
    </row>
    <row r="411" spans="1:23" x14ac:dyDescent="0.25">
      <c r="A411" s="1">
        <v>55458</v>
      </c>
      <c r="B411">
        <v>396</v>
      </c>
      <c r="C411" s="8">
        <f t="shared" si="136"/>
        <v>300</v>
      </c>
      <c r="D411" s="8">
        <f t="shared" si="137"/>
        <v>118800</v>
      </c>
      <c r="E411">
        <v>0</v>
      </c>
      <c r="F411" s="2">
        <f>F399+$J$7</f>
        <v>-243.10000000000019</v>
      </c>
      <c r="G411" s="2">
        <f t="shared" si="138"/>
        <v>56.899999999999807</v>
      </c>
      <c r="H411" s="2">
        <f t="shared" si="150"/>
        <v>425809.78816252638</v>
      </c>
      <c r="I411" s="2">
        <f t="shared" si="139"/>
        <v>2554.8587289751581</v>
      </c>
      <c r="J411" s="2">
        <f t="shared" ref="J411" si="153">(0.36%+0.035%)*H411</f>
        <v>1681.9486632419794</v>
      </c>
      <c r="K411" s="2">
        <f t="shared" si="146"/>
        <v>430046.59555474354</v>
      </c>
      <c r="L411" s="2">
        <f t="shared" si="140"/>
        <v>311246.59555474354</v>
      </c>
      <c r="M411" s="2">
        <f t="shared" si="141"/>
        <v>37349.591466569225</v>
      </c>
      <c r="N411" s="2">
        <f t="shared" si="142"/>
        <v>392697.00408817432</v>
      </c>
      <c r="O411" s="2">
        <f t="shared" si="143"/>
        <v>273897.00408817432</v>
      </c>
      <c r="P411" s="2">
        <f t="shared" si="151"/>
        <v>2694.1115490363036</v>
      </c>
      <c r="Q411" s="2">
        <f t="shared" si="152"/>
        <v>464477.64264437114</v>
      </c>
      <c r="R411" s="2">
        <f t="shared" si="144"/>
        <v>345677.64264437114</v>
      </c>
      <c r="S411" s="2">
        <f>IF(MONTH(A411)=11,(Bezugstabelle!$D$14+Q399)*$R$10*0.7,0)</f>
        <v>1571.3393920244453</v>
      </c>
      <c r="T411" s="2">
        <f t="shared" si="147"/>
        <v>64.163025174331509</v>
      </c>
      <c r="U411" s="3">
        <f t="shared" si="148"/>
        <v>63530.626237964498</v>
      </c>
      <c r="V411" s="3">
        <f t="shared" si="149"/>
        <v>282147.01640640665</v>
      </c>
      <c r="W411" s="14">
        <f t="shared" si="145"/>
        <v>400947.01640640665</v>
      </c>
    </row>
    <row r="412" spans="1:23" x14ac:dyDescent="0.25">
      <c r="A412" s="1">
        <v>55488</v>
      </c>
      <c r="B412">
        <v>397</v>
      </c>
      <c r="C412" s="8">
        <f t="shared" si="136"/>
        <v>300</v>
      </c>
      <c r="D412" s="8">
        <f t="shared" si="137"/>
        <v>119100</v>
      </c>
      <c r="E412">
        <v>0</v>
      </c>
      <c r="F412" s="2">
        <v>0</v>
      </c>
      <c r="G412" s="2">
        <f t="shared" si="138"/>
        <v>300</v>
      </c>
      <c r="H412" s="2">
        <f t="shared" si="150"/>
        <v>430346.59555474354</v>
      </c>
      <c r="I412" s="2">
        <f t="shared" si="139"/>
        <v>2582.0795733284608</v>
      </c>
      <c r="J412" s="2">
        <v>0</v>
      </c>
      <c r="K412" s="2">
        <f t="shared" si="146"/>
        <v>432928.67512807198</v>
      </c>
      <c r="L412" s="2">
        <f t="shared" si="140"/>
        <v>313828.67512807198</v>
      </c>
      <c r="M412" s="2">
        <f t="shared" si="141"/>
        <v>37659.44101536864</v>
      </c>
      <c r="N412" s="2">
        <f t="shared" si="142"/>
        <v>395269.23411270336</v>
      </c>
      <c r="O412" s="2">
        <f t="shared" si="143"/>
        <v>276169.23411270336</v>
      </c>
      <c r="P412" s="2">
        <f t="shared" si="151"/>
        <v>2711.2029154254983</v>
      </c>
      <c r="Q412" s="2">
        <f t="shared" si="152"/>
        <v>467488.84555979661</v>
      </c>
      <c r="R412" s="2">
        <f t="shared" si="144"/>
        <v>348388.84555979661</v>
      </c>
      <c r="S412" s="2">
        <f>IF(MONTH(A412)=11,(Bezugstabelle!$D$14+Q400)*$R$10*0.7,0)</f>
        <v>0</v>
      </c>
      <c r="T412" s="2">
        <f t="shared" si="147"/>
        <v>0</v>
      </c>
      <c r="U412" s="3">
        <f t="shared" si="148"/>
        <v>64321.290611477438</v>
      </c>
      <c r="V412" s="3">
        <f t="shared" si="149"/>
        <v>284067.55494831916</v>
      </c>
      <c r="W412" s="14">
        <f t="shared" si="145"/>
        <v>403167.55494831916</v>
      </c>
    </row>
    <row r="413" spans="1:23" x14ac:dyDescent="0.25">
      <c r="A413" s="1">
        <v>55519</v>
      </c>
      <c r="B413">
        <v>398</v>
      </c>
      <c r="C413" s="8">
        <f t="shared" si="136"/>
        <v>300</v>
      </c>
      <c r="D413" s="8">
        <f t="shared" si="137"/>
        <v>119400</v>
      </c>
      <c r="E413">
        <v>0</v>
      </c>
      <c r="F413" s="2">
        <v>0</v>
      </c>
      <c r="G413" s="2">
        <f t="shared" si="138"/>
        <v>300</v>
      </c>
      <c r="H413" s="2">
        <f t="shared" si="150"/>
        <v>433228.67512807198</v>
      </c>
      <c r="I413" s="2">
        <f t="shared" si="139"/>
        <v>2599.3720507684316</v>
      </c>
      <c r="J413" s="2">
        <v>0</v>
      </c>
      <c r="K413" s="2">
        <f t="shared" si="146"/>
        <v>435828.04717884038</v>
      </c>
      <c r="L413" s="2">
        <f t="shared" si="140"/>
        <v>316428.04717884038</v>
      </c>
      <c r="M413" s="2">
        <f t="shared" si="141"/>
        <v>37971.365661460841</v>
      </c>
      <c r="N413" s="2">
        <f t="shared" si="142"/>
        <v>397856.68151737953</v>
      </c>
      <c r="O413" s="2">
        <f t="shared" si="143"/>
        <v>278456.68151737953</v>
      </c>
      <c r="P413" s="2">
        <f t="shared" si="151"/>
        <v>2728.7682657654805</v>
      </c>
      <c r="Q413" s="2">
        <f t="shared" si="152"/>
        <v>470517.61382556206</v>
      </c>
      <c r="R413" s="2">
        <f t="shared" si="144"/>
        <v>351117.61382556206</v>
      </c>
      <c r="S413" s="2">
        <f>IF(MONTH(A413)=11,(Bezugstabelle!$D$14+Q401)*$R$10*0.7,0)</f>
        <v>0</v>
      </c>
      <c r="T413" s="2">
        <f t="shared" si="147"/>
        <v>0</v>
      </c>
      <c r="U413" s="3">
        <f t="shared" si="148"/>
        <v>64825.089452544387</v>
      </c>
      <c r="V413" s="3">
        <f t="shared" si="149"/>
        <v>286292.52437301766</v>
      </c>
      <c r="W413" s="14">
        <f t="shared" si="145"/>
        <v>405692.52437301766</v>
      </c>
    </row>
    <row r="414" spans="1:23" x14ac:dyDescent="0.25">
      <c r="A414" s="1">
        <v>55550</v>
      </c>
      <c r="B414">
        <v>399</v>
      </c>
      <c r="C414" s="8">
        <f t="shared" si="136"/>
        <v>300</v>
      </c>
      <c r="D414" s="8">
        <f t="shared" si="137"/>
        <v>119700</v>
      </c>
      <c r="E414">
        <v>0</v>
      </c>
      <c r="F414" s="2">
        <v>0</v>
      </c>
      <c r="G414" s="2">
        <f t="shared" si="138"/>
        <v>300</v>
      </c>
      <c r="H414" s="2">
        <f t="shared" si="150"/>
        <v>436128.04717884038</v>
      </c>
      <c r="I414" s="2">
        <f t="shared" si="139"/>
        <v>2616.7682830730423</v>
      </c>
      <c r="J414" s="2">
        <v>0</v>
      </c>
      <c r="K414" s="2">
        <f t="shared" si="146"/>
        <v>438744.81546191341</v>
      </c>
      <c r="L414" s="2">
        <f t="shared" si="140"/>
        <v>319044.81546191341</v>
      </c>
      <c r="M414" s="2">
        <f t="shared" si="141"/>
        <v>38285.377855429608</v>
      </c>
      <c r="N414" s="2">
        <f t="shared" si="142"/>
        <v>400459.43760648381</v>
      </c>
      <c r="O414" s="2">
        <f t="shared" si="143"/>
        <v>280759.43760648381</v>
      </c>
      <c r="P414" s="2">
        <f t="shared" si="151"/>
        <v>2746.4360806491122</v>
      </c>
      <c r="Q414" s="2">
        <f t="shared" si="152"/>
        <v>473564.04990621115</v>
      </c>
      <c r="R414" s="2">
        <f t="shared" si="144"/>
        <v>353864.04990621115</v>
      </c>
      <c r="S414" s="2">
        <f>IF(MONTH(A414)=11,(Bezugstabelle!$D$14+Q402)*$R$10*0.7,0)</f>
        <v>0</v>
      </c>
      <c r="T414" s="2">
        <f t="shared" si="147"/>
        <v>0</v>
      </c>
      <c r="U414" s="3">
        <f t="shared" si="148"/>
        <v>65332.150213934219</v>
      </c>
      <c r="V414" s="3">
        <f t="shared" si="149"/>
        <v>288531.89969227696</v>
      </c>
      <c r="W414" s="14">
        <f t="shared" si="145"/>
        <v>408231.89969227696</v>
      </c>
    </row>
    <row r="415" spans="1:23" x14ac:dyDescent="0.25">
      <c r="A415" s="1">
        <v>55579</v>
      </c>
      <c r="B415">
        <v>400</v>
      </c>
      <c r="C415" s="8">
        <f t="shared" si="136"/>
        <v>300</v>
      </c>
      <c r="D415" s="8">
        <f t="shared" si="137"/>
        <v>120000</v>
      </c>
      <c r="E415">
        <v>0</v>
      </c>
      <c r="F415" s="2">
        <v>0</v>
      </c>
      <c r="G415" s="2">
        <f t="shared" si="138"/>
        <v>300</v>
      </c>
      <c r="H415" s="2">
        <f t="shared" si="150"/>
        <v>439044.81546191341</v>
      </c>
      <c r="I415" s="2">
        <f t="shared" si="139"/>
        <v>2634.2688927714803</v>
      </c>
      <c r="J415" s="2">
        <v>0</v>
      </c>
      <c r="K415" s="2">
        <f t="shared" si="146"/>
        <v>441679.08435468492</v>
      </c>
      <c r="L415" s="2">
        <f t="shared" si="140"/>
        <v>321679.08435468492</v>
      </c>
      <c r="M415" s="2">
        <f t="shared" si="141"/>
        <v>38601.490122562187</v>
      </c>
      <c r="N415" s="2">
        <f t="shared" si="142"/>
        <v>403077.59423212276</v>
      </c>
      <c r="O415" s="2">
        <f t="shared" si="143"/>
        <v>283077.59423212276</v>
      </c>
      <c r="P415" s="2">
        <f t="shared" si="151"/>
        <v>2764.2069577862317</v>
      </c>
      <c r="Q415" s="2">
        <f t="shared" si="152"/>
        <v>476628.25686399738</v>
      </c>
      <c r="R415" s="2">
        <f t="shared" si="144"/>
        <v>356628.25686399738</v>
      </c>
      <c r="S415" s="2">
        <f>IF(MONTH(A415)=11,(Bezugstabelle!$D$14+Q403)*$R$10*0.7,0)</f>
        <v>0</v>
      </c>
      <c r="T415" s="2">
        <f t="shared" si="147"/>
        <v>0</v>
      </c>
      <c r="U415" s="3">
        <f t="shared" si="148"/>
        <v>65842.49192351551</v>
      </c>
      <c r="V415" s="3">
        <f t="shared" si="149"/>
        <v>290785.76494048187</v>
      </c>
      <c r="W415" s="14">
        <f t="shared" si="145"/>
        <v>410785.76494048187</v>
      </c>
    </row>
    <row r="416" spans="1:23" x14ac:dyDescent="0.25">
      <c r="A416" s="1">
        <v>55610</v>
      </c>
      <c r="B416">
        <v>401</v>
      </c>
      <c r="C416" s="8">
        <f t="shared" si="136"/>
        <v>300</v>
      </c>
      <c r="D416" s="8">
        <f t="shared" si="137"/>
        <v>120300</v>
      </c>
      <c r="E416">
        <v>0</v>
      </c>
      <c r="F416" s="2">
        <v>0</v>
      </c>
      <c r="G416" s="2">
        <f t="shared" si="138"/>
        <v>300</v>
      </c>
      <c r="H416" s="2">
        <f t="shared" si="150"/>
        <v>441979.08435468492</v>
      </c>
      <c r="I416" s="2">
        <f t="shared" si="139"/>
        <v>2651.8745061281093</v>
      </c>
      <c r="J416" s="2">
        <v>0</v>
      </c>
      <c r="K416" s="2">
        <f t="shared" si="146"/>
        <v>444630.95886081306</v>
      </c>
      <c r="L416" s="2">
        <f t="shared" si="140"/>
        <v>324330.95886081306</v>
      </c>
      <c r="M416" s="2">
        <f t="shared" si="141"/>
        <v>38919.715063297568</v>
      </c>
      <c r="N416" s="2">
        <f t="shared" si="142"/>
        <v>405711.24379751552</v>
      </c>
      <c r="O416" s="2">
        <f t="shared" si="143"/>
        <v>285411.24379751552</v>
      </c>
      <c r="P416" s="2">
        <f t="shared" si="151"/>
        <v>2782.081498373318</v>
      </c>
      <c r="Q416" s="2">
        <f t="shared" si="152"/>
        <v>479710.33836237068</v>
      </c>
      <c r="R416" s="2">
        <f t="shared" si="144"/>
        <v>359410.33836237068</v>
      </c>
      <c r="S416" s="2">
        <f>IF(MONTH(A416)=11,(Bezugstabelle!$D$14+Q404)*$R$10*0.7,0)</f>
        <v>0</v>
      </c>
      <c r="T416" s="2">
        <f t="shared" si="147"/>
        <v>0</v>
      </c>
      <c r="U416" s="3">
        <f t="shared" si="148"/>
        <v>66356.133720152677</v>
      </c>
      <c r="V416" s="3">
        <f t="shared" si="149"/>
        <v>293054.20464221801</v>
      </c>
      <c r="W416" s="14">
        <f t="shared" si="145"/>
        <v>413354.20464221801</v>
      </c>
    </row>
    <row r="417" spans="1:23" x14ac:dyDescent="0.25">
      <c r="A417" s="1">
        <v>55640</v>
      </c>
      <c r="B417">
        <v>402</v>
      </c>
      <c r="C417" s="8">
        <f t="shared" si="136"/>
        <v>300</v>
      </c>
      <c r="D417" s="8">
        <f t="shared" si="137"/>
        <v>120600</v>
      </c>
      <c r="E417">
        <v>0</v>
      </c>
      <c r="F417" s="2">
        <v>0</v>
      </c>
      <c r="G417" s="2">
        <f t="shared" si="138"/>
        <v>300</v>
      </c>
      <c r="H417" s="2">
        <f t="shared" si="150"/>
        <v>444930.95886081306</v>
      </c>
      <c r="I417" s="2">
        <f t="shared" si="139"/>
        <v>2669.585753164878</v>
      </c>
      <c r="J417" s="2">
        <v>0</v>
      </c>
      <c r="K417" s="2">
        <f t="shared" si="146"/>
        <v>447600.54461397795</v>
      </c>
      <c r="L417" s="2">
        <f t="shared" si="140"/>
        <v>327000.54461397795</v>
      </c>
      <c r="M417" s="2">
        <f t="shared" si="141"/>
        <v>39240.065353677353</v>
      </c>
      <c r="N417" s="2">
        <f t="shared" si="142"/>
        <v>408360.47926030058</v>
      </c>
      <c r="O417" s="2">
        <f t="shared" si="143"/>
        <v>287760.47926030058</v>
      </c>
      <c r="P417" s="2">
        <f t="shared" si="151"/>
        <v>2800.0603071138289</v>
      </c>
      <c r="Q417" s="2">
        <f t="shared" si="152"/>
        <v>482810.39866948448</v>
      </c>
      <c r="R417" s="2">
        <f t="shared" si="144"/>
        <v>362210.39866948448</v>
      </c>
      <c r="S417" s="2">
        <f>IF(MONTH(A417)=11,(Bezugstabelle!$D$14+Q405)*$R$10*0.7,0)</f>
        <v>0</v>
      </c>
      <c r="T417" s="2">
        <f t="shared" si="147"/>
        <v>0</v>
      </c>
      <c r="U417" s="3">
        <f t="shared" si="148"/>
        <v>66873.094854353563</v>
      </c>
      <c r="V417" s="3">
        <f t="shared" si="149"/>
        <v>295337.3038151309</v>
      </c>
      <c r="W417" s="14">
        <f t="shared" si="145"/>
        <v>415937.3038151309</v>
      </c>
    </row>
    <row r="418" spans="1:23" x14ac:dyDescent="0.25">
      <c r="A418" s="1">
        <v>55671</v>
      </c>
      <c r="B418">
        <v>403</v>
      </c>
      <c r="C418" s="8">
        <f t="shared" si="136"/>
        <v>300</v>
      </c>
      <c r="D418" s="8">
        <f t="shared" si="137"/>
        <v>120900</v>
      </c>
      <c r="E418">
        <v>0</v>
      </c>
      <c r="F418" s="2">
        <v>0</v>
      </c>
      <c r="G418" s="2">
        <f t="shared" si="138"/>
        <v>300</v>
      </c>
      <c r="H418" s="2">
        <f t="shared" si="150"/>
        <v>447900.54461397795</v>
      </c>
      <c r="I418" s="2">
        <f t="shared" si="139"/>
        <v>2687.4032676838674</v>
      </c>
      <c r="J418" s="2">
        <v>0</v>
      </c>
      <c r="K418" s="2">
        <f t="shared" si="146"/>
        <v>450587.94788166182</v>
      </c>
      <c r="L418" s="2">
        <f t="shared" si="140"/>
        <v>329687.94788166182</v>
      </c>
      <c r="M418" s="2">
        <f t="shared" si="141"/>
        <v>39562.553745799421</v>
      </c>
      <c r="N418" s="2">
        <f t="shared" si="142"/>
        <v>411025.39413586241</v>
      </c>
      <c r="O418" s="2">
        <f t="shared" si="143"/>
        <v>290125.39413586241</v>
      </c>
      <c r="P418" s="2">
        <f t="shared" si="151"/>
        <v>2818.1439922386594</v>
      </c>
      <c r="Q418" s="2">
        <f t="shared" si="152"/>
        <v>485928.54266172316</v>
      </c>
      <c r="R418" s="2">
        <f t="shared" si="144"/>
        <v>365028.54266172316</v>
      </c>
      <c r="S418" s="2">
        <f>IF(MONTH(A418)=11,(Bezugstabelle!$D$14+Q406)*$R$10*0.7,0)</f>
        <v>0</v>
      </c>
      <c r="T418" s="2">
        <f t="shared" si="147"/>
        <v>0</v>
      </c>
      <c r="U418" s="3">
        <f t="shared" si="148"/>
        <v>67393.394688920627</v>
      </c>
      <c r="V418" s="3">
        <f t="shared" si="149"/>
        <v>297635.14797280252</v>
      </c>
      <c r="W418" s="14">
        <f t="shared" si="145"/>
        <v>418535.14797280252</v>
      </c>
    </row>
    <row r="419" spans="1:23" x14ac:dyDescent="0.25">
      <c r="A419" s="1">
        <v>55701</v>
      </c>
      <c r="B419">
        <v>404</v>
      </c>
      <c r="C419" s="8">
        <f t="shared" si="136"/>
        <v>300</v>
      </c>
      <c r="D419" s="8">
        <f t="shared" si="137"/>
        <v>121200</v>
      </c>
      <c r="E419">
        <v>0</v>
      </c>
      <c r="F419" s="2">
        <v>0</v>
      </c>
      <c r="G419" s="2">
        <f t="shared" si="138"/>
        <v>300</v>
      </c>
      <c r="H419" s="2">
        <f t="shared" si="150"/>
        <v>450887.94788166182</v>
      </c>
      <c r="I419" s="2">
        <f t="shared" si="139"/>
        <v>2705.327687289971</v>
      </c>
      <c r="J419" s="2">
        <v>0</v>
      </c>
      <c r="K419" s="2">
        <f t="shared" si="146"/>
        <v>453593.27556895179</v>
      </c>
      <c r="L419" s="2">
        <f t="shared" si="140"/>
        <v>332393.27556895179</v>
      </c>
      <c r="M419" s="2">
        <f t="shared" si="141"/>
        <v>39887.193068274217</v>
      </c>
      <c r="N419" s="2">
        <f t="shared" si="142"/>
        <v>413706.08250067756</v>
      </c>
      <c r="O419" s="2">
        <f t="shared" si="143"/>
        <v>292506.08250067756</v>
      </c>
      <c r="P419" s="2">
        <f t="shared" si="151"/>
        <v>2836.3331655267184</v>
      </c>
      <c r="Q419" s="2">
        <f t="shared" si="152"/>
        <v>489064.8758272499</v>
      </c>
      <c r="R419" s="2">
        <f t="shared" si="144"/>
        <v>367864.8758272499</v>
      </c>
      <c r="S419" s="2">
        <f>IF(MONTH(A419)=11,(Bezugstabelle!$D$14+Q407)*$R$10*0.7,0)</f>
        <v>0</v>
      </c>
      <c r="T419" s="2">
        <f t="shared" si="147"/>
        <v>0</v>
      </c>
      <c r="U419" s="3">
        <f t="shared" si="148"/>
        <v>67917.052699606007</v>
      </c>
      <c r="V419" s="3">
        <f t="shared" si="149"/>
        <v>299947.8231276439</v>
      </c>
      <c r="W419" s="14">
        <f t="shared" si="145"/>
        <v>421147.8231276439</v>
      </c>
    </row>
    <row r="420" spans="1:23" x14ac:dyDescent="0.25">
      <c r="A420" s="1">
        <v>55732</v>
      </c>
      <c r="B420">
        <v>405</v>
      </c>
      <c r="C420" s="8">
        <f t="shared" si="136"/>
        <v>300</v>
      </c>
      <c r="D420" s="8">
        <f t="shared" si="137"/>
        <v>121500</v>
      </c>
      <c r="E420">
        <v>0</v>
      </c>
      <c r="F420" s="2">
        <v>0</v>
      </c>
      <c r="G420" s="2">
        <f t="shared" si="138"/>
        <v>300</v>
      </c>
      <c r="H420" s="2">
        <f t="shared" si="150"/>
        <v>453893.27556895179</v>
      </c>
      <c r="I420" s="2">
        <f t="shared" si="139"/>
        <v>2723.3596534137105</v>
      </c>
      <c r="J420" s="2">
        <v>0</v>
      </c>
      <c r="K420" s="2">
        <f t="shared" si="146"/>
        <v>456616.6352223655</v>
      </c>
      <c r="L420" s="2">
        <f t="shared" si="140"/>
        <v>335116.6352223655</v>
      </c>
      <c r="M420" s="2">
        <f t="shared" si="141"/>
        <v>40213.996226683863</v>
      </c>
      <c r="N420" s="2">
        <f t="shared" si="142"/>
        <v>416402.63899568166</v>
      </c>
      <c r="O420" s="2">
        <f t="shared" si="143"/>
        <v>294902.63899568166</v>
      </c>
      <c r="P420" s="2">
        <f t="shared" si="151"/>
        <v>2854.6284423256247</v>
      </c>
      <c r="Q420" s="2">
        <f t="shared" si="152"/>
        <v>492219.50426957553</v>
      </c>
      <c r="R420" s="2">
        <f t="shared" si="144"/>
        <v>370719.50426957553</v>
      </c>
      <c r="S420" s="2">
        <f>IF(MONTH(A420)=11,(Bezugstabelle!$D$14+Q408)*$R$10*0.7,0)</f>
        <v>0</v>
      </c>
      <c r="T420" s="2">
        <f t="shared" si="147"/>
        <v>0</v>
      </c>
      <c r="U420" s="3">
        <f t="shared" si="148"/>
        <v>68444.088475770375</v>
      </c>
      <c r="V420" s="3">
        <f t="shared" si="149"/>
        <v>302275.41579380515</v>
      </c>
      <c r="W420" s="14">
        <f t="shared" si="145"/>
        <v>423775.41579380515</v>
      </c>
    </row>
    <row r="421" spans="1:23" x14ac:dyDescent="0.25">
      <c r="A421" s="1">
        <v>55763</v>
      </c>
      <c r="B421">
        <v>406</v>
      </c>
      <c r="C421" s="8">
        <f t="shared" si="136"/>
        <v>300</v>
      </c>
      <c r="D421" s="8">
        <f t="shared" si="137"/>
        <v>121800</v>
      </c>
      <c r="E421">
        <v>0</v>
      </c>
      <c r="F421" s="2">
        <v>0</v>
      </c>
      <c r="G421" s="2">
        <f t="shared" si="138"/>
        <v>300</v>
      </c>
      <c r="H421" s="2">
        <f t="shared" si="150"/>
        <v>456916.6352223655</v>
      </c>
      <c r="I421" s="2">
        <f t="shared" si="139"/>
        <v>2741.4998113341931</v>
      </c>
      <c r="J421" s="2">
        <v>0</v>
      </c>
      <c r="K421" s="2">
        <f t="shared" si="146"/>
        <v>459658.13503369968</v>
      </c>
      <c r="L421" s="2">
        <f t="shared" si="140"/>
        <v>337858.13503369968</v>
      </c>
      <c r="M421" s="2">
        <f t="shared" si="141"/>
        <v>40542.97620404396</v>
      </c>
      <c r="N421" s="2">
        <f t="shared" si="142"/>
        <v>419115.15882965573</v>
      </c>
      <c r="O421" s="2">
        <f t="shared" si="143"/>
        <v>297315.15882965573</v>
      </c>
      <c r="P421" s="2">
        <f t="shared" si="151"/>
        <v>2873.0304415725241</v>
      </c>
      <c r="Q421" s="2">
        <f t="shared" si="152"/>
        <v>495392.53471114807</v>
      </c>
      <c r="R421" s="2">
        <f t="shared" si="144"/>
        <v>373592.53471114807</v>
      </c>
      <c r="S421" s="2">
        <f>IF(MONTH(A421)=11,(Bezugstabelle!$D$14+Q409)*$R$10*0.7,0)</f>
        <v>0</v>
      </c>
      <c r="T421" s="2">
        <f t="shared" si="147"/>
        <v>0</v>
      </c>
      <c r="U421" s="3">
        <f t="shared" si="148"/>
        <v>68974.521721045705</v>
      </c>
      <c r="V421" s="3">
        <f t="shared" si="149"/>
        <v>304618.01299010235</v>
      </c>
      <c r="W421" s="14">
        <f t="shared" si="145"/>
        <v>426418.01299010235</v>
      </c>
    </row>
    <row r="422" spans="1:23" x14ac:dyDescent="0.25">
      <c r="A422" s="1">
        <v>55793</v>
      </c>
      <c r="B422">
        <v>407</v>
      </c>
      <c r="C422" s="8">
        <f t="shared" si="136"/>
        <v>300</v>
      </c>
      <c r="D422" s="8">
        <f t="shared" si="137"/>
        <v>122100</v>
      </c>
      <c r="E422">
        <v>0</v>
      </c>
      <c r="F422" s="2">
        <v>0</v>
      </c>
      <c r="G422" s="2">
        <f t="shared" si="138"/>
        <v>300</v>
      </c>
      <c r="H422" s="2">
        <f t="shared" si="150"/>
        <v>459958.13503369968</v>
      </c>
      <c r="I422" s="2">
        <f t="shared" si="139"/>
        <v>2759.748810202198</v>
      </c>
      <c r="J422" s="2">
        <v>0</v>
      </c>
      <c r="K422" s="2">
        <f t="shared" si="146"/>
        <v>462717.88384390186</v>
      </c>
      <c r="L422" s="2">
        <f t="shared" si="140"/>
        <v>340617.88384390186</v>
      </c>
      <c r="M422" s="2">
        <f t="shared" si="141"/>
        <v>40874.146061268228</v>
      </c>
      <c r="N422" s="2">
        <f t="shared" si="142"/>
        <v>421843.73778263363</v>
      </c>
      <c r="O422" s="2">
        <f t="shared" si="143"/>
        <v>299743.73778263363</v>
      </c>
      <c r="P422" s="2">
        <f t="shared" si="151"/>
        <v>2891.5397858150304</v>
      </c>
      <c r="Q422" s="2">
        <f t="shared" si="152"/>
        <v>498584.07449696312</v>
      </c>
      <c r="R422" s="2">
        <f t="shared" si="144"/>
        <v>376484.07449696312</v>
      </c>
      <c r="S422" s="2">
        <f>IF(MONTH(A422)=11,(Bezugstabelle!$D$14+Q410)*$R$10*0.7,0)</f>
        <v>0</v>
      </c>
      <c r="T422" s="2">
        <f t="shared" si="147"/>
        <v>0</v>
      </c>
      <c r="U422" s="3">
        <f t="shared" si="148"/>
        <v>69508.372254001806</v>
      </c>
      <c r="V422" s="3">
        <f t="shared" si="149"/>
        <v>306975.70224296133</v>
      </c>
      <c r="W422" s="14">
        <f t="shared" si="145"/>
        <v>429075.70224296133</v>
      </c>
    </row>
    <row r="423" spans="1:23" x14ac:dyDescent="0.25">
      <c r="A423" s="1">
        <v>55824</v>
      </c>
      <c r="B423">
        <v>408</v>
      </c>
      <c r="C423" s="8">
        <f t="shared" si="136"/>
        <v>300</v>
      </c>
      <c r="D423" s="8">
        <f t="shared" si="137"/>
        <v>122400</v>
      </c>
      <c r="E423">
        <v>0</v>
      </c>
      <c r="F423" s="2">
        <f>F411+$J$7</f>
        <v>-233.04000000000019</v>
      </c>
      <c r="G423" s="2">
        <f t="shared" si="138"/>
        <v>66.959999999999809</v>
      </c>
      <c r="H423" s="2">
        <f t="shared" si="150"/>
        <v>462784.84384390188</v>
      </c>
      <c r="I423" s="2">
        <f t="shared" si="139"/>
        <v>2776.7090630634107</v>
      </c>
      <c r="J423" s="2">
        <f t="shared" ref="J423" si="154">(0.36%+0.035%)*H423</f>
        <v>1828.0001331834126</v>
      </c>
      <c r="K423" s="2">
        <f t="shared" si="146"/>
        <v>467389.55304014875</v>
      </c>
      <c r="L423" s="2">
        <f t="shared" si="140"/>
        <v>344989.55304014875</v>
      </c>
      <c r="M423" s="2">
        <f t="shared" si="141"/>
        <v>41398.746364817853</v>
      </c>
      <c r="N423" s="2">
        <f t="shared" si="142"/>
        <v>425990.80667533091</v>
      </c>
      <c r="O423" s="2">
        <f t="shared" si="143"/>
        <v>303590.80667533091</v>
      </c>
      <c r="P423" s="2">
        <f t="shared" si="151"/>
        <v>2910.1571012322852</v>
      </c>
      <c r="Q423" s="2">
        <f t="shared" si="152"/>
        <v>501724.90490291035</v>
      </c>
      <c r="R423" s="2">
        <f t="shared" si="144"/>
        <v>379324.90490291035</v>
      </c>
      <c r="S423" s="2">
        <f>IF(MONTH(A423)=11,(Bezugstabelle!$D$14+Q411)*$R$10*0.7,0)</f>
        <v>1697.7966192255108</v>
      </c>
      <c r="T423" s="2">
        <f t="shared" si="147"/>
        <v>69.32669528504168</v>
      </c>
      <c r="U423" s="3">
        <f t="shared" si="148"/>
        <v>69719.404866875295</v>
      </c>
      <c r="V423" s="3">
        <f t="shared" si="149"/>
        <v>309605.50003603508</v>
      </c>
      <c r="W423" s="14">
        <f t="shared" si="145"/>
        <v>432005.50003603508</v>
      </c>
    </row>
    <row r="424" spans="1:23" x14ac:dyDescent="0.25">
      <c r="A424" s="1">
        <v>55854</v>
      </c>
      <c r="B424">
        <v>409</v>
      </c>
      <c r="C424" s="8">
        <f t="shared" si="136"/>
        <v>300</v>
      </c>
      <c r="D424" s="8">
        <f t="shared" si="137"/>
        <v>122700</v>
      </c>
      <c r="E424">
        <v>0</v>
      </c>
      <c r="F424" s="2">
        <v>0</v>
      </c>
      <c r="G424" s="2">
        <f t="shared" si="138"/>
        <v>300</v>
      </c>
      <c r="H424" s="2">
        <f t="shared" si="150"/>
        <v>467689.55304014875</v>
      </c>
      <c r="I424" s="2">
        <f t="shared" si="139"/>
        <v>2806.137318240892</v>
      </c>
      <c r="J424" s="2">
        <v>0</v>
      </c>
      <c r="K424" s="2">
        <f t="shared" si="146"/>
        <v>470495.69035838963</v>
      </c>
      <c r="L424" s="2">
        <f t="shared" si="140"/>
        <v>347795.69035838963</v>
      </c>
      <c r="M424" s="2">
        <f t="shared" si="141"/>
        <v>41735.482843006757</v>
      </c>
      <c r="N424" s="2">
        <f t="shared" si="142"/>
        <v>428760.20751538291</v>
      </c>
      <c r="O424" s="2">
        <f t="shared" si="143"/>
        <v>306060.20751538291</v>
      </c>
      <c r="P424" s="2">
        <f t="shared" si="151"/>
        <v>2928.4786119336436</v>
      </c>
      <c r="Q424" s="2">
        <f t="shared" si="152"/>
        <v>504953.383514844</v>
      </c>
      <c r="R424" s="2">
        <f t="shared" si="144"/>
        <v>382253.383514844</v>
      </c>
      <c r="S424" s="2">
        <f>IF(MONTH(A424)=11,(Bezugstabelle!$D$14+Q412)*$R$10*0.7,0)</f>
        <v>0</v>
      </c>
      <c r="T424" s="2">
        <f t="shared" si="147"/>
        <v>0</v>
      </c>
      <c r="U424" s="3">
        <f t="shared" si="148"/>
        <v>70573.53093142806</v>
      </c>
      <c r="V424" s="3">
        <f t="shared" si="149"/>
        <v>311679.85258341592</v>
      </c>
      <c r="W424" s="14">
        <f t="shared" si="145"/>
        <v>434379.85258341592</v>
      </c>
    </row>
    <row r="425" spans="1:23" x14ac:dyDescent="0.25">
      <c r="A425" s="1">
        <v>55885</v>
      </c>
      <c r="B425">
        <v>410</v>
      </c>
      <c r="C425" s="8">
        <f t="shared" si="136"/>
        <v>300</v>
      </c>
      <c r="D425" s="8">
        <f t="shared" si="137"/>
        <v>123000</v>
      </c>
      <c r="E425">
        <v>0</v>
      </c>
      <c r="F425" s="2">
        <v>0</v>
      </c>
      <c r="G425" s="2">
        <f t="shared" si="138"/>
        <v>300</v>
      </c>
      <c r="H425" s="2">
        <f t="shared" si="150"/>
        <v>470795.69035838963</v>
      </c>
      <c r="I425" s="2">
        <f t="shared" si="139"/>
        <v>2824.7741421503379</v>
      </c>
      <c r="J425" s="2">
        <v>0</v>
      </c>
      <c r="K425" s="2">
        <f t="shared" si="146"/>
        <v>473620.46450053999</v>
      </c>
      <c r="L425" s="2">
        <f t="shared" si="140"/>
        <v>350620.46450053999</v>
      </c>
      <c r="M425" s="2">
        <f t="shared" si="141"/>
        <v>42074.455740064797</v>
      </c>
      <c r="N425" s="2">
        <f t="shared" si="142"/>
        <v>431546.0087604752</v>
      </c>
      <c r="O425" s="2">
        <f t="shared" si="143"/>
        <v>308546.0087604752</v>
      </c>
      <c r="P425" s="2">
        <f t="shared" si="151"/>
        <v>2947.3114038365902</v>
      </c>
      <c r="Q425" s="2">
        <f t="shared" si="152"/>
        <v>508200.69491868059</v>
      </c>
      <c r="R425" s="2">
        <f t="shared" si="144"/>
        <v>385200.69491868059</v>
      </c>
      <c r="S425" s="2">
        <f>IF(MONTH(A425)=11,(Bezugstabelle!$D$14+Q413)*$R$10*0.7,0)</f>
        <v>0</v>
      </c>
      <c r="T425" s="2">
        <f t="shared" si="147"/>
        <v>0</v>
      </c>
      <c r="U425" s="3">
        <f t="shared" si="148"/>
        <v>71117.678299361403</v>
      </c>
      <c r="V425" s="3">
        <f t="shared" si="149"/>
        <v>314083.01661931921</v>
      </c>
      <c r="W425" s="14">
        <f t="shared" si="145"/>
        <v>437083.01661931921</v>
      </c>
    </row>
    <row r="426" spans="1:23" x14ac:dyDescent="0.25">
      <c r="A426" s="1">
        <v>55916</v>
      </c>
      <c r="B426">
        <v>411</v>
      </c>
      <c r="C426" s="8">
        <f t="shared" si="136"/>
        <v>300</v>
      </c>
      <c r="D426" s="8">
        <f t="shared" si="137"/>
        <v>123300</v>
      </c>
      <c r="E426">
        <v>0</v>
      </c>
      <c r="F426" s="2">
        <v>0</v>
      </c>
      <c r="G426" s="2">
        <f t="shared" si="138"/>
        <v>300</v>
      </c>
      <c r="H426" s="2">
        <f t="shared" si="150"/>
        <v>473920.46450053999</v>
      </c>
      <c r="I426" s="2">
        <f t="shared" si="139"/>
        <v>2843.5227870032395</v>
      </c>
      <c r="J426" s="2">
        <v>0</v>
      </c>
      <c r="K426" s="2">
        <f t="shared" si="146"/>
        <v>476763.98728754325</v>
      </c>
      <c r="L426" s="2">
        <f t="shared" si="140"/>
        <v>353463.98728754325</v>
      </c>
      <c r="M426" s="2">
        <f t="shared" si="141"/>
        <v>42415.678474505192</v>
      </c>
      <c r="N426" s="2">
        <f t="shared" si="142"/>
        <v>434348.30881303805</v>
      </c>
      <c r="O426" s="2">
        <f t="shared" si="143"/>
        <v>311048.30881303805</v>
      </c>
      <c r="P426" s="2">
        <f t="shared" si="151"/>
        <v>2966.2540536923034</v>
      </c>
      <c r="Q426" s="2">
        <f t="shared" si="152"/>
        <v>511466.94897237286</v>
      </c>
      <c r="R426" s="2">
        <f t="shared" si="144"/>
        <v>388166.94897237286</v>
      </c>
      <c r="S426" s="2">
        <f>IF(MONTH(A426)=11,(Bezugstabelle!$D$14+Q414)*$R$10*0.7,0)</f>
        <v>0</v>
      </c>
      <c r="T426" s="2">
        <f t="shared" si="147"/>
        <v>0</v>
      </c>
      <c r="U426" s="3">
        <f t="shared" si="148"/>
        <v>71665.322954024334</v>
      </c>
      <c r="V426" s="3">
        <f t="shared" si="149"/>
        <v>316501.6260183485</v>
      </c>
      <c r="W426" s="14">
        <f t="shared" si="145"/>
        <v>439801.6260183485</v>
      </c>
    </row>
    <row r="427" spans="1:23" x14ac:dyDescent="0.25">
      <c r="A427" s="1">
        <v>55944</v>
      </c>
      <c r="B427">
        <v>412</v>
      </c>
      <c r="C427" s="8">
        <f t="shared" si="136"/>
        <v>300</v>
      </c>
      <c r="D427" s="8">
        <f t="shared" si="137"/>
        <v>123600</v>
      </c>
      <c r="E427">
        <v>0</v>
      </c>
      <c r="F427" s="2">
        <v>0</v>
      </c>
      <c r="G427" s="2">
        <f t="shared" si="138"/>
        <v>300</v>
      </c>
      <c r="H427" s="2">
        <f t="shared" si="150"/>
        <v>477063.98728754325</v>
      </c>
      <c r="I427" s="2">
        <f t="shared" si="139"/>
        <v>2862.3839237252591</v>
      </c>
      <c r="J427" s="2">
        <v>0</v>
      </c>
      <c r="K427" s="2">
        <f t="shared" si="146"/>
        <v>479926.37121126853</v>
      </c>
      <c r="L427" s="2">
        <f t="shared" si="140"/>
        <v>356326.37121126853</v>
      </c>
      <c r="M427" s="2">
        <f t="shared" si="141"/>
        <v>42759.164545352221</v>
      </c>
      <c r="N427" s="2">
        <f t="shared" si="142"/>
        <v>437167.20666591631</v>
      </c>
      <c r="O427" s="2">
        <f t="shared" si="143"/>
        <v>313567.20666591631</v>
      </c>
      <c r="P427" s="2">
        <f t="shared" si="151"/>
        <v>2985.3072023388418</v>
      </c>
      <c r="Q427" s="2">
        <f t="shared" si="152"/>
        <v>514752.25617471169</v>
      </c>
      <c r="R427" s="2">
        <f t="shared" si="144"/>
        <v>391152.25617471169</v>
      </c>
      <c r="S427" s="2">
        <f>IF(MONTH(A427)=11,(Bezugstabelle!$D$14+Q415)*$R$10*0.7,0)</f>
        <v>0</v>
      </c>
      <c r="T427" s="2">
        <f t="shared" si="147"/>
        <v>0</v>
      </c>
      <c r="U427" s="3">
        <f t="shared" si="148"/>
        <v>72216.485296256142</v>
      </c>
      <c r="V427" s="3">
        <f t="shared" si="149"/>
        <v>318935.77087845554</v>
      </c>
      <c r="W427" s="14">
        <f t="shared" si="145"/>
        <v>442535.77087845554</v>
      </c>
    </row>
    <row r="428" spans="1:23" x14ac:dyDescent="0.25">
      <c r="A428" s="1">
        <v>55975</v>
      </c>
      <c r="B428">
        <v>413</v>
      </c>
      <c r="C428" s="8">
        <f t="shared" si="136"/>
        <v>300</v>
      </c>
      <c r="D428" s="8">
        <f t="shared" si="137"/>
        <v>123900</v>
      </c>
      <c r="E428">
        <v>0</v>
      </c>
      <c r="F428" s="2">
        <v>0</v>
      </c>
      <c r="G428" s="2">
        <f t="shared" si="138"/>
        <v>300</v>
      </c>
      <c r="H428" s="2">
        <f t="shared" si="150"/>
        <v>480226.37121126853</v>
      </c>
      <c r="I428" s="2">
        <f t="shared" si="139"/>
        <v>2881.3582272676108</v>
      </c>
      <c r="J428" s="2">
        <v>0</v>
      </c>
      <c r="K428" s="2">
        <f t="shared" si="146"/>
        <v>483107.72943853616</v>
      </c>
      <c r="L428" s="2">
        <f t="shared" si="140"/>
        <v>359207.72943853616</v>
      </c>
      <c r="M428" s="2">
        <f t="shared" si="141"/>
        <v>43104.927532624337</v>
      </c>
      <c r="N428" s="2">
        <f t="shared" si="142"/>
        <v>440002.80190591182</v>
      </c>
      <c r="O428" s="2">
        <f t="shared" si="143"/>
        <v>316102.80190591182</v>
      </c>
      <c r="P428" s="2">
        <f t="shared" si="151"/>
        <v>3004.471494352485</v>
      </c>
      <c r="Q428" s="2">
        <f t="shared" si="152"/>
        <v>518056.72766906419</v>
      </c>
      <c r="R428" s="2">
        <f t="shared" si="144"/>
        <v>394156.72766906419</v>
      </c>
      <c r="S428" s="2">
        <f>IF(MONTH(A428)=11,(Bezugstabelle!$D$14+Q416)*$R$10*0.7,0)</f>
        <v>0</v>
      </c>
      <c r="T428" s="2">
        <f t="shared" si="147"/>
        <v>0</v>
      </c>
      <c r="U428" s="3">
        <f t="shared" si="148"/>
        <v>72771.185845900967</v>
      </c>
      <c r="V428" s="3">
        <f t="shared" si="149"/>
        <v>321385.54182316322</v>
      </c>
      <c r="W428" s="14">
        <f t="shared" si="145"/>
        <v>445285.54182316322</v>
      </c>
    </row>
    <row r="429" spans="1:23" x14ac:dyDescent="0.25">
      <c r="A429" s="1">
        <v>56005</v>
      </c>
      <c r="B429">
        <v>414</v>
      </c>
      <c r="C429" s="8">
        <f t="shared" si="136"/>
        <v>300</v>
      </c>
      <c r="D429" s="8">
        <f t="shared" si="137"/>
        <v>124200</v>
      </c>
      <c r="E429">
        <v>0</v>
      </c>
      <c r="F429" s="2">
        <v>0</v>
      </c>
      <c r="G429" s="2">
        <f t="shared" si="138"/>
        <v>300</v>
      </c>
      <c r="H429" s="2">
        <f t="shared" si="150"/>
        <v>483407.72943853616</v>
      </c>
      <c r="I429" s="2">
        <f t="shared" si="139"/>
        <v>2900.4463766312165</v>
      </c>
      <c r="J429" s="2">
        <v>0</v>
      </c>
      <c r="K429" s="2">
        <f t="shared" si="146"/>
        <v>486308.17581516737</v>
      </c>
      <c r="L429" s="2">
        <f t="shared" si="140"/>
        <v>362108.17581516737</v>
      </c>
      <c r="M429" s="2">
        <f t="shared" si="141"/>
        <v>43452.981097820084</v>
      </c>
      <c r="N429" s="2">
        <f t="shared" si="142"/>
        <v>442855.19471734727</v>
      </c>
      <c r="O429" s="2">
        <f t="shared" si="143"/>
        <v>318655.19471734727</v>
      </c>
      <c r="P429" s="2">
        <f t="shared" si="151"/>
        <v>3023.7475780695413</v>
      </c>
      <c r="Q429" s="2">
        <f t="shared" si="152"/>
        <v>521380.47524713376</v>
      </c>
      <c r="R429" s="2">
        <f t="shared" si="144"/>
        <v>397180.47524713376</v>
      </c>
      <c r="S429" s="2">
        <f>IF(MONTH(A429)=11,(Bezugstabelle!$D$14+Q417)*$R$10*0.7,0)</f>
        <v>0</v>
      </c>
      <c r="T429" s="2">
        <f t="shared" si="147"/>
        <v>0</v>
      </c>
      <c r="U429" s="3">
        <f t="shared" si="148"/>
        <v>73329.445242502057</v>
      </c>
      <c r="V429" s="3">
        <f t="shared" si="149"/>
        <v>323851.03000463173</v>
      </c>
      <c r="W429" s="14">
        <f t="shared" si="145"/>
        <v>448051.03000463173</v>
      </c>
    </row>
    <row r="430" spans="1:23" x14ac:dyDescent="0.25">
      <c r="A430" s="1">
        <v>56036</v>
      </c>
      <c r="B430">
        <v>415</v>
      </c>
      <c r="C430" s="8">
        <f t="shared" si="136"/>
        <v>300</v>
      </c>
      <c r="D430" s="8">
        <f t="shared" si="137"/>
        <v>124500</v>
      </c>
      <c r="E430">
        <v>0</v>
      </c>
      <c r="F430" s="2">
        <v>0</v>
      </c>
      <c r="G430" s="2">
        <f t="shared" si="138"/>
        <v>300</v>
      </c>
      <c r="H430" s="2">
        <f t="shared" si="150"/>
        <v>486608.17581516737</v>
      </c>
      <c r="I430" s="2">
        <f t="shared" si="139"/>
        <v>2919.6490548910042</v>
      </c>
      <c r="J430" s="2">
        <v>0</v>
      </c>
      <c r="K430" s="2">
        <f t="shared" si="146"/>
        <v>489527.82487005839</v>
      </c>
      <c r="L430" s="2">
        <f t="shared" si="140"/>
        <v>365027.82487005839</v>
      </c>
      <c r="M430" s="2">
        <f t="shared" si="141"/>
        <v>43803.338984407012</v>
      </c>
      <c r="N430" s="2">
        <f t="shared" si="142"/>
        <v>445724.48588565137</v>
      </c>
      <c r="O430" s="2">
        <f t="shared" si="143"/>
        <v>321224.48588565137</v>
      </c>
      <c r="P430" s="2">
        <f t="shared" si="151"/>
        <v>3043.1361056082806</v>
      </c>
      <c r="Q430" s="2">
        <f t="shared" si="152"/>
        <v>524723.61135274207</v>
      </c>
      <c r="R430" s="2">
        <f t="shared" si="144"/>
        <v>400223.61135274207</v>
      </c>
      <c r="S430" s="2">
        <f>IF(MONTH(A430)=11,(Bezugstabelle!$D$14+Q418)*$R$10*0.7,0)</f>
        <v>0</v>
      </c>
      <c r="T430" s="2">
        <f t="shared" si="147"/>
        <v>0</v>
      </c>
      <c r="U430" s="3">
        <f t="shared" si="148"/>
        <v>73891.284245999996</v>
      </c>
      <c r="V430" s="3">
        <f t="shared" si="149"/>
        <v>326332.32710674207</v>
      </c>
      <c r="W430" s="14">
        <f t="shared" si="145"/>
        <v>450832.32710674207</v>
      </c>
    </row>
    <row r="431" spans="1:23" x14ac:dyDescent="0.25">
      <c r="A431" s="1">
        <v>56066</v>
      </c>
      <c r="B431">
        <v>416</v>
      </c>
      <c r="C431" s="8">
        <f t="shared" si="136"/>
        <v>300</v>
      </c>
      <c r="D431" s="8">
        <f t="shared" si="137"/>
        <v>124800</v>
      </c>
      <c r="E431">
        <v>0</v>
      </c>
      <c r="F431" s="2">
        <v>0</v>
      </c>
      <c r="G431" s="2">
        <f t="shared" si="138"/>
        <v>300</v>
      </c>
      <c r="H431" s="2">
        <f t="shared" si="150"/>
        <v>489827.82487005839</v>
      </c>
      <c r="I431" s="2">
        <f t="shared" si="139"/>
        <v>2938.9669492203502</v>
      </c>
      <c r="J431" s="2">
        <v>0</v>
      </c>
      <c r="K431" s="2">
        <f t="shared" si="146"/>
        <v>492766.79181927873</v>
      </c>
      <c r="L431" s="2">
        <f t="shared" si="140"/>
        <v>367966.79181927873</v>
      </c>
      <c r="M431" s="2">
        <f t="shared" si="141"/>
        <v>44156.015018313454</v>
      </c>
      <c r="N431" s="2">
        <f t="shared" si="142"/>
        <v>448610.77680096531</v>
      </c>
      <c r="O431" s="2">
        <f t="shared" si="143"/>
        <v>323810.77680096531</v>
      </c>
      <c r="P431" s="2">
        <f t="shared" si="151"/>
        <v>3062.6377328909957</v>
      </c>
      <c r="Q431" s="2">
        <f t="shared" si="152"/>
        <v>528086.24908563308</v>
      </c>
      <c r="R431" s="2">
        <f t="shared" si="144"/>
        <v>403286.24908563308</v>
      </c>
      <c r="S431" s="2">
        <f>IF(MONTH(A431)=11,(Bezugstabelle!$D$14+Q419)*$R$10*0.7,0)</f>
        <v>0</v>
      </c>
      <c r="T431" s="2">
        <f t="shared" si="147"/>
        <v>0</v>
      </c>
      <c r="U431" s="3">
        <f t="shared" si="148"/>
        <v>74456.723737435008</v>
      </c>
      <c r="V431" s="3">
        <f t="shared" si="149"/>
        <v>328829.52534819808</v>
      </c>
      <c r="W431" s="14">
        <f t="shared" si="145"/>
        <v>453629.52534819808</v>
      </c>
    </row>
    <row r="432" spans="1:23" x14ac:dyDescent="0.25">
      <c r="A432" s="1">
        <v>56097</v>
      </c>
      <c r="B432">
        <v>417</v>
      </c>
      <c r="C432" s="8">
        <f t="shared" si="136"/>
        <v>300</v>
      </c>
      <c r="D432" s="8">
        <f t="shared" si="137"/>
        <v>125100</v>
      </c>
      <c r="E432">
        <v>0</v>
      </c>
      <c r="F432" s="2">
        <v>0</v>
      </c>
      <c r="G432" s="2">
        <f t="shared" si="138"/>
        <v>300</v>
      </c>
      <c r="H432" s="2">
        <f t="shared" si="150"/>
        <v>493066.79181927873</v>
      </c>
      <c r="I432" s="2">
        <f t="shared" si="139"/>
        <v>2958.4007509156722</v>
      </c>
      <c r="J432" s="2">
        <v>0</v>
      </c>
      <c r="K432" s="2">
        <f t="shared" si="146"/>
        <v>496025.19257019443</v>
      </c>
      <c r="L432" s="2">
        <f t="shared" si="140"/>
        <v>370925.19257019443</v>
      </c>
      <c r="M432" s="2">
        <f t="shared" si="141"/>
        <v>44511.023108423338</v>
      </c>
      <c r="N432" s="2">
        <f t="shared" si="142"/>
        <v>451514.16946177109</v>
      </c>
      <c r="O432" s="2">
        <f t="shared" si="143"/>
        <v>326414.16946177109</v>
      </c>
      <c r="P432" s="2">
        <f t="shared" si="151"/>
        <v>3082.253119666193</v>
      </c>
      <c r="Q432" s="2">
        <f t="shared" si="152"/>
        <v>531468.50220529933</v>
      </c>
      <c r="R432" s="2">
        <f t="shared" si="144"/>
        <v>406368.50220529933</v>
      </c>
      <c r="S432" s="2">
        <f>IF(MONTH(A432)=11,(Bezugstabelle!$D$14+Q420)*$R$10*0.7,0)</f>
        <v>0</v>
      </c>
      <c r="T432" s="2">
        <f t="shared" si="147"/>
        <v>0</v>
      </c>
      <c r="U432" s="3">
        <f t="shared" si="148"/>
        <v>75025.784719653369</v>
      </c>
      <c r="V432" s="3">
        <f t="shared" si="149"/>
        <v>331342.71748564596</v>
      </c>
      <c r="W432" s="14">
        <f t="shared" si="145"/>
        <v>456442.71748564596</v>
      </c>
    </row>
    <row r="433" spans="1:23" x14ac:dyDescent="0.25">
      <c r="A433" s="1">
        <v>56128</v>
      </c>
      <c r="B433">
        <v>418</v>
      </c>
      <c r="C433" s="8">
        <f t="shared" si="136"/>
        <v>300</v>
      </c>
      <c r="D433" s="8">
        <f t="shared" si="137"/>
        <v>125400</v>
      </c>
      <c r="E433">
        <v>0</v>
      </c>
      <c r="F433" s="2">
        <v>0</v>
      </c>
      <c r="G433" s="2">
        <f t="shared" si="138"/>
        <v>300</v>
      </c>
      <c r="H433" s="2">
        <f t="shared" si="150"/>
        <v>496325.19257019443</v>
      </c>
      <c r="I433" s="2">
        <f t="shared" si="139"/>
        <v>2977.9511554211663</v>
      </c>
      <c r="J433" s="2">
        <v>0</v>
      </c>
      <c r="K433" s="2">
        <f t="shared" si="146"/>
        <v>499303.14372561558</v>
      </c>
      <c r="L433" s="2">
        <f t="shared" si="140"/>
        <v>373903.14372561558</v>
      </c>
      <c r="M433" s="2">
        <f t="shared" si="141"/>
        <v>44868.37724707387</v>
      </c>
      <c r="N433" s="2">
        <f t="shared" si="142"/>
        <v>454434.76647854171</v>
      </c>
      <c r="O433" s="2">
        <f t="shared" si="143"/>
        <v>329034.76647854171</v>
      </c>
      <c r="P433" s="2">
        <f t="shared" si="151"/>
        <v>3101.9829295309128</v>
      </c>
      <c r="Q433" s="2">
        <f t="shared" si="152"/>
        <v>534870.48513483023</v>
      </c>
      <c r="R433" s="2">
        <f t="shared" si="144"/>
        <v>409470.48513483023</v>
      </c>
      <c r="S433" s="2">
        <f>IF(MONTH(A433)=11,(Bezugstabelle!$D$14+Q421)*$R$10*0.7,0)</f>
        <v>0</v>
      </c>
      <c r="T433" s="2">
        <f t="shared" si="147"/>
        <v>0</v>
      </c>
      <c r="U433" s="3">
        <f t="shared" si="148"/>
        <v>75598.488318018033</v>
      </c>
      <c r="V433" s="3">
        <f t="shared" si="149"/>
        <v>333871.9968168122</v>
      </c>
      <c r="W433" s="14">
        <f t="shared" si="145"/>
        <v>459271.9968168122</v>
      </c>
    </row>
    <row r="434" spans="1:23" x14ac:dyDescent="0.25">
      <c r="A434" s="1">
        <v>56158</v>
      </c>
      <c r="B434">
        <v>419</v>
      </c>
      <c r="C434" s="8">
        <f t="shared" si="136"/>
        <v>300</v>
      </c>
      <c r="D434" s="8">
        <f t="shared" si="137"/>
        <v>125700</v>
      </c>
      <c r="E434">
        <v>0</v>
      </c>
      <c r="F434" s="2">
        <v>0</v>
      </c>
      <c r="G434" s="2">
        <f t="shared" si="138"/>
        <v>300</v>
      </c>
      <c r="H434" s="2">
        <f t="shared" si="150"/>
        <v>499603.14372561558</v>
      </c>
      <c r="I434" s="2">
        <f t="shared" si="139"/>
        <v>2997.6188623536932</v>
      </c>
      <c r="J434" s="2">
        <v>0</v>
      </c>
      <c r="K434" s="2">
        <f t="shared" si="146"/>
        <v>502600.76258796925</v>
      </c>
      <c r="L434" s="2">
        <f t="shared" si="140"/>
        <v>376900.76258796925</v>
      </c>
      <c r="M434" s="2">
        <f t="shared" si="141"/>
        <v>45228.091510556311</v>
      </c>
      <c r="N434" s="2">
        <f t="shared" si="142"/>
        <v>457372.67107741296</v>
      </c>
      <c r="O434" s="2">
        <f t="shared" si="143"/>
        <v>331672.67107741296</v>
      </c>
      <c r="P434" s="2">
        <f t="shared" si="151"/>
        <v>3121.8278299531767</v>
      </c>
      <c r="Q434" s="2">
        <f t="shared" si="152"/>
        <v>538292.3129647834</v>
      </c>
      <c r="R434" s="2">
        <f t="shared" si="144"/>
        <v>412592.3129647834</v>
      </c>
      <c r="S434" s="2">
        <f>IF(MONTH(A434)=11,(Bezugstabelle!$D$14+Q422)*$R$10*0.7,0)</f>
        <v>0</v>
      </c>
      <c r="T434" s="2">
        <f t="shared" si="147"/>
        <v>0</v>
      </c>
      <c r="U434" s="3">
        <f t="shared" si="148"/>
        <v>76174.855781123129</v>
      </c>
      <c r="V434" s="3">
        <f t="shared" si="149"/>
        <v>336417.45718366024</v>
      </c>
      <c r="W434" s="14">
        <f t="shared" si="145"/>
        <v>462117.45718366024</v>
      </c>
    </row>
    <row r="435" spans="1:23" x14ac:dyDescent="0.25">
      <c r="A435" s="1">
        <v>56189</v>
      </c>
      <c r="B435">
        <v>420</v>
      </c>
      <c r="C435" s="8">
        <f t="shared" si="136"/>
        <v>300</v>
      </c>
      <c r="D435" s="8">
        <f t="shared" si="137"/>
        <v>126000</v>
      </c>
      <c r="E435">
        <v>0</v>
      </c>
      <c r="F435" s="2">
        <f>F423+$J$7</f>
        <v>-222.98000000000019</v>
      </c>
      <c r="G435" s="2">
        <f t="shared" si="138"/>
        <v>77.019999999999811</v>
      </c>
      <c r="H435" s="2">
        <f t="shared" si="150"/>
        <v>502677.78258796927</v>
      </c>
      <c r="I435" s="2">
        <f t="shared" si="139"/>
        <v>3016.0666955278157</v>
      </c>
      <c r="J435" s="2">
        <f t="shared" ref="J435:J483" si="155">(0.36%+0.035%)*H435</f>
        <v>1985.5772412224787</v>
      </c>
      <c r="K435" s="2">
        <f t="shared" si="146"/>
        <v>507679.42652471957</v>
      </c>
      <c r="L435" s="2">
        <f t="shared" si="140"/>
        <v>381679.42652471957</v>
      </c>
      <c r="M435" s="2">
        <f t="shared" si="141"/>
        <v>45801.531182966348</v>
      </c>
      <c r="N435" s="2">
        <f t="shared" si="142"/>
        <v>461877.8953417532</v>
      </c>
      <c r="O435" s="2">
        <f t="shared" si="143"/>
        <v>335877.8953417532</v>
      </c>
      <c r="P435" s="2">
        <f t="shared" si="151"/>
        <v>3141.78849229457</v>
      </c>
      <c r="Q435" s="2">
        <f t="shared" si="152"/>
        <v>541659.23857704585</v>
      </c>
      <c r="R435" s="2">
        <f t="shared" si="144"/>
        <v>415659.23857704585</v>
      </c>
      <c r="S435" s="2">
        <f>IF(MONTH(A435)=11,(Bezugstabelle!$D$14+Q423)*$R$10*0.7,0)</f>
        <v>1833.3766538465936</v>
      </c>
      <c r="T435" s="2">
        <f t="shared" si="147"/>
        <v>74.862880032069242</v>
      </c>
      <c r="U435" s="3">
        <f t="shared" si="148"/>
        <v>76402.599757570657</v>
      </c>
      <c r="V435" s="3">
        <f t="shared" si="149"/>
        <v>339256.63881947519</v>
      </c>
      <c r="W435" s="14">
        <f t="shared" si="145"/>
        <v>465256.63881947519</v>
      </c>
    </row>
    <row r="436" spans="1:23" x14ac:dyDescent="0.25">
      <c r="A436" s="1">
        <v>56219</v>
      </c>
      <c r="B436">
        <v>421</v>
      </c>
      <c r="C436" s="8">
        <f t="shared" si="136"/>
        <v>300</v>
      </c>
      <c r="D436" s="8">
        <f t="shared" si="137"/>
        <v>126300</v>
      </c>
      <c r="E436">
        <v>0</v>
      </c>
      <c r="F436" s="2">
        <v>0</v>
      </c>
      <c r="G436" s="2">
        <f t="shared" si="138"/>
        <v>300</v>
      </c>
      <c r="H436" s="2">
        <f t="shared" si="150"/>
        <v>507979.42652471957</v>
      </c>
      <c r="I436" s="2">
        <f t="shared" si="139"/>
        <v>3047.876559148317</v>
      </c>
      <c r="J436" s="2">
        <v>0</v>
      </c>
      <c r="K436" s="2">
        <f t="shared" si="146"/>
        <v>511027.30308386788</v>
      </c>
      <c r="L436" s="2">
        <f t="shared" si="140"/>
        <v>384727.30308386788</v>
      </c>
      <c r="M436" s="2">
        <f t="shared" si="141"/>
        <v>46167.276370064152</v>
      </c>
      <c r="N436" s="2">
        <f t="shared" si="142"/>
        <v>464860.02671380376</v>
      </c>
      <c r="O436" s="2">
        <f t="shared" si="143"/>
        <v>338560.02671380376</v>
      </c>
      <c r="P436" s="2">
        <f t="shared" si="151"/>
        <v>3161.4288916994342</v>
      </c>
      <c r="Q436" s="2">
        <f t="shared" si="152"/>
        <v>545120.66746874526</v>
      </c>
      <c r="R436" s="2">
        <f t="shared" si="144"/>
        <v>418820.66746874526</v>
      </c>
      <c r="S436" s="2">
        <f>IF(MONTH(A436)=11,(Bezugstabelle!$D$14+Q424)*$R$10*0.7,0)</f>
        <v>0</v>
      </c>
      <c r="T436" s="2">
        <f t="shared" si="147"/>
        <v>0</v>
      </c>
      <c r="U436" s="3">
        <f t="shared" si="148"/>
        <v>77324.765731417079</v>
      </c>
      <c r="V436" s="3">
        <f t="shared" si="149"/>
        <v>341495.90173732815</v>
      </c>
      <c r="W436" s="14">
        <f t="shared" si="145"/>
        <v>467795.90173732815</v>
      </c>
    </row>
    <row r="437" spans="1:23" x14ac:dyDescent="0.25">
      <c r="A437" s="1">
        <v>56250</v>
      </c>
      <c r="B437">
        <v>422</v>
      </c>
      <c r="C437" s="8">
        <f t="shared" si="136"/>
        <v>300</v>
      </c>
      <c r="D437" s="8">
        <f t="shared" si="137"/>
        <v>126600</v>
      </c>
      <c r="E437">
        <v>0</v>
      </c>
      <c r="F437" s="2">
        <v>0</v>
      </c>
      <c r="G437" s="2">
        <f t="shared" si="138"/>
        <v>300</v>
      </c>
      <c r="H437" s="2">
        <f t="shared" si="150"/>
        <v>511327.30308386788</v>
      </c>
      <c r="I437" s="2">
        <f t="shared" si="139"/>
        <v>3067.9638185032072</v>
      </c>
      <c r="J437" s="2">
        <v>0</v>
      </c>
      <c r="K437" s="2">
        <f t="shared" si="146"/>
        <v>514395.26690237108</v>
      </c>
      <c r="L437" s="2">
        <f t="shared" si="140"/>
        <v>387795.26690237108</v>
      </c>
      <c r="M437" s="2">
        <f t="shared" si="141"/>
        <v>46535.432028284529</v>
      </c>
      <c r="N437" s="2">
        <f t="shared" si="142"/>
        <v>467859.83487408655</v>
      </c>
      <c r="O437" s="2">
        <f t="shared" si="143"/>
        <v>341259.83487408655</v>
      </c>
      <c r="P437" s="2">
        <f t="shared" si="151"/>
        <v>3181.6205602343475</v>
      </c>
      <c r="Q437" s="2">
        <f t="shared" si="152"/>
        <v>548602.28802897956</v>
      </c>
      <c r="R437" s="2">
        <f t="shared" si="144"/>
        <v>422002.28802897956</v>
      </c>
      <c r="S437" s="2">
        <f>IF(MONTH(A437)=11,(Bezugstabelle!$D$14+Q425)*$R$10*0.7,0)</f>
        <v>0</v>
      </c>
      <c r="T437" s="2">
        <f t="shared" si="147"/>
        <v>0</v>
      </c>
      <c r="U437" s="3">
        <f t="shared" si="148"/>
        <v>77912.172427350335</v>
      </c>
      <c r="V437" s="3">
        <f t="shared" si="149"/>
        <v>344090.11560162925</v>
      </c>
      <c r="W437" s="14">
        <f t="shared" si="145"/>
        <v>470690.11560162925</v>
      </c>
    </row>
    <row r="438" spans="1:23" x14ac:dyDescent="0.25">
      <c r="A438" s="1">
        <v>56281</v>
      </c>
      <c r="B438">
        <v>423</v>
      </c>
      <c r="C438" s="8">
        <f t="shared" si="136"/>
        <v>300</v>
      </c>
      <c r="D438" s="8">
        <f t="shared" si="137"/>
        <v>126900</v>
      </c>
      <c r="E438">
        <v>0</v>
      </c>
      <c r="F438" s="2">
        <v>0</v>
      </c>
      <c r="G438" s="2">
        <f t="shared" si="138"/>
        <v>300</v>
      </c>
      <c r="H438" s="2">
        <f t="shared" si="150"/>
        <v>514695.26690237108</v>
      </c>
      <c r="I438" s="2">
        <f t="shared" si="139"/>
        <v>3088.1716014142262</v>
      </c>
      <c r="J438" s="2">
        <v>0</v>
      </c>
      <c r="K438" s="2">
        <f t="shared" si="146"/>
        <v>517783.43850378529</v>
      </c>
      <c r="L438" s="2">
        <f t="shared" si="140"/>
        <v>390883.43850378529</v>
      </c>
      <c r="M438" s="2">
        <f t="shared" si="141"/>
        <v>46906.012620454239</v>
      </c>
      <c r="N438" s="2">
        <f t="shared" si="142"/>
        <v>470877.42588333105</v>
      </c>
      <c r="O438" s="2">
        <f t="shared" si="143"/>
        <v>343977.42588333105</v>
      </c>
      <c r="P438" s="2">
        <f t="shared" si="151"/>
        <v>3201.9300135023809</v>
      </c>
      <c r="Q438" s="2">
        <f t="shared" si="152"/>
        <v>552104.21804248192</v>
      </c>
      <c r="R438" s="2">
        <f t="shared" si="144"/>
        <v>425204.21804248192</v>
      </c>
      <c r="S438" s="2">
        <f>IF(MONTH(A438)=11,(Bezugstabelle!$D$14+Q426)*$R$10*0.7,0)</f>
        <v>0</v>
      </c>
      <c r="T438" s="2">
        <f t="shared" si="147"/>
        <v>0</v>
      </c>
      <c r="U438" s="3">
        <f t="shared" si="148"/>
        <v>78503.328756093208</v>
      </c>
      <c r="V438" s="3">
        <f t="shared" si="149"/>
        <v>346700.8892863887</v>
      </c>
      <c r="W438" s="14">
        <f t="shared" si="145"/>
        <v>473600.8892863887</v>
      </c>
    </row>
    <row r="439" spans="1:23" x14ac:dyDescent="0.25">
      <c r="A439" s="1">
        <v>56309</v>
      </c>
      <c r="B439">
        <v>424</v>
      </c>
      <c r="C439" s="8">
        <f t="shared" si="136"/>
        <v>300</v>
      </c>
      <c r="D439" s="8">
        <f t="shared" si="137"/>
        <v>127200</v>
      </c>
      <c r="E439">
        <v>0</v>
      </c>
      <c r="F439" s="2">
        <v>0</v>
      </c>
      <c r="G439" s="2">
        <f t="shared" si="138"/>
        <v>300</v>
      </c>
      <c r="H439" s="2">
        <f t="shared" si="150"/>
        <v>518083.43850378529</v>
      </c>
      <c r="I439" s="2">
        <f t="shared" si="139"/>
        <v>3108.5006310227113</v>
      </c>
      <c r="J439" s="2">
        <v>0</v>
      </c>
      <c r="K439" s="2">
        <f t="shared" si="146"/>
        <v>521191.93913480802</v>
      </c>
      <c r="L439" s="2">
        <f t="shared" si="140"/>
        <v>393991.93913480802</v>
      </c>
      <c r="M439" s="2">
        <f t="shared" si="141"/>
        <v>47279.032696176961</v>
      </c>
      <c r="N439" s="2">
        <f t="shared" si="142"/>
        <v>473912.90643863106</v>
      </c>
      <c r="O439" s="2">
        <f t="shared" si="143"/>
        <v>346712.90643863106</v>
      </c>
      <c r="P439" s="2">
        <f t="shared" si="151"/>
        <v>3222.3579385811445</v>
      </c>
      <c r="Q439" s="2">
        <f t="shared" si="152"/>
        <v>555626.57598106307</v>
      </c>
      <c r="R439" s="2">
        <f t="shared" si="144"/>
        <v>428426.57598106307</v>
      </c>
      <c r="S439" s="2">
        <f>IF(MONTH(A439)=11,(Bezugstabelle!$D$14+Q427)*$R$10*0.7,0)</f>
        <v>0</v>
      </c>
      <c r="T439" s="2">
        <f t="shared" si="147"/>
        <v>0</v>
      </c>
      <c r="U439" s="3">
        <f t="shared" si="148"/>
        <v>79098.256590503763</v>
      </c>
      <c r="V439" s="3">
        <f t="shared" si="149"/>
        <v>349328.31939055934</v>
      </c>
      <c r="W439" s="14">
        <f t="shared" si="145"/>
        <v>476528.31939055934</v>
      </c>
    </row>
    <row r="440" spans="1:23" x14ac:dyDescent="0.25">
      <c r="A440" s="1">
        <v>56340</v>
      </c>
      <c r="B440">
        <v>425</v>
      </c>
      <c r="C440" s="8">
        <f t="shared" si="136"/>
        <v>300</v>
      </c>
      <c r="D440" s="8">
        <f t="shared" si="137"/>
        <v>127500</v>
      </c>
      <c r="E440">
        <v>0</v>
      </c>
      <c r="F440" s="2">
        <v>0</v>
      </c>
      <c r="G440" s="2">
        <f t="shared" si="138"/>
        <v>300</v>
      </c>
      <c r="H440" s="2">
        <f t="shared" ref="H440:H492" si="156">G440+K439</f>
        <v>521491.93913480802</v>
      </c>
      <c r="I440" s="2">
        <f t="shared" si="139"/>
        <v>3128.9516348088478</v>
      </c>
      <c r="J440" s="2">
        <v>0</v>
      </c>
      <c r="K440" s="2">
        <f t="shared" ref="K440:K492" si="157">J440+H440+I440</f>
        <v>524620.89076961682</v>
      </c>
      <c r="L440" s="2">
        <f t="shared" si="140"/>
        <v>397120.89076961682</v>
      </c>
      <c r="M440" s="2">
        <f t="shared" si="141"/>
        <v>47654.506892354024</v>
      </c>
      <c r="N440" s="2">
        <f t="shared" si="142"/>
        <v>476966.38387726282</v>
      </c>
      <c r="O440" s="2">
        <f t="shared" si="143"/>
        <v>349466.38387726282</v>
      </c>
      <c r="P440" s="2">
        <f t="shared" si="151"/>
        <v>3242.9050265562014</v>
      </c>
      <c r="Q440" s="2">
        <f t="shared" si="152"/>
        <v>559169.4810076193</v>
      </c>
      <c r="R440" s="2">
        <f t="shared" si="144"/>
        <v>431669.4810076193</v>
      </c>
      <c r="S440" s="2">
        <f>IF(MONTH(A440)=11,(Bezugstabelle!$D$14+Q428)*$R$10*0.7,0)</f>
        <v>0</v>
      </c>
      <c r="T440" s="2">
        <f t="shared" si="147"/>
        <v>0</v>
      </c>
      <c r="U440" s="3">
        <f t="shared" si="148"/>
        <v>79696.977931031695</v>
      </c>
      <c r="V440" s="3">
        <f t="shared" si="149"/>
        <v>351972.50307658757</v>
      </c>
      <c r="W440" s="14">
        <f t="shared" si="145"/>
        <v>479472.50307658757</v>
      </c>
    </row>
    <row r="441" spans="1:23" x14ac:dyDescent="0.25">
      <c r="A441" s="1">
        <v>56370</v>
      </c>
      <c r="B441">
        <v>426</v>
      </c>
      <c r="C441" s="8">
        <f t="shared" si="136"/>
        <v>300</v>
      </c>
      <c r="D441" s="8">
        <f t="shared" si="137"/>
        <v>127800</v>
      </c>
      <c r="E441">
        <v>0</v>
      </c>
      <c r="F441" s="2">
        <v>0</v>
      </c>
      <c r="G441" s="2">
        <f t="shared" si="138"/>
        <v>300</v>
      </c>
      <c r="H441" s="2">
        <f t="shared" si="156"/>
        <v>524920.89076961682</v>
      </c>
      <c r="I441" s="2">
        <f t="shared" si="139"/>
        <v>3149.5253446177007</v>
      </c>
      <c r="J441" s="2">
        <v>0</v>
      </c>
      <c r="K441" s="2">
        <f t="shared" si="157"/>
        <v>528070.41611423448</v>
      </c>
      <c r="L441" s="2">
        <f t="shared" si="140"/>
        <v>400270.41611423448</v>
      </c>
      <c r="M441" s="2">
        <f t="shared" si="141"/>
        <v>48032.449933708136</v>
      </c>
      <c r="N441" s="2">
        <f t="shared" si="142"/>
        <v>480037.96618052636</v>
      </c>
      <c r="O441" s="2">
        <f t="shared" si="143"/>
        <v>352237.96618052636</v>
      </c>
      <c r="P441" s="2">
        <f t="shared" si="151"/>
        <v>3263.571972544446</v>
      </c>
      <c r="Q441" s="2">
        <f t="shared" si="152"/>
        <v>562733.05298016372</v>
      </c>
      <c r="R441" s="2">
        <f t="shared" si="144"/>
        <v>434933.05298016372</v>
      </c>
      <c r="S441" s="2">
        <f>IF(MONTH(A441)=11,(Bezugstabelle!$D$14+Q429)*$R$10*0.7,0)</f>
        <v>0</v>
      </c>
      <c r="T441" s="2">
        <f t="shared" si="147"/>
        <v>0</v>
      </c>
      <c r="U441" s="3">
        <f t="shared" si="148"/>
        <v>80299.514906462704</v>
      </c>
      <c r="V441" s="3">
        <f t="shared" si="149"/>
        <v>354633.53807370103</v>
      </c>
      <c r="W441" s="14">
        <f t="shared" si="145"/>
        <v>482433.53807370103</v>
      </c>
    </row>
    <row r="442" spans="1:23" x14ac:dyDescent="0.25">
      <c r="A442" s="1">
        <v>56401</v>
      </c>
      <c r="B442">
        <v>427</v>
      </c>
      <c r="C442" s="8">
        <f t="shared" si="136"/>
        <v>300</v>
      </c>
      <c r="D442" s="8">
        <f t="shared" si="137"/>
        <v>128100</v>
      </c>
      <c r="E442">
        <v>0</v>
      </c>
      <c r="F442" s="2">
        <v>0</v>
      </c>
      <c r="G442" s="2">
        <f t="shared" si="138"/>
        <v>300</v>
      </c>
      <c r="H442" s="2">
        <f t="shared" si="156"/>
        <v>528370.41611423448</v>
      </c>
      <c r="I442" s="2">
        <f t="shared" si="139"/>
        <v>3170.2224966854064</v>
      </c>
      <c r="J442" s="2">
        <v>0</v>
      </c>
      <c r="K442" s="2">
        <f t="shared" si="157"/>
        <v>531540.63861091994</v>
      </c>
      <c r="L442" s="2">
        <f t="shared" si="140"/>
        <v>403440.63861091994</v>
      </c>
      <c r="M442" s="2">
        <f t="shared" si="141"/>
        <v>48412.876633310392</v>
      </c>
      <c r="N442" s="2">
        <f t="shared" si="142"/>
        <v>483127.76197760954</v>
      </c>
      <c r="O442" s="2">
        <f t="shared" si="143"/>
        <v>355027.76197760954</v>
      </c>
      <c r="P442" s="2">
        <f t="shared" si="151"/>
        <v>3284.359475717622</v>
      </c>
      <c r="Q442" s="2">
        <f t="shared" si="152"/>
        <v>566317.41245588136</v>
      </c>
      <c r="R442" s="2">
        <f t="shared" si="144"/>
        <v>438217.41245588136</v>
      </c>
      <c r="S442" s="2">
        <f>IF(MONTH(A442)=11,(Bezugstabelle!$D$14+Q430)*$R$10*0.7,0)</f>
        <v>0</v>
      </c>
      <c r="T442" s="2">
        <f t="shared" si="147"/>
        <v>0</v>
      </c>
      <c r="U442" s="3">
        <f t="shared" si="148"/>
        <v>80905.889774667085</v>
      </c>
      <c r="V442" s="3">
        <f t="shared" si="149"/>
        <v>357311.52268121426</v>
      </c>
      <c r="W442" s="14">
        <f t="shared" si="145"/>
        <v>485411.52268121426</v>
      </c>
    </row>
    <row r="443" spans="1:23" x14ac:dyDescent="0.25">
      <c r="A443" s="1">
        <v>56431</v>
      </c>
      <c r="B443">
        <v>428</v>
      </c>
      <c r="C443" s="8">
        <f t="shared" si="136"/>
        <v>300</v>
      </c>
      <c r="D443" s="8">
        <f t="shared" si="137"/>
        <v>128400</v>
      </c>
      <c r="E443">
        <v>0</v>
      </c>
      <c r="F443" s="2">
        <v>0</v>
      </c>
      <c r="G443" s="2">
        <f t="shared" si="138"/>
        <v>300</v>
      </c>
      <c r="H443" s="2">
        <f t="shared" si="156"/>
        <v>531840.63861091994</v>
      </c>
      <c r="I443" s="2">
        <f t="shared" si="139"/>
        <v>3191.0438316655195</v>
      </c>
      <c r="J443" s="2">
        <v>0</v>
      </c>
      <c r="K443" s="2">
        <f t="shared" si="157"/>
        <v>535031.68244258547</v>
      </c>
      <c r="L443" s="2">
        <f t="shared" si="140"/>
        <v>406631.68244258547</v>
      </c>
      <c r="M443" s="2">
        <f t="shared" si="141"/>
        <v>48795.801893110256</v>
      </c>
      <c r="N443" s="2">
        <f t="shared" si="142"/>
        <v>486235.8805494752</v>
      </c>
      <c r="O443" s="2">
        <f t="shared" si="143"/>
        <v>357835.8805494752</v>
      </c>
      <c r="P443" s="2">
        <f t="shared" si="151"/>
        <v>3305.2682393259747</v>
      </c>
      <c r="Q443" s="2">
        <f t="shared" si="152"/>
        <v>569922.68069520732</v>
      </c>
      <c r="R443" s="2">
        <f t="shared" si="144"/>
        <v>441522.68069520732</v>
      </c>
      <c r="S443" s="2">
        <f>IF(MONTH(A443)=11,(Bezugstabelle!$D$14+Q431)*$R$10*0.7,0)</f>
        <v>0</v>
      </c>
      <c r="T443" s="2">
        <f t="shared" si="147"/>
        <v>0</v>
      </c>
      <c r="U443" s="3">
        <f t="shared" si="148"/>
        <v>81516.124923352632</v>
      </c>
      <c r="V443" s="3">
        <f t="shared" si="149"/>
        <v>360006.55577185471</v>
      </c>
      <c r="W443" s="14">
        <f t="shared" si="145"/>
        <v>488406.55577185471</v>
      </c>
    </row>
    <row r="444" spans="1:23" x14ac:dyDescent="0.25">
      <c r="A444" s="1">
        <v>56462</v>
      </c>
      <c r="B444">
        <v>429</v>
      </c>
      <c r="C444" s="8">
        <f t="shared" si="136"/>
        <v>300</v>
      </c>
      <c r="D444" s="8">
        <f t="shared" si="137"/>
        <v>128700</v>
      </c>
      <c r="E444">
        <v>0</v>
      </c>
      <c r="F444" s="2">
        <v>0</v>
      </c>
      <c r="G444" s="2">
        <f t="shared" si="138"/>
        <v>300</v>
      </c>
      <c r="H444" s="2">
        <f t="shared" si="156"/>
        <v>535331.68244258547</v>
      </c>
      <c r="I444" s="2">
        <f t="shared" si="139"/>
        <v>3211.9900946555122</v>
      </c>
      <c r="J444" s="2">
        <v>0</v>
      </c>
      <c r="K444" s="2">
        <f t="shared" si="157"/>
        <v>538543.67253724101</v>
      </c>
      <c r="L444" s="2">
        <f t="shared" si="140"/>
        <v>409843.67253724101</v>
      </c>
      <c r="M444" s="2">
        <f t="shared" si="141"/>
        <v>49181.240704468917</v>
      </c>
      <c r="N444" s="2">
        <f t="shared" si="142"/>
        <v>489362.4318327721</v>
      </c>
      <c r="O444" s="2">
        <f t="shared" si="143"/>
        <v>360662.4318327721</v>
      </c>
      <c r="P444" s="2">
        <f t="shared" si="151"/>
        <v>3326.2989707220427</v>
      </c>
      <c r="Q444" s="2">
        <f t="shared" si="152"/>
        <v>573548.97966592934</v>
      </c>
      <c r="R444" s="2">
        <f t="shared" si="144"/>
        <v>444848.97966592934</v>
      </c>
      <c r="S444" s="2">
        <f>IF(MONTH(A444)=11,(Bezugstabelle!$D$14+Q432)*$R$10*0.7,0)</f>
        <v>0</v>
      </c>
      <c r="T444" s="2">
        <f t="shared" si="147"/>
        <v>0</v>
      </c>
      <c r="U444" s="3">
        <f t="shared" si="148"/>
        <v>82130.2428708222</v>
      </c>
      <c r="V444" s="3">
        <f t="shared" si="149"/>
        <v>362718.73679510714</v>
      </c>
      <c r="W444" s="14">
        <f t="shared" si="145"/>
        <v>491418.73679510714</v>
      </c>
    </row>
    <row r="445" spans="1:23" x14ac:dyDescent="0.25">
      <c r="A445" s="1">
        <v>56493</v>
      </c>
      <c r="B445">
        <v>430</v>
      </c>
      <c r="C445" s="8">
        <f t="shared" si="136"/>
        <v>300</v>
      </c>
      <c r="D445" s="8">
        <f t="shared" si="137"/>
        <v>129000</v>
      </c>
      <c r="E445">
        <v>0</v>
      </c>
      <c r="F445" s="2">
        <v>0</v>
      </c>
      <c r="G445" s="2">
        <f t="shared" si="138"/>
        <v>300</v>
      </c>
      <c r="H445" s="2">
        <f t="shared" si="156"/>
        <v>538843.67253724101</v>
      </c>
      <c r="I445" s="2">
        <f t="shared" si="139"/>
        <v>3233.0620352234459</v>
      </c>
      <c r="J445" s="2">
        <v>0</v>
      </c>
      <c r="K445" s="2">
        <f t="shared" si="157"/>
        <v>542076.73457246448</v>
      </c>
      <c r="L445" s="2">
        <f t="shared" si="140"/>
        <v>413076.73457246448</v>
      </c>
      <c r="M445" s="2">
        <f t="shared" si="141"/>
        <v>49569.20814869574</v>
      </c>
      <c r="N445" s="2">
        <f t="shared" si="142"/>
        <v>492507.52642376872</v>
      </c>
      <c r="O445" s="2">
        <f t="shared" si="143"/>
        <v>363507.52642376872</v>
      </c>
      <c r="P445" s="2">
        <f t="shared" si="151"/>
        <v>3347.4523813845881</v>
      </c>
      <c r="Q445" s="2">
        <f t="shared" si="152"/>
        <v>577196.43204731389</v>
      </c>
      <c r="R445" s="2">
        <f t="shared" si="144"/>
        <v>448196.43204731389</v>
      </c>
      <c r="S445" s="2">
        <f>IF(MONTH(A445)=11,(Bezugstabelle!$D$14+Q433)*$R$10*0.7,0)</f>
        <v>0</v>
      </c>
      <c r="T445" s="2">
        <f t="shared" si="147"/>
        <v>0</v>
      </c>
      <c r="U445" s="3">
        <f t="shared" si="148"/>
        <v>82748.266266735314</v>
      </c>
      <c r="V445" s="3">
        <f t="shared" si="149"/>
        <v>365448.16578057857</v>
      </c>
      <c r="W445" s="14">
        <f t="shared" si="145"/>
        <v>494448.16578057857</v>
      </c>
    </row>
    <row r="446" spans="1:23" x14ac:dyDescent="0.25">
      <c r="A446" s="1">
        <v>56523</v>
      </c>
      <c r="B446">
        <v>431</v>
      </c>
      <c r="C446" s="8">
        <f t="shared" si="136"/>
        <v>300</v>
      </c>
      <c r="D446" s="8">
        <f t="shared" si="137"/>
        <v>129300</v>
      </c>
      <c r="E446">
        <v>0</v>
      </c>
      <c r="F446" s="2">
        <v>0</v>
      </c>
      <c r="G446" s="2">
        <f t="shared" si="138"/>
        <v>300</v>
      </c>
      <c r="H446" s="2">
        <f t="shared" si="156"/>
        <v>542376.73457246448</v>
      </c>
      <c r="I446" s="2">
        <f t="shared" si="139"/>
        <v>3254.2604074347869</v>
      </c>
      <c r="J446" s="2">
        <v>0</v>
      </c>
      <c r="K446" s="2">
        <f t="shared" si="157"/>
        <v>545630.99497989926</v>
      </c>
      <c r="L446" s="2">
        <f t="shared" si="140"/>
        <v>416330.99497989926</v>
      </c>
      <c r="M446" s="2">
        <f t="shared" si="141"/>
        <v>49959.719397587913</v>
      </c>
      <c r="N446" s="2">
        <f t="shared" si="142"/>
        <v>495671.27558231133</v>
      </c>
      <c r="O446" s="2">
        <f t="shared" si="143"/>
        <v>366371.27558231133</v>
      </c>
      <c r="P446" s="2">
        <f t="shared" si="151"/>
        <v>3368.7291869426645</v>
      </c>
      <c r="Q446" s="2">
        <f t="shared" si="152"/>
        <v>580865.16123425658</v>
      </c>
      <c r="R446" s="2">
        <f t="shared" si="144"/>
        <v>451565.16123425658</v>
      </c>
      <c r="S446" s="2">
        <f>IF(MONTH(A446)=11,(Bezugstabelle!$D$14+Q434)*$R$10*0.7,0)</f>
        <v>0</v>
      </c>
      <c r="T446" s="2">
        <f t="shared" si="147"/>
        <v>0</v>
      </c>
      <c r="U446" s="3">
        <f t="shared" si="148"/>
        <v>83370.217892874614</v>
      </c>
      <c r="V446" s="3">
        <f t="shared" si="149"/>
        <v>368194.94334138196</v>
      </c>
      <c r="W446" s="14">
        <f t="shared" si="145"/>
        <v>497494.94334138196</v>
      </c>
    </row>
    <row r="447" spans="1:23" x14ac:dyDescent="0.25">
      <c r="A447" s="1">
        <v>56554</v>
      </c>
      <c r="B447">
        <v>432</v>
      </c>
      <c r="C447" s="8">
        <f t="shared" si="136"/>
        <v>300</v>
      </c>
      <c r="D447" s="8">
        <f t="shared" si="137"/>
        <v>129600</v>
      </c>
      <c r="E447">
        <v>0</v>
      </c>
      <c r="F447" s="2">
        <f>F435+$J$7</f>
        <v>-212.92000000000019</v>
      </c>
      <c r="G447" s="2">
        <f t="shared" si="138"/>
        <v>87.079999999999814</v>
      </c>
      <c r="H447" s="2">
        <f t="shared" si="156"/>
        <v>545718.07497989922</v>
      </c>
      <c r="I447" s="2">
        <f t="shared" si="139"/>
        <v>3274.3084498793946</v>
      </c>
      <c r="J447" s="2">
        <f t="shared" si="155"/>
        <v>2155.5863961706023</v>
      </c>
      <c r="K447" s="2">
        <f t="shared" si="157"/>
        <v>551147.96982594917</v>
      </c>
      <c r="L447" s="2">
        <f t="shared" si="140"/>
        <v>421547.96982594917</v>
      </c>
      <c r="M447" s="2">
        <f t="shared" si="141"/>
        <v>50585.756379113904</v>
      </c>
      <c r="N447" s="2">
        <f t="shared" si="142"/>
        <v>500562.21344683529</v>
      </c>
      <c r="O447" s="2">
        <f t="shared" si="143"/>
        <v>370962.21344683529</v>
      </c>
      <c r="P447" s="2">
        <f t="shared" si="151"/>
        <v>3390.13010719983</v>
      </c>
      <c r="Q447" s="2">
        <f t="shared" si="152"/>
        <v>584474.49288829591</v>
      </c>
      <c r="R447" s="2">
        <f t="shared" si="144"/>
        <v>454874.49288829591</v>
      </c>
      <c r="S447" s="2">
        <f>IF(MONTH(A447)=11,(Bezugstabelle!$D$14+Q435)*$R$10*0.7,0)</f>
        <v>1978.7376284204468</v>
      </c>
      <c r="T447" s="2">
        <f t="shared" si="147"/>
        <v>80.798453160501566</v>
      </c>
      <c r="U447" s="3">
        <f t="shared" si="148"/>
        <v>83615.878814854499</v>
      </c>
      <c r="V447" s="3">
        <f t="shared" si="149"/>
        <v>371258.61407344142</v>
      </c>
      <c r="W447" s="14">
        <f t="shared" si="145"/>
        <v>500858.61407344142</v>
      </c>
    </row>
    <row r="448" spans="1:23" x14ac:dyDescent="0.25">
      <c r="A448" s="1">
        <v>56584</v>
      </c>
      <c r="B448">
        <v>433</v>
      </c>
      <c r="C448" s="8">
        <f t="shared" si="136"/>
        <v>300</v>
      </c>
      <c r="D448" s="8">
        <f t="shared" si="137"/>
        <v>129900</v>
      </c>
      <c r="E448">
        <v>0</v>
      </c>
      <c r="F448" s="2">
        <v>0</v>
      </c>
      <c r="G448" s="2">
        <f t="shared" si="138"/>
        <v>300</v>
      </c>
      <c r="H448" s="2">
        <f t="shared" si="156"/>
        <v>551447.96982594917</v>
      </c>
      <c r="I448" s="2">
        <f t="shared" si="139"/>
        <v>3308.6878189556951</v>
      </c>
      <c r="J448" s="2">
        <v>0</v>
      </c>
      <c r="K448" s="2">
        <f t="shared" si="157"/>
        <v>554756.65764490492</v>
      </c>
      <c r="L448" s="2">
        <f t="shared" si="140"/>
        <v>424856.65764490492</v>
      </c>
      <c r="M448" s="2">
        <f t="shared" si="141"/>
        <v>50982.798917388594</v>
      </c>
      <c r="N448" s="2">
        <f t="shared" si="142"/>
        <v>503773.85872751632</v>
      </c>
      <c r="O448" s="2">
        <f t="shared" si="143"/>
        <v>373873.85872751632</v>
      </c>
      <c r="P448" s="2">
        <f t="shared" si="151"/>
        <v>3411.1845418483931</v>
      </c>
      <c r="Q448" s="2">
        <f t="shared" si="152"/>
        <v>588185.67743014428</v>
      </c>
      <c r="R448" s="2">
        <f t="shared" si="144"/>
        <v>458285.67743014428</v>
      </c>
      <c r="S448" s="2">
        <f>IF(MONTH(A448)=11,(Bezugstabelle!$D$14+Q436)*$R$10*0.7,0)</f>
        <v>0</v>
      </c>
      <c r="T448" s="2">
        <f t="shared" si="147"/>
        <v>0</v>
      </c>
      <c r="U448" s="3">
        <f t="shared" si="148"/>
        <v>84610.993195540388</v>
      </c>
      <c r="V448" s="3">
        <f t="shared" si="149"/>
        <v>373674.68423460389</v>
      </c>
      <c r="W448" s="14">
        <f t="shared" si="145"/>
        <v>503574.68423460389</v>
      </c>
    </row>
    <row r="449" spans="1:23" x14ac:dyDescent="0.25">
      <c r="A449" s="1">
        <v>56615</v>
      </c>
      <c r="B449">
        <v>434</v>
      </c>
      <c r="C449" s="8">
        <f t="shared" si="136"/>
        <v>300</v>
      </c>
      <c r="D449" s="8">
        <f t="shared" si="137"/>
        <v>130200</v>
      </c>
      <c r="E449">
        <v>0</v>
      </c>
      <c r="F449" s="2">
        <v>0</v>
      </c>
      <c r="G449" s="2">
        <f t="shared" si="138"/>
        <v>300</v>
      </c>
      <c r="H449" s="2">
        <f t="shared" si="156"/>
        <v>555056.65764490492</v>
      </c>
      <c r="I449" s="2">
        <f t="shared" si="139"/>
        <v>3330.3399458694294</v>
      </c>
      <c r="J449" s="2">
        <v>0</v>
      </c>
      <c r="K449" s="2">
        <f t="shared" si="157"/>
        <v>558386.99759077432</v>
      </c>
      <c r="L449" s="2">
        <f t="shared" si="140"/>
        <v>428186.99759077432</v>
      </c>
      <c r="M449" s="2">
        <f t="shared" si="141"/>
        <v>51382.439710892919</v>
      </c>
      <c r="N449" s="2">
        <f t="shared" si="142"/>
        <v>507004.55787988141</v>
      </c>
      <c r="O449" s="2">
        <f t="shared" si="143"/>
        <v>376804.55787988141</v>
      </c>
      <c r="P449" s="2">
        <f t="shared" si="151"/>
        <v>3432.8331183425084</v>
      </c>
      <c r="Q449" s="2">
        <f t="shared" si="152"/>
        <v>591918.51054848684</v>
      </c>
      <c r="R449" s="2">
        <f t="shared" si="144"/>
        <v>461718.51054848684</v>
      </c>
      <c r="S449" s="2">
        <f>IF(MONTH(A449)=11,(Bezugstabelle!$D$14+Q437)*$R$10*0.7,0)</f>
        <v>0</v>
      </c>
      <c r="T449" s="2">
        <f t="shared" si="147"/>
        <v>0</v>
      </c>
      <c r="U449" s="3">
        <f t="shared" si="148"/>
        <v>85244.780010014365</v>
      </c>
      <c r="V449" s="3">
        <f t="shared" si="149"/>
        <v>376473.73053847248</v>
      </c>
      <c r="W449" s="14">
        <f t="shared" si="145"/>
        <v>506673.73053847248</v>
      </c>
    </row>
    <row r="450" spans="1:23" x14ac:dyDescent="0.25">
      <c r="A450" s="1">
        <v>56646</v>
      </c>
      <c r="B450">
        <v>435</v>
      </c>
      <c r="C450" s="8">
        <f t="shared" si="136"/>
        <v>300</v>
      </c>
      <c r="D450" s="8">
        <f t="shared" si="137"/>
        <v>130500</v>
      </c>
      <c r="E450">
        <v>0</v>
      </c>
      <c r="F450" s="2">
        <v>0</v>
      </c>
      <c r="G450" s="2">
        <f t="shared" si="138"/>
        <v>300</v>
      </c>
      <c r="H450" s="2">
        <f t="shared" si="156"/>
        <v>558686.99759077432</v>
      </c>
      <c r="I450" s="2">
        <f t="shared" si="139"/>
        <v>3352.1219855446457</v>
      </c>
      <c r="J450" s="2">
        <v>0</v>
      </c>
      <c r="K450" s="2">
        <f t="shared" si="157"/>
        <v>562039.119576319</v>
      </c>
      <c r="L450" s="2">
        <f t="shared" si="140"/>
        <v>431539.119576319</v>
      </c>
      <c r="M450" s="2">
        <f t="shared" si="141"/>
        <v>51784.694349158279</v>
      </c>
      <c r="N450" s="2">
        <f t="shared" si="142"/>
        <v>510254.42522716074</v>
      </c>
      <c r="O450" s="2">
        <f t="shared" si="143"/>
        <v>379754.42522716074</v>
      </c>
      <c r="P450" s="2">
        <f t="shared" si="151"/>
        <v>3454.6079781995068</v>
      </c>
      <c r="Q450" s="2">
        <f t="shared" si="152"/>
        <v>595673.11852668633</v>
      </c>
      <c r="R450" s="2">
        <f t="shared" si="144"/>
        <v>465173.11852668633</v>
      </c>
      <c r="S450" s="2">
        <f>IF(MONTH(A450)=11,(Bezugstabelle!$D$14+Q438)*$R$10*0.7,0)</f>
        <v>0</v>
      </c>
      <c r="T450" s="2">
        <f t="shared" si="147"/>
        <v>0</v>
      </c>
      <c r="U450" s="3">
        <f t="shared" si="148"/>
        <v>85882.587007989452</v>
      </c>
      <c r="V450" s="3">
        <f t="shared" si="149"/>
        <v>379290.53151869687</v>
      </c>
      <c r="W450" s="14">
        <f t="shared" si="145"/>
        <v>509790.53151869687</v>
      </c>
    </row>
    <row r="451" spans="1:23" x14ac:dyDescent="0.25">
      <c r="A451" s="1">
        <v>56674</v>
      </c>
      <c r="B451">
        <v>436</v>
      </c>
      <c r="C451" s="8">
        <f t="shared" si="136"/>
        <v>300</v>
      </c>
      <c r="D451" s="8">
        <f t="shared" si="137"/>
        <v>130800</v>
      </c>
      <c r="E451">
        <v>0</v>
      </c>
      <c r="F451" s="2">
        <v>0</v>
      </c>
      <c r="G451" s="2">
        <f t="shared" si="138"/>
        <v>300</v>
      </c>
      <c r="H451" s="2">
        <f t="shared" si="156"/>
        <v>562339.119576319</v>
      </c>
      <c r="I451" s="2">
        <f t="shared" si="139"/>
        <v>3374.0347174579142</v>
      </c>
      <c r="J451" s="2">
        <v>0</v>
      </c>
      <c r="K451" s="2">
        <f t="shared" si="157"/>
        <v>565713.15429377696</v>
      </c>
      <c r="L451" s="2">
        <f t="shared" si="140"/>
        <v>434913.15429377696</v>
      </c>
      <c r="M451" s="2">
        <f t="shared" si="141"/>
        <v>52189.578515253233</v>
      </c>
      <c r="N451" s="2">
        <f t="shared" si="142"/>
        <v>513523.57577852369</v>
      </c>
      <c r="O451" s="2">
        <f t="shared" si="143"/>
        <v>382723.57577852369</v>
      </c>
      <c r="P451" s="2">
        <f t="shared" si="151"/>
        <v>3476.509858072337</v>
      </c>
      <c r="Q451" s="2">
        <f t="shared" si="152"/>
        <v>599449.62838475872</v>
      </c>
      <c r="R451" s="2">
        <f t="shared" si="144"/>
        <v>468649.62838475872</v>
      </c>
      <c r="S451" s="2">
        <f>IF(MONTH(A451)=11,(Bezugstabelle!$D$14+Q439)*$R$10*0.7,0)</f>
        <v>0</v>
      </c>
      <c r="T451" s="2">
        <f t="shared" si="147"/>
        <v>0</v>
      </c>
      <c r="U451" s="3">
        <f t="shared" si="148"/>
        <v>86524.437640536067</v>
      </c>
      <c r="V451" s="3">
        <f t="shared" si="149"/>
        <v>382125.19074422267</v>
      </c>
      <c r="W451" s="14">
        <f t="shared" si="145"/>
        <v>512925.19074422267</v>
      </c>
    </row>
    <row r="452" spans="1:23" x14ac:dyDescent="0.25">
      <c r="A452" s="1">
        <v>56705</v>
      </c>
      <c r="B452">
        <v>437</v>
      </c>
      <c r="C452" s="8">
        <f t="shared" si="136"/>
        <v>300</v>
      </c>
      <c r="D452" s="8">
        <f t="shared" si="137"/>
        <v>131100</v>
      </c>
      <c r="E452">
        <v>0</v>
      </c>
      <c r="F452" s="2">
        <v>0</v>
      </c>
      <c r="G452" s="2">
        <f t="shared" si="138"/>
        <v>300</v>
      </c>
      <c r="H452" s="2">
        <f t="shared" si="156"/>
        <v>566013.15429377696</v>
      </c>
      <c r="I452" s="2">
        <f t="shared" si="139"/>
        <v>3396.0789257626616</v>
      </c>
      <c r="J452" s="2">
        <v>0</v>
      </c>
      <c r="K452" s="2">
        <f t="shared" si="157"/>
        <v>569409.23321953963</v>
      </c>
      <c r="L452" s="2">
        <f t="shared" si="140"/>
        <v>438309.23321953963</v>
      </c>
      <c r="M452" s="2">
        <f t="shared" si="141"/>
        <v>52597.107986344759</v>
      </c>
      <c r="N452" s="2">
        <f t="shared" si="142"/>
        <v>516812.12523319485</v>
      </c>
      <c r="O452" s="2">
        <f t="shared" si="143"/>
        <v>385712.12523319485</v>
      </c>
      <c r="P452" s="2">
        <f t="shared" si="151"/>
        <v>3498.5394989110928</v>
      </c>
      <c r="Q452" s="2">
        <f t="shared" si="152"/>
        <v>603248.16788366984</v>
      </c>
      <c r="R452" s="2">
        <f t="shared" si="144"/>
        <v>472148.16788366984</v>
      </c>
      <c r="S452" s="2">
        <f>IF(MONTH(A452)=11,(Bezugstabelle!$D$14+Q440)*$R$10*0.7,0)</f>
        <v>0</v>
      </c>
      <c r="T452" s="2">
        <f t="shared" si="147"/>
        <v>0</v>
      </c>
      <c r="U452" s="3">
        <f t="shared" si="148"/>
        <v>87170.355495522526</v>
      </c>
      <c r="V452" s="3">
        <f t="shared" si="149"/>
        <v>384977.81238814734</v>
      </c>
      <c r="W452" s="14">
        <f t="shared" si="145"/>
        <v>516077.81238814734</v>
      </c>
    </row>
    <row r="453" spans="1:23" x14ac:dyDescent="0.25">
      <c r="A453" s="1">
        <v>56735</v>
      </c>
      <c r="B453">
        <v>438</v>
      </c>
      <c r="C453" s="8">
        <f t="shared" si="136"/>
        <v>300</v>
      </c>
      <c r="D453" s="8">
        <f t="shared" si="137"/>
        <v>131400</v>
      </c>
      <c r="E453">
        <v>0</v>
      </c>
      <c r="F453" s="2">
        <v>0</v>
      </c>
      <c r="G453" s="2">
        <f t="shared" si="138"/>
        <v>300</v>
      </c>
      <c r="H453" s="2">
        <f t="shared" si="156"/>
        <v>569709.23321953963</v>
      </c>
      <c r="I453" s="2">
        <f t="shared" si="139"/>
        <v>3418.2553993172373</v>
      </c>
      <c r="J453" s="2">
        <v>0</v>
      </c>
      <c r="K453" s="2">
        <f t="shared" si="157"/>
        <v>573127.48861885688</v>
      </c>
      <c r="L453" s="2">
        <f t="shared" si="140"/>
        <v>441727.48861885688</v>
      </c>
      <c r="M453" s="2">
        <f t="shared" si="141"/>
        <v>53007.298634262828</v>
      </c>
      <c r="N453" s="2">
        <f t="shared" si="142"/>
        <v>520120.18998459406</v>
      </c>
      <c r="O453" s="2">
        <f t="shared" si="143"/>
        <v>388720.18998459406</v>
      </c>
      <c r="P453" s="2">
        <f t="shared" si="151"/>
        <v>3520.6976459880743</v>
      </c>
      <c r="Q453" s="2">
        <f t="shared" si="152"/>
        <v>607068.86552965792</v>
      </c>
      <c r="R453" s="2">
        <f t="shared" si="144"/>
        <v>475668.86552965792</v>
      </c>
      <c r="S453" s="2">
        <f>IF(MONTH(A453)=11,(Bezugstabelle!$D$14+Q441)*$R$10*0.7,0)</f>
        <v>0</v>
      </c>
      <c r="T453" s="2">
        <f t="shared" si="147"/>
        <v>0</v>
      </c>
      <c r="U453" s="3">
        <f t="shared" si="148"/>
        <v>87820.364298413086</v>
      </c>
      <c r="V453" s="3">
        <f t="shared" si="149"/>
        <v>387848.50123124482</v>
      </c>
      <c r="W453" s="14">
        <f t="shared" si="145"/>
        <v>519248.50123124482</v>
      </c>
    </row>
    <row r="454" spans="1:23" x14ac:dyDescent="0.25">
      <c r="A454" s="1">
        <v>56766</v>
      </c>
      <c r="B454">
        <v>439</v>
      </c>
      <c r="C454" s="8">
        <f t="shared" si="136"/>
        <v>300</v>
      </c>
      <c r="D454" s="8">
        <f t="shared" si="137"/>
        <v>131700</v>
      </c>
      <c r="E454">
        <v>0</v>
      </c>
      <c r="F454" s="2">
        <v>0</v>
      </c>
      <c r="G454" s="2">
        <f t="shared" si="138"/>
        <v>300</v>
      </c>
      <c r="H454" s="2">
        <f t="shared" si="156"/>
        <v>573427.48861885688</v>
      </c>
      <c r="I454" s="2">
        <f t="shared" si="139"/>
        <v>3440.564931713141</v>
      </c>
      <c r="J454" s="2">
        <v>0</v>
      </c>
      <c r="K454" s="2">
        <f t="shared" si="157"/>
        <v>576868.05355057004</v>
      </c>
      <c r="L454" s="2">
        <f t="shared" si="140"/>
        <v>445168.05355057004</v>
      </c>
      <c r="M454" s="2">
        <f t="shared" si="141"/>
        <v>53420.166426068405</v>
      </c>
      <c r="N454" s="2">
        <f t="shared" si="142"/>
        <v>523447.88712450163</v>
      </c>
      <c r="O454" s="2">
        <f t="shared" si="143"/>
        <v>391747.88712450163</v>
      </c>
      <c r="P454" s="2">
        <f t="shared" si="151"/>
        <v>3542.9850489230048</v>
      </c>
      <c r="Q454" s="2">
        <f t="shared" si="152"/>
        <v>610911.85057858098</v>
      </c>
      <c r="R454" s="2">
        <f t="shared" si="144"/>
        <v>479211.85057858098</v>
      </c>
      <c r="S454" s="2">
        <f>IF(MONTH(A454)=11,(Bezugstabelle!$D$14+Q442)*$R$10*0.7,0)</f>
        <v>0</v>
      </c>
      <c r="T454" s="2">
        <f t="shared" si="147"/>
        <v>0</v>
      </c>
      <c r="U454" s="3">
        <f t="shared" si="148"/>
        <v>88474.487913070509</v>
      </c>
      <c r="V454" s="3">
        <f t="shared" si="149"/>
        <v>390737.3626655105</v>
      </c>
      <c r="W454" s="14">
        <f t="shared" si="145"/>
        <v>522437.3626655105</v>
      </c>
    </row>
    <row r="455" spans="1:23" x14ac:dyDescent="0.25">
      <c r="A455" s="1">
        <v>56796</v>
      </c>
      <c r="B455">
        <v>440</v>
      </c>
      <c r="C455" s="8">
        <f t="shared" si="136"/>
        <v>300</v>
      </c>
      <c r="D455" s="8">
        <f t="shared" si="137"/>
        <v>132000</v>
      </c>
      <c r="E455">
        <v>0</v>
      </c>
      <c r="F455" s="2">
        <v>0</v>
      </c>
      <c r="G455" s="2">
        <f t="shared" si="138"/>
        <v>300</v>
      </c>
      <c r="H455" s="2">
        <f t="shared" si="156"/>
        <v>577168.05355057004</v>
      </c>
      <c r="I455" s="2">
        <f t="shared" si="139"/>
        <v>3463.00832130342</v>
      </c>
      <c r="J455" s="2">
        <v>0</v>
      </c>
      <c r="K455" s="2">
        <f t="shared" si="157"/>
        <v>580631.06187187345</v>
      </c>
      <c r="L455" s="2">
        <f t="shared" si="140"/>
        <v>448631.06187187345</v>
      </c>
      <c r="M455" s="2">
        <f t="shared" si="141"/>
        <v>53835.727424624813</v>
      </c>
      <c r="N455" s="2">
        <f t="shared" si="142"/>
        <v>526795.33444724861</v>
      </c>
      <c r="O455" s="2">
        <f t="shared" si="143"/>
        <v>394795.33444724861</v>
      </c>
      <c r="P455" s="2">
        <f t="shared" si="151"/>
        <v>3565.4024617083892</v>
      </c>
      <c r="Q455" s="2">
        <f t="shared" si="152"/>
        <v>614777.25304028939</v>
      </c>
      <c r="R455" s="2">
        <f t="shared" si="144"/>
        <v>482777.25304028939</v>
      </c>
      <c r="S455" s="2">
        <f>IF(MONTH(A455)=11,(Bezugstabelle!$D$14+Q443)*$R$10*0.7,0)</f>
        <v>0</v>
      </c>
      <c r="T455" s="2">
        <f t="shared" si="147"/>
        <v>0</v>
      </c>
      <c r="U455" s="3">
        <f t="shared" si="148"/>
        <v>89132.75034256342</v>
      </c>
      <c r="V455" s="3">
        <f t="shared" si="149"/>
        <v>393644.50269772595</v>
      </c>
      <c r="W455" s="14">
        <f t="shared" si="145"/>
        <v>525644.50269772601</v>
      </c>
    </row>
    <row r="456" spans="1:23" x14ac:dyDescent="0.25">
      <c r="A456" s="1">
        <v>56827</v>
      </c>
      <c r="B456">
        <v>441</v>
      </c>
      <c r="C456" s="8">
        <f t="shared" si="136"/>
        <v>300</v>
      </c>
      <c r="D456" s="8">
        <f t="shared" si="137"/>
        <v>132300</v>
      </c>
      <c r="E456">
        <v>0</v>
      </c>
      <c r="F456" s="2">
        <v>0</v>
      </c>
      <c r="G456" s="2">
        <f t="shared" si="138"/>
        <v>300</v>
      </c>
      <c r="H456" s="2">
        <f t="shared" si="156"/>
        <v>580931.06187187345</v>
      </c>
      <c r="I456" s="2">
        <f t="shared" si="139"/>
        <v>3485.5863712312403</v>
      </c>
      <c r="J456" s="2">
        <v>0</v>
      </c>
      <c r="K456" s="2">
        <f t="shared" si="157"/>
        <v>584416.64824310469</v>
      </c>
      <c r="L456" s="2">
        <f t="shared" si="140"/>
        <v>452116.64824310469</v>
      </c>
      <c r="M456" s="2">
        <f t="shared" si="141"/>
        <v>54253.997789172565</v>
      </c>
      <c r="N456" s="2">
        <f t="shared" si="142"/>
        <v>530162.65045393212</v>
      </c>
      <c r="O456" s="2">
        <f t="shared" si="143"/>
        <v>397862.65045393212</v>
      </c>
      <c r="P456" s="2">
        <f t="shared" si="151"/>
        <v>3587.9506427350216</v>
      </c>
      <c r="Q456" s="2">
        <f t="shared" si="152"/>
        <v>618665.20368302439</v>
      </c>
      <c r="R456" s="2">
        <f t="shared" si="144"/>
        <v>486365.20368302439</v>
      </c>
      <c r="S456" s="2">
        <f>IF(MONTH(A456)=11,(Bezugstabelle!$D$14+Q444)*$R$10*0.7,0)</f>
        <v>0</v>
      </c>
      <c r="T456" s="2">
        <f t="shared" si="147"/>
        <v>0</v>
      </c>
      <c r="U456" s="3">
        <f t="shared" si="148"/>
        <v>89795.175729978364</v>
      </c>
      <c r="V456" s="3">
        <f t="shared" si="149"/>
        <v>396570.02795304602</v>
      </c>
      <c r="W456" s="14">
        <f t="shared" si="145"/>
        <v>528870.02795304602</v>
      </c>
    </row>
    <row r="457" spans="1:23" x14ac:dyDescent="0.25">
      <c r="A457" s="1">
        <v>56858</v>
      </c>
      <c r="B457">
        <v>442</v>
      </c>
      <c r="C457" s="8">
        <f t="shared" si="136"/>
        <v>300</v>
      </c>
      <c r="D457" s="8">
        <f t="shared" si="137"/>
        <v>132600</v>
      </c>
      <c r="E457">
        <v>0</v>
      </c>
      <c r="F457" s="2">
        <v>0</v>
      </c>
      <c r="G457" s="2">
        <f t="shared" si="138"/>
        <v>300</v>
      </c>
      <c r="H457" s="2">
        <f t="shared" si="156"/>
        <v>584716.64824310469</v>
      </c>
      <c r="I457" s="2">
        <f t="shared" si="139"/>
        <v>3508.2998894586276</v>
      </c>
      <c r="J457" s="2">
        <v>0</v>
      </c>
      <c r="K457" s="2">
        <f t="shared" si="157"/>
        <v>588224.94813256327</v>
      </c>
      <c r="L457" s="2">
        <f t="shared" si="140"/>
        <v>455624.94813256327</v>
      </c>
      <c r="M457" s="2">
        <f t="shared" si="141"/>
        <v>54674.993775907591</v>
      </c>
      <c r="N457" s="2">
        <f t="shared" si="142"/>
        <v>533549.95435665571</v>
      </c>
      <c r="O457" s="2">
        <f t="shared" si="143"/>
        <v>400949.95435665571</v>
      </c>
      <c r="P457" s="2">
        <f t="shared" si="151"/>
        <v>3610.6303548176425</v>
      </c>
      <c r="Q457" s="2">
        <f t="shared" si="152"/>
        <v>622575.834037842</v>
      </c>
      <c r="R457" s="2">
        <f t="shared" si="144"/>
        <v>489975.834037842</v>
      </c>
      <c r="S457" s="2">
        <f>IF(MONTH(A457)=11,(Bezugstabelle!$D$14+Q445)*$R$10*0.7,0)</f>
        <v>0</v>
      </c>
      <c r="T457" s="2">
        <f t="shared" si="147"/>
        <v>0</v>
      </c>
      <c r="U457" s="3">
        <f t="shared" si="148"/>
        <v>90461.788359236569</v>
      </c>
      <c r="V457" s="3">
        <f t="shared" si="149"/>
        <v>399514.04567860544</v>
      </c>
      <c r="W457" s="14">
        <f t="shared" si="145"/>
        <v>532114.04567860544</v>
      </c>
    </row>
    <row r="458" spans="1:23" x14ac:dyDescent="0.25">
      <c r="A458" s="1">
        <v>56888</v>
      </c>
      <c r="B458">
        <v>443</v>
      </c>
      <c r="C458" s="8">
        <f t="shared" si="136"/>
        <v>300</v>
      </c>
      <c r="D458" s="8">
        <f t="shared" si="137"/>
        <v>132900</v>
      </c>
      <c r="E458">
        <v>0</v>
      </c>
      <c r="F458" s="2">
        <v>0</v>
      </c>
      <c r="G458" s="2">
        <f t="shared" si="138"/>
        <v>300</v>
      </c>
      <c r="H458" s="2">
        <f t="shared" si="156"/>
        <v>588524.94813256327</v>
      </c>
      <c r="I458" s="2">
        <f t="shared" si="139"/>
        <v>3531.1496887953795</v>
      </c>
      <c r="J458" s="2">
        <v>0</v>
      </c>
      <c r="K458" s="2">
        <f t="shared" si="157"/>
        <v>592056.09782135859</v>
      </c>
      <c r="L458" s="2">
        <f t="shared" si="140"/>
        <v>459156.09782135859</v>
      </c>
      <c r="M458" s="2">
        <f t="shared" si="141"/>
        <v>55098.731738563038</v>
      </c>
      <c r="N458" s="2">
        <f t="shared" si="142"/>
        <v>536957.36608279555</v>
      </c>
      <c r="O458" s="2">
        <f t="shared" si="143"/>
        <v>404057.36608279555</v>
      </c>
      <c r="P458" s="2">
        <f t="shared" si="151"/>
        <v>3633.4423652207452</v>
      </c>
      <c r="Q458" s="2">
        <f t="shared" si="152"/>
        <v>626509.27640306274</v>
      </c>
      <c r="R458" s="2">
        <f t="shared" si="144"/>
        <v>493609.27640306274</v>
      </c>
      <c r="S458" s="2">
        <f>IF(MONTH(A458)=11,(Bezugstabelle!$D$14+Q446)*$R$10*0.7,0)</f>
        <v>0</v>
      </c>
      <c r="T458" s="2">
        <f t="shared" si="147"/>
        <v>0</v>
      </c>
      <c r="U458" s="3">
        <f t="shared" si="148"/>
        <v>91132.612655915451</v>
      </c>
      <c r="V458" s="3">
        <f t="shared" si="149"/>
        <v>402476.66374714731</v>
      </c>
      <c r="W458" s="14">
        <f t="shared" si="145"/>
        <v>535376.66374714731</v>
      </c>
    </row>
    <row r="459" spans="1:23" x14ac:dyDescent="0.25">
      <c r="A459" s="1">
        <v>56919</v>
      </c>
      <c r="B459">
        <v>444</v>
      </c>
      <c r="C459" s="8">
        <f t="shared" si="136"/>
        <v>300</v>
      </c>
      <c r="D459" s="8">
        <f t="shared" si="137"/>
        <v>133200</v>
      </c>
      <c r="E459">
        <v>0</v>
      </c>
      <c r="F459" s="2">
        <f>F447+$J$7</f>
        <v>-202.86000000000018</v>
      </c>
      <c r="G459" s="2">
        <f t="shared" si="138"/>
        <v>97.139999999999816</v>
      </c>
      <c r="H459" s="2">
        <f t="shared" si="156"/>
        <v>592153.23782135861</v>
      </c>
      <c r="I459" s="2">
        <f t="shared" si="139"/>
        <v>3552.9194269281511</v>
      </c>
      <c r="J459" s="2">
        <f t="shared" si="155"/>
        <v>2339.0052893943666</v>
      </c>
      <c r="K459" s="2">
        <f t="shared" si="157"/>
        <v>598045.16253768117</v>
      </c>
      <c r="L459" s="2">
        <f t="shared" si="140"/>
        <v>464845.16253768117</v>
      </c>
      <c r="M459" s="2">
        <f t="shared" si="141"/>
        <v>55781.419504521742</v>
      </c>
      <c r="N459" s="2">
        <f t="shared" si="142"/>
        <v>542263.74303315941</v>
      </c>
      <c r="O459" s="2">
        <f t="shared" si="143"/>
        <v>409063.74303315941</v>
      </c>
      <c r="P459" s="2">
        <f t="shared" si="151"/>
        <v>3656.3874456845328</v>
      </c>
      <c r="Q459" s="2">
        <f t="shared" si="152"/>
        <v>630378.50162162096</v>
      </c>
      <c r="R459" s="2">
        <f t="shared" si="144"/>
        <v>497178.50162162096</v>
      </c>
      <c r="S459" s="2">
        <f>IF(MONTH(A459)=11,(Bezugstabelle!$D$14+Q447)*$R$10*0.7,0)</f>
        <v>2134.585154113397</v>
      </c>
      <c r="T459" s="2">
        <f t="shared" si="147"/>
        <v>87.162227126297054</v>
      </c>
      <c r="U459" s="3">
        <f t="shared" si="148"/>
        <v>91397.48307781358</v>
      </c>
      <c r="V459" s="3">
        <f t="shared" si="149"/>
        <v>405781.01854380738</v>
      </c>
      <c r="W459" s="14">
        <f t="shared" si="145"/>
        <v>538981.01854380732</v>
      </c>
    </row>
    <row r="460" spans="1:23" x14ac:dyDescent="0.25">
      <c r="A460" s="1">
        <v>56949</v>
      </c>
      <c r="B460">
        <v>445</v>
      </c>
      <c r="C460" s="8">
        <f t="shared" si="136"/>
        <v>300</v>
      </c>
      <c r="D460" s="8">
        <f t="shared" si="137"/>
        <v>133500</v>
      </c>
      <c r="E460">
        <v>0</v>
      </c>
      <c r="F460" s="2">
        <v>0</v>
      </c>
      <c r="G460" s="2">
        <f t="shared" si="138"/>
        <v>300</v>
      </c>
      <c r="H460" s="2">
        <f t="shared" si="156"/>
        <v>598345.16253768117</v>
      </c>
      <c r="I460" s="2">
        <f t="shared" si="139"/>
        <v>3590.0709752260868</v>
      </c>
      <c r="J460" s="2">
        <v>0</v>
      </c>
      <c r="K460" s="2">
        <f t="shared" si="157"/>
        <v>601935.23351290729</v>
      </c>
      <c r="L460" s="2">
        <f t="shared" si="140"/>
        <v>468435.23351290729</v>
      </c>
      <c r="M460" s="2">
        <f t="shared" si="141"/>
        <v>56212.228021548879</v>
      </c>
      <c r="N460" s="2">
        <f t="shared" si="142"/>
        <v>545723.00549135846</v>
      </c>
      <c r="O460" s="2">
        <f t="shared" si="143"/>
        <v>412223.00549135846</v>
      </c>
      <c r="P460" s="2">
        <f t="shared" si="151"/>
        <v>3678.9579261261224</v>
      </c>
      <c r="Q460" s="2">
        <f t="shared" si="152"/>
        <v>634357.45954774704</v>
      </c>
      <c r="R460" s="2">
        <f t="shared" si="144"/>
        <v>500857.45954774704</v>
      </c>
      <c r="S460" s="2">
        <f>IF(MONTH(A460)=11,(Bezugstabelle!$D$14+Q448)*$R$10*0.7,0)</f>
        <v>0</v>
      </c>
      <c r="T460" s="2">
        <f t="shared" si="147"/>
        <v>0</v>
      </c>
      <c r="U460" s="3">
        <f t="shared" si="148"/>
        <v>92470.80846900279</v>
      </c>
      <c r="V460" s="3">
        <f t="shared" si="149"/>
        <v>408386.65107874427</v>
      </c>
      <c r="W460" s="14">
        <f t="shared" si="145"/>
        <v>541886.65107874433</v>
      </c>
    </row>
    <row r="461" spans="1:23" x14ac:dyDescent="0.25">
      <c r="A461" s="1">
        <v>56980</v>
      </c>
      <c r="B461">
        <v>446</v>
      </c>
      <c r="C461" s="8">
        <f t="shared" si="136"/>
        <v>300</v>
      </c>
      <c r="D461" s="8">
        <f t="shared" si="137"/>
        <v>133800</v>
      </c>
      <c r="E461">
        <v>0</v>
      </c>
      <c r="F461" s="2">
        <v>0</v>
      </c>
      <c r="G461" s="2">
        <f t="shared" si="138"/>
        <v>300</v>
      </c>
      <c r="H461" s="2">
        <f t="shared" si="156"/>
        <v>602235.23351290729</v>
      </c>
      <c r="I461" s="2">
        <f t="shared" si="139"/>
        <v>3613.4114010774433</v>
      </c>
      <c r="J461" s="2">
        <v>0</v>
      </c>
      <c r="K461" s="2">
        <f t="shared" si="157"/>
        <v>605848.6449139847</v>
      </c>
      <c r="L461" s="2">
        <f t="shared" si="140"/>
        <v>472048.6449139847</v>
      </c>
      <c r="M461" s="2">
        <f t="shared" si="141"/>
        <v>56645.837389678163</v>
      </c>
      <c r="N461" s="2">
        <f t="shared" si="142"/>
        <v>549202.80752430658</v>
      </c>
      <c r="O461" s="2">
        <f t="shared" si="143"/>
        <v>415402.80752430658</v>
      </c>
      <c r="P461" s="2">
        <f t="shared" si="151"/>
        <v>3702.1685140285244</v>
      </c>
      <c r="Q461" s="2">
        <f t="shared" si="152"/>
        <v>638359.62806177558</v>
      </c>
      <c r="R461" s="2">
        <f t="shared" si="144"/>
        <v>504559.62806177558</v>
      </c>
      <c r="S461" s="2">
        <f>IF(MONTH(A461)=11,(Bezugstabelle!$D$14+Q449)*$R$10*0.7,0)</f>
        <v>0</v>
      </c>
      <c r="T461" s="2">
        <f t="shared" si="147"/>
        <v>0</v>
      </c>
      <c r="U461" s="3">
        <f t="shared" si="148"/>
        <v>93154.32133090531</v>
      </c>
      <c r="V461" s="3">
        <f t="shared" si="149"/>
        <v>411405.30673087027</v>
      </c>
      <c r="W461" s="14">
        <f t="shared" si="145"/>
        <v>545205.30673087027</v>
      </c>
    </row>
    <row r="462" spans="1:23" x14ac:dyDescent="0.25">
      <c r="A462" s="1">
        <v>57011</v>
      </c>
      <c r="B462">
        <v>447</v>
      </c>
      <c r="C462" s="8">
        <f t="shared" si="136"/>
        <v>300</v>
      </c>
      <c r="D462" s="8">
        <f t="shared" si="137"/>
        <v>134100</v>
      </c>
      <c r="E462">
        <v>0</v>
      </c>
      <c r="F462" s="2">
        <v>0</v>
      </c>
      <c r="G462" s="2">
        <f t="shared" si="138"/>
        <v>300</v>
      </c>
      <c r="H462" s="2">
        <f t="shared" si="156"/>
        <v>606148.6449139847</v>
      </c>
      <c r="I462" s="2">
        <f t="shared" si="139"/>
        <v>3636.8918694839081</v>
      </c>
      <c r="J462" s="2">
        <v>0</v>
      </c>
      <c r="K462" s="2">
        <f t="shared" si="157"/>
        <v>609785.53678346856</v>
      </c>
      <c r="L462" s="2">
        <f t="shared" si="140"/>
        <v>475685.53678346856</v>
      </c>
      <c r="M462" s="2">
        <f t="shared" si="141"/>
        <v>57082.26441401623</v>
      </c>
      <c r="N462" s="2">
        <f t="shared" si="142"/>
        <v>552703.27236945229</v>
      </c>
      <c r="O462" s="2">
        <f t="shared" si="143"/>
        <v>418603.27236945229</v>
      </c>
      <c r="P462" s="2">
        <f t="shared" si="151"/>
        <v>3725.5144970270244</v>
      </c>
      <c r="Q462" s="2">
        <f t="shared" si="152"/>
        <v>642385.14255880262</v>
      </c>
      <c r="R462" s="2">
        <f t="shared" si="144"/>
        <v>508285.14255880262</v>
      </c>
      <c r="S462" s="2">
        <f>IF(MONTH(A462)=11,(Bezugstabelle!$D$14+Q450)*$R$10*0.7,0)</f>
        <v>0</v>
      </c>
      <c r="T462" s="2">
        <f t="shared" si="147"/>
        <v>0</v>
      </c>
      <c r="U462" s="3">
        <f t="shared" si="148"/>
        <v>93842.144444918929</v>
      </c>
      <c r="V462" s="3">
        <f t="shared" si="149"/>
        <v>414442.99811388366</v>
      </c>
      <c r="W462" s="14">
        <f t="shared" si="145"/>
        <v>548542.99811388366</v>
      </c>
    </row>
    <row r="463" spans="1:23" x14ac:dyDescent="0.25">
      <c r="A463" s="1">
        <v>57040</v>
      </c>
      <c r="B463">
        <v>448</v>
      </c>
      <c r="C463" s="8">
        <f t="shared" si="136"/>
        <v>300</v>
      </c>
      <c r="D463" s="8">
        <f t="shared" si="137"/>
        <v>134400</v>
      </c>
      <c r="E463">
        <v>0</v>
      </c>
      <c r="F463" s="2">
        <v>0</v>
      </c>
      <c r="G463" s="2">
        <f t="shared" si="138"/>
        <v>300</v>
      </c>
      <c r="H463" s="2">
        <f t="shared" si="156"/>
        <v>610085.53678346856</v>
      </c>
      <c r="I463" s="2">
        <f t="shared" si="139"/>
        <v>3660.5132207008114</v>
      </c>
      <c r="J463" s="2">
        <v>0</v>
      </c>
      <c r="K463" s="2">
        <f t="shared" si="157"/>
        <v>613746.05000416934</v>
      </c>
      <c r="L463" s="2">
        <f t="shared" si="140"/>
        <v>479346.05000416934</v>
      </c>
      <c r="M463" s="2">
        <f t="shared" si="141"/>
        <v>57521.526000500322</v>
      </c>
      <c r="N463" s="2">
        <f t="shared" si="142"/>
        <v>556224.52400366904</v>
      </c>
      <c r="O463" s="2">
        <f t="shared" si="143"/>
        <v>421824.52400366904</v>
      </c>
      <c r="P463" s="2">
        <f t="shared" si="151"/>
        <v>3748.9966649263488</v>
      </c>
      <c r="Q463" s="2">
        <f t="shared" si="152"/>
        <v>646434.13922372891</v>
      </c>
      <c r="R463" s="2">
        <f t="shared" si="144"/>
        <v>512034.13922372891</v>
      </c>
      <c r="S463" s="2">
        <f>IF(MONTH(A463)=11,(Bezugstabelle!$D$14+Q451)*$R$10*0.7,0)</f>
        <v>0</v>
      </c>
      <c r="T463" s="2">
        <f t="shared" si="147"/>
        <v>0</v>
      </c>
      <c r="U463" s="3">
        <f t="shared" si="148"/>
        <v>94534.302954180937</v>
      </c>
      <c r="V463" s="3">
        <f t="shared" si="149"/>
        <v>417499.83626954799</v>
      </c>
      <c r="W463" s="14">
        <f t="shared" si="145"/>
        <v>551899.83626954793</v>
      </c>
    </row>
    <row r="464" spans="1:23" x14ac:dyDescent="0.25">
      <c r="A464" s="1">
        <v>57071</v>
      </c>
      <c r="B464">
        <v>449</v>
      </c>
      <c r="C464" s="8">
        <f t="shared" ref="C464:C492" si="158">$D$6</f>
        <v>300</v>
      </c>
      <c r="D464" s="8">
        <f t="shared" ref="D464:D492" si="159">C464*B464</f>
        <v>134700</v>
      </c>
      <c r="E464">
        <v>0</v>
      </c>
      <c r="F464" s="2">
        <v>0</v>
      </c>
      <c r="G464" s="2">
        <f t="shared" ref="G464:G492" si="160">C464+E464+F464</f>
        <v>300</v>
      </c>
      <c r="H464" s="2">
        <f t="shared" si="156"/>
        <v>614046.05000416934</v>
      </c>
      <c r="I464" s="2">
        <f t="shared" ref="I464:I492" si="161">H464*$D$7/12</f>
        <v>3684.2763000250156</v>
      </c>
      <c r="J464" s="2">
        <v>0</v>
      </c>
      <c r="K464" s="2">
        <f t="shared" si="157"/>
        <v>617730.3263041944</v>
      </c>
      <c r="L464" s="2">
        <f t="shared" ref="L464:L492" si="162">K464-D464</f>
        <v>483030.3263041944</v>
      </c>
      <c r="M464" s="2">
        <f t="shared" ref="M464:M492" si="163">L464*(1-$I$10)*$I$11</f>
        <v>57963.639156503326</v>
      </c>
      <c r="N464" s="2">
        <f t="shared" ref="N464:N492" si="164">K464-M464</f>
        <v>559766.68714769103</v>
      </c>
      <c r="O464" s="2">
        <f t="shared" ref="O464:O492" si="165">N464-D464</f>
        <v>425066.68714769103</v>
      </c>
      <c r="P464" s="2">
        <f t="shared" si="151"/>
        <v>3772.6158121384187</v>
      </c>
      <c r="Q464" s="2">
        <f t="shared" si="152"/>
        <v>650506.75503586733</v>
      </c>
      <c r="R464" s="2">
        <f t="shared" ref="R464:R492" si="166">Q464-D464</f>
        <v>515806.75503586733</v>
      </c>
      <c r="S464" s="2">
        <f>IF(MONTH(A464)=11,(Bezugstabelle!$D$14+Q452)*$R$10*0.7,0)</f>
        <v>0</v>
      </c>
      <c r="T464" s="2">
        <f t="shared" si="147"/>
        <v>0</v>
      </c>
      <c r="U464" s="3">
        <f t="shared" si="148"/>
        <v>95230.822148496984</v>
      </c>
      <c r="V464" s="3">
        <f t="shared" si="149"/>
        <v>420575.93288737035</v>
      </c>
      <c r="W464" s="14">
        <f t="shared" ref="W464:W492" si="167">V464+D464</f>
        <v>555275.93288737035</v>
      </c>
    </row>
    <row r="465" spans="1:23" x14ac:dyDescent="0.25">
      <c r="A465" s="1">
        <v>57101</v>
      </c>
      <c r="B465">
        <v>450</v>
      </c>
      <c r="C465" s="8">
        <f t="shared" si="158"/>
        <v>300</v>
      </c>
      <c r="D465" s="8">
        <f t="shared" si="159"/>
        <v>135000</v>
      </c>
      <c r="E465">
        <v>0</v>
      </c>
      <c r="F465" s="2">
        <v>0</v>
      </c>
      <c r="G465" s="2">
        <f t="shared" si="160"/>
        <v>300</v>
      </c>
      <c r="H465" s="2">
        <f t="shared" si="156"/>
        <v>618030.3263041944</v>
      </c>
      <c r="I465" s="2">
        <f t="shared" si="161"/>
        <v>3708.1819578251657</v>
      </c>
      <c r="J465" s="2">
        <v>0</v>
      </c>
      <c r="K465" s="2">
        <f t="shared" si="157"/>
        <v>621738.5082620196</v>
      </c>
      <c r="L465" s="2">
        <f t="shared" si="162"/>
        <v>486738.5082620196</v>
      </c>
      <c r="M465" s="2">
        <f t="shared" si="163"/>
        <v>58408.620991442353</v>
      </c>
      <c r="N465" s="2">
        <f t="shared" si="164"/>
        <v>563329.88727057725</v>
      </c>
      <c r="O465" s="2">
        <f t="shared" si="165"/>
        <v>428329.88727057725</v>
      </c>
      <c r="P465" s="2">
        <f t="shared" si="151"/>
        <v>3796.3727377092264</v>
      </c>
      <c r="Q465" s="2">
        <f t="shared" si="152"/>
        <v>654603.12777357653</v>
      </c>
      <c r="R465" s="2">
        <f t="shared" si="166"/>
        <v>519603.12777357653</v>
      </c>
      <c r="S465" s="2">
        <f>IF(MONTH(A465)=11,(Bezugstabelle!$D$14+Q453)*$R$10*0.7,0)</f>
        <v>0</v>
      </c>
      <c r="T465" s="2">
        <f t="shared" ref="T465:T492" si="168">S465*(1-$R$9)*0.7/12</f>
        <v>0</v>
      </c>
      <c r="U465" s="3">
        <f t="shared" ref="U465:U492" si="169">(R465-S465)*0.7*$R$8</f>
        <v>95931.727465196556</v>
      </c>
      <c r="V465" s="3">
        <f t="shared" ref="V465:V492" si="170">R465-U465</f>
        <v>423671.40030837996</v>
      </c>
      <c r="W465" s="14">
        <f t="shared" si="167"/>
        <v>558671.4003083799</v>
      </c>
    </row>
    <row r="466" spans="1:23" x14ac:dyDescent="0.25">
      <c r="A466" s="1">
        <v>57132</v>
      </c>
      <c r="B466">
        <v>451</v>
      </c>
      <c r="C466" s="8">
        <f t="shared" si="158"/>
        <v>300</v>
      </c>
      <c r="D466" s="8">
        <f t="shared" si="159"/>
        <v>135300</v>
      </c>
      <c r="E466">
        <v>0</v>
      </c>
      <c r="F466" s="2">
        <v>0</v>
      </c>
      <c r="G466" s="2">
        <f t="shared" si="160"/>
        <v>300</v>
      </c>
      <c r="H466" s="2">
        <f t="shared" si="156"/>
        <v>622038.5082620196</v>
      </c>
      <c r="I466" s="2">
        <f t="shared" si="161"/>
        <v>3732.2310495721176</v>
      </c>
      <c r="J466" s="2">
        <v>0</v>
      </c>
      <c r="K466" s="2">
        <f t="shared" si="157"/>
        <v>625770.73931159172</v>
      </c>
      <c r="L466" s="2">
        <f t="shared" si="162"/>
        <v>490470.73931159172</v>
      </c>
      <c r="M466" s="2">
        <f t="shared" si="163"/>
        <v>58856.48871739101</v>
      </c>
      <c r="N466" s="2">
        <f t="shared" si="164"/>
        <v>566914.25059420068</v>
      </c>
      <c r="O466" s="2">
        <f t="shared" si="165"/>
        <v>431614.25059420068</v>
      </c>
      <c r="P466" s="2">
        <f t="shared" ref="P466:P492" si="171">(Q465+C466)*($D$8/12)</f>
        <v>3820.2682453458633</v>
      </c>
      <c r="Q466" s="2">
        <f t="shared" ref="Q466:Q492" si="172">C466+P466-T466+Q465</f>
        <v>658723.39601892245</v>
      </c>
      <c r="R466" s="2">
        <f t="shared" si="166"/>
        <v>523423.39601892245</v>
      </c>
      <c r="S466" s="2">
        <f>IF(MONTH(A466)=11,(Bezugstabelle!$D$14+Q454)*$R$10*0.7,0)</f>
        <v>0</v>
      </c>
      <c r="T466" s="2">
        <f t="shared" si="168"/>
        <v>0</v>
      </c>
      <c r="U466" s="3">
        <f t="shared" si="169"/>
        <v>96637.044489993539</v>
      </c>
      <c r="V466" s="3">
        <f t="shared" si="170"/>
        <v>426786.35152892891</v>
      </c>
      <c r="W466" s="14">
        <f t="shared" si="167"/>
        <v>562086.35152892885</v>
      </c>
    </row>
    <row r="467" spans="1:23" x14ac:dyDescent="0.25">
      <c r="A467" s="1">
        <v>57162</v>
      </c>
      <c r="B467">
        <v>452</v>
      </c>
      <c r="C467" s="8">
        <f t="shared" si="158"/>
        <v>300</v>
      </c>
      <c r="D467" s="8">
        <f t="shared" si="159"/>
        <v>135600</v>
      </c>
      <c r="E467">
        <v>0</v>
      </c>
      <c r="F467" s="2">
        <v>0</v>
      </c>
      <c r="G467" s="2">
        <f t="shared" si="160"/>
        <v>300</v>
      </c>
      <c r="H467" s="2">
        <f t="shared" si="156"/>
        <v>626070.73931159172</v>
      </c>
      <c r="I467" s="2">
        <f t="shared" si="161"/>
        <v>3756.4244358695501</v>
      </c>
      <c r="J467" s="2">
        <v>0</v>
      </c>
      <c r="K467" s="2">
        <f t="shared" si="157"/>
        <v>629827.16374746128</v>
      </c>
      <c r="L467" s="2">
        <f t="shared" si="162"/>
        <v>494227.16374746128</v>
      </c>
      <c r="M467" s="2">
        <f t="shared" si="163"/>
        <v>59307.259649695356</v>
      </c>
      <c r="N467" s="2">
        <f t="shared" si="164"/>
        <v>570519.90409776592</v>
      </c>
      <c r="O467" s="2">
        <f t="shared" si="165"/>
        <v>434919.90409776592</v>
      </c>
      <c r="P467" s="2">
        <f t="shared" si="171"/>
        <v>3844.3031434437144</v>
      </c>
      <c r="Q467" s="2">
        <f t="shared" si="172"/>
        <v>662867.6991623661</v>
      </c>
      <c r="R467" s="2">
        <f t="shared" si="166"/>
        <v>527267.6991623661</v>
      </c>
      <c r="S467" s="2">
        <f>IF(MONTH(A467)=11,(Bezugstabelle!$D$14+Q455)*$R$10*0.7,0)</f>
        <v>0</v>
      </c>
      <c r="T467" s="2">
        <f t="shared" si="168"/>
        <v>0</v>
      </c>
      <c r="U467" s="3">
        <f t="shared" si="169"/>
        <v>97346.798957851832</v>
      </c>
      <c r="V467" s="3">
        <f t="shared" si="170"/>
        <v>429920.90020451427</v>
      </c>
      <c r="W467" s="14">
        <f t="shared" si="167"/>
        <v>565520.90020451427</v>
      </c>
    </row>
    <row r="468" spans="1:23" x14ac:dyDescent="0.25">
      <c r="A468" s="1">
        <v>57193</v>
      </c>
      <c r="B468">
        <v>453</v>
      </c>
      <c r="C468" s="8">
        <f t="shared" si="158"/>
        <v>300</v>
      </c>
      <c r="D468" s="8">
        <f t="shared" si="159"/>
        <v>135900</v>
      </c>
      <c r="E468">
        <v>0</v>
      </c>
      <c r="F468" s="2">
        <v>0</v>
      </c>
      <c r="G468" s="2">
        <f t="shared" si="160"/>
        <v>300</v>
      </c>
      <c r="H468" s="2">
        <f t="shared" si="156"/>
        <v>630127.16374746128</v>
      </c>
      <c r="I468" s="2">
        <f t="shared" si="161"/>
        <v>3780.7629824847677</v>
      </c>
      <c r="J468" s="2">
        <v>0</v>
      </c>
      <c r="K468" s="2">
        <f t="shared" si="157"/>
        <v>633907.92672994605</v>
      </c>
      <c r="L468" s="2">
        <f t="shared" si="162"/>
        <v>498007.92672994605</v>
      </c>
      <c r="M468" s="2">
        <f t="shared" si="163"/>
        <v>59760.951207593527</v>
      </c>
      <c r="N468" s="2">
        <f t="shared" si="164"/>
        <v>574146.9755223525</v>
      </c>
      <c r="O468" s="2">
        <f t="shared" si="165"/>
        <v>438246.9755223525</v>
      </c>
      <c r="P468" s="2">
        <f t="shared" si="171"/>
        <v>3868.4782451138026</v>
      </c>
      <c r="Q468" s="2">
        <f t="shared" si="172"/>
        <v>667036.17740747996</v>
      </c>
      <c r="R468" s="2">
        <f t="shared" si="166"/>
        <v>531136.17740747996</v>
      </c>
      <c r="S468" s="2">
        <f>IF(MONTH(A468)=11,(Bezugstabelle!$D$14+Q456)*$R$10*0.7,0)</f>
        <v>0</v>
      </c>
      <c r="T468" s="2">
        <f t="shared" si="168"/>
        <v>0</v>
      </c>
      <c r="U468" s="3">
        <f t="shared" si="169"/>
        <v>98061.016753855976</v>
      </c>
      <c r="V468" s="3">
        <f t="shared" si="170"/>
        <v>433075.16065362399</v>
      </c>
      <c r="W468" s="14">
        <f t="shared" si="167"/>
        <v>568975.16065362399</v>
      </c>
    </row>
    <row r="469" spans="1:23" x14ac:dyDescent="0.25">
      <c r="A469" s="1">
        <v>57224</v>
      </c>
      <c r="B469">
        <v>454</v>
      </c>
      <c r="C469" s="8">
        <f t="shared" si="158"/>
        <v>300</v>
      </c>
      <c r="D469" s="8">
        <f t="shared" si="159"/>
        <v>136200</v>
      </c>
      <c r="E469">
        <v>0</v>
      </c>
      <c r="F469" s="2">
        <v>0</v>
      </c>
      <c r="G469" s="2">
        <f t="shared" si="160"/>
        <v>300</v>
      </c>
      <c r="H469" s="2">
        <f t="shared" si="156"/>
        <v>634207.92672994605</v>
      </c>
      <c r="I469" s="2">
        <f t="shared" si="161"/>
        <v>3805.2475603796761</v>
      </c>
      <c r="J469" s="2">
        <v>0</v>
      </c>
      <c r="K469" s="2">
        <f t="shared" si="157"/>
        <v>638013.17429032573</v>
      </c>
      <c r="L469" s="2">
        <f t="shared" si="162"/>
        <v>501813.17429032573</v>
      </c>
      <c r="M469" s="2">
        <f t="shared" si="163"/>
        <v>60217.580914839091</v>
      </c>
      <c r="N469" s="2">
        <f t="shared" si="164"/>
        <v>577795.59337548667</v>
      </c>
      <c r="O469" s="2">
        <f t="shared" si="165"/>
        <v>441595.59337548667</v>
      </c>
      <c r="P469" s="2">
        <f t="shared" si="171"/>
        <v>3892.7943682103</v>
      </c>
      <c r="Q469" s="2">
        <f t="shared" si="172"/>
        <v>671228.97177569021</v>
      </c>
      <c r="R469" s="2">
        <f t="shared" si="166"/>
        <v>535028.97177569021</v>
      </c>
      <c r="S469" s="2">
        <f>IF(MONTH(A469)=11,(Bezugstabelle!$D$14+Q457)*$R$10*0.7,0)</f>
        <v>0</v>
      </c>
      <c r="T469" s="2">
        <f t="shared" si="168"/>
        <v>0</v>
      </c>
      <c r="U469" s="3">
        <f t="shared" si="169"/>
        <v>98779.72391408679</v>
      </c>
      <c r="V469" s="3">
        <f t="shared" si="170"/>
        <v>436249.24786160339</v>
      </c>
      <c r="W469" s="14">
        <f t="shared" si="167"/>
        <v>572449.24786160339</v>
      </c>
    </row>
    <row r="470" spans="1:23" x14ac:dyDescent="0.25">
      <c r="A470" s="1">
        <v>57254</v>
      </c>
      <c r="B470">
        <v>455</v>
      </c>
      <c r="C470" s="8">
        <f t="shared" si="158"/>
        <v>300</v>
      </c>
      <c r="D470" s="8">
        <f t="shared" si="159"/>
        <v>136500</v>
      </c>
      <c r="E470">
        <v>0</v>
      </c>
      <c r="F470" s="2">
        <v>0</v>
      </c>
      <c r="G470" s="2">
        <f t="shared" si="160"/>
        <v>300</v>
      </c>
      <c r="H470" s="2">
        <f t="shared" si="156"/>
        <v>638313.17429032573</v>
      </c>
      <c r="I470" s="2">
        <f t="shared" si="161"/>
        <v>3829.8790457419541</v>
      </c>
      <c r="J470" s="2">
        <v>0</v>
      </c>
      <c r="K470" s="2">
        <f t="shared" si="157"/>
        <v>642143.05333606771</v>
      </c>
      <c r="L470" s="2">
        <f t="shared" si="162"/>
        <v>505643.05333606771</v>
      </c>
      <c r="M470" s="2">
        <f t="shared" si="163"/>
        <v>60677.166400328133</v>
      </c>
      <c r="N470" s="2">
        <f t="shared" si="164"/>
        <v>581465.88693573955</v>
      </c>
      <c r="O470" s="2">
        <f t="shared" si="165"/>
        <v>444965.88693573955</v>
      </c>
      <c r="P470" s="2">
        <f t="shared" si="171"/>
        <v>3917.2523353581932</v>
      </c>
      <c r="Q470" s="2">
        <f t="shared" si="172"/>
        <v>675446.22411104839</v>
      </c>
      <c r="R470" s="2">
        <f t="shared" si="166"/>
        <v>538946.22411104839</v>
      </c>
      <c r="S470" s="2">
        <f>IF(MONTH(A470)=11,(Bezugstabelle!$D$14+Q458)*$R$10*0.7,0)</f>
        <v>0</v>
      </c>
      <c r="T470" s="2">
        <f t="shared" si="168"/>
        <v>0</v>
      </c>
      <c r="U470" s="3">
        <f t="shared" si="169"/>
        <v>99502.946626502293</v>
      </c>
      <c r="V470" s="3">
        <f t="shared" si="170"/>
        <v>439443.27748454607</v>
      </c>
      <c r="W470" s="14">
        <f t="shared" si="167"/>
        <v>575943.27748454607</v>
      </c>
    </row>
    <row r="471" spans="1:23" x14ac:dyDescent="0.25">
      <c r="A471" s="1">
        <v>57285</v>
      </c>
      <c r="B471">
        <v>456</v>
      </c>
      <c r="C471" s="8">
        <f t="shared" si="158"/>
        <v>300</v>
      </c>
      <c r="D471" s="8">
        <f t="shared" si="159"/>
        <v>136800</v>
      </c>
      <c r="E471">
        <v>0</v>
      </c>
      <c r="F471" s="2">
        <f>F459+$J$7</f>
        <v>-192.80000000000018</v>
      </c>
      <c r="G471" s="2">
        <f t="shared" si="160"/>
        <v>107.19999999999982</v>
      </c>
      <c r="H471" s="2">
        <f t="shared" si="156"/>
        <v>642250.25333606766</v>
      </c>
      <c r="I471" s="2">
        <f t="shared" si="161"/>
        <v>3853.5015200164057</v>
      </c>
      <c r="J471" s="2">
        <f t="shared" si="155"/>
        <v>2536.8885006774676</v>
      </c>
      <c r="K471" s="2">
        <f t="shared" si="157"/>
        <v>648640.64335676155</v>
      </c>
      <c r="L471" s="2">
        <f t="shared" si="162"/>
        <v>511840.64335676155</v>
      </c>
      <c r="M471" s="2">
        <f t="shared" si="163"/>
        <v>61420.877202811389</v>
      </c>
      <c r="N471" s="2">
        <f t="shared" si="164"/>
        <v>587219.76615395013</v>
      </c>
      <c r="O471" s="2">
        <f t="shared" si="165"/>
        <v>450419.76615395013</v>
      </c>
      <c r="P471" s="2">
        <f t="shared" si="171"/>
        <v>3941.8529739811156</v>
      </c>
      <c r="Q471" s="2">
        <f t="shared" si="172"/>
        <v>679594.09199207183</v>
      </c>
      <c r="R471" s="2">
        <f t="shared" si="166"/>
        <v>542794.09199207183</v>
      </c>
      <c r="S471" s="2">
        <f>IF(MONTH(A471)=11,(Bezugstabelle!$D$14+Q459)*$R$10*0.7,0)</f>
        <v>2301.6757459026999</v>
      </c>
      <c r="T471" s="2">
        <f t="shared" si="168"/>
        <v>93.985092957693567</v>
      </c>
      <c r="U471" s="3">
        <f t="shared" si="169"/>
        <v>99788.412349448961</v>
      </c>
      <c r="V471" s="3">
        <f t="shared" si="170"/>
        <v>443005.67964262288</v>
      </c>
      <c r="W471" s="14">
        <f t="shared" si="167"/>
        <v>579805.67964262282</v>
      </c>
    </row>
    <row r="472" spans="1:23" x14ac:dyDescent="0.25">
      <c r="A472" s="1">
        <v>57315</v>
      </c>
      <c r="B472">
        <v>457</v>
      </c>
      <c r="C472" s="8">
        <f t="shared" si="158"/>
        <v>300</v>
      </c>
      <c r="D472" s="8">
        <f t="shared" si="159"/>
        <v>137100</v>
      </c>
      <c r="E472">
        <v>0</v>
      </c>
      <c r="F472" s="2">
        <v>0</v>
      </c>
      <c r="G472" s="2">
        <f t="shared" si="160"/>
        <v>300</v>
      </c>
      <c r="H472" s="2">
        <f t="shared" si="156"/>
        <v>648940.64335676155</v>
      </c>
      <c r="I472" s="2">
        <f t="shared" si="161"/>
        <v>3893.6438601405694</v>
      </c>
      <c r="J472" s="2">
        <v>0</v>
      </c>
      <c r="K472" s="2">
        <f t="shared" si="157"/>
        <v>652834.28721690213</v>
      </c>
      <c r="L472" s="2">
        <f t="shared" si="162"/>
        <v>515734.28721690213</v>
      </c>
      <c r="M472" s="2">
        <f t="shared" si="163"/>
        <v>61888.114466028259</v>
      </c>
      <c r="N472" s="2">
        <f t="shared" si="164"/>
        <v>590946.17275087384</v>
      </c>
      <c r="O472" s="2">
        <f t="shared" si="165"/>
        <v>453846.17275087384</v>
      </c>
      <c r="P472" s="2">
        <f t="shared" si="171"/>
        <v>3966.0488699537527</v>
      </c>
      <c r="Q472" s="2">
        <f t="shared" si="172"/>
        <v>683860.14086202555</v>
      </c>
      <c r="R472" s="2">
        <f t="shared" si="166"/>
        <v>546760.14086202555</v>
      </c>
      <c r="S472" s="2">
        <f>IF(MONTH(A472)=11,(Bezugstabelle!$D$14+Q460)*$R$10*0.7,0)</f>
        <v>0</v>
      </c>
      <c r="T472" s="2">
        <f t="shared" si="168"/>
        <v>0</v>
      </c>
      <c r="U472" s="3">
        <f t="shared" si="169"/>
        <v>100945.59100665146</v>
      </c>
      <c r="V472" s="3">
        <f t="shared" si="170"/>
        <v>445814.54985537409</v>
      </c>
      <c r="W472" s="14">
        <f t="shared" si="167"/>
        <v>582914.54985537403</v>
      </c>
    </row>
    <row r="473" spans="1:23" x14ac:dyDescent="0.25">
      <c r="A473" s="1">
        <v>57346</v>
      </c>
      <c r="B473">
        <v>458</v>
      </c>
      <c r="C473" s="8">
        <f t="shared" si="158"/>
        <v>300</v>
      </c>
      <c r="D473" s="8">
        <f t="shared" si="159"/>
        <v>137400</v>
      </c>
      <c r="E473">
        <v>0</v>
      </c>
      <c r="F473" s="2">
        <v>0</v>
      </c>
      <c r="G473" s="2">
        <f t="shared" si="160"/>
        <v>300</v>
      </c>
      <c r="H473" s="2">
        <f t="shared" si="156"/>
        <v>653134.28721690213</v>
      </c>
      <c r="I473" s="2">
        <f t="shared" si="161"/>
        <v>3918.8057233014129</v>
      </c>
      <c r="J473" s="2">
        <v>0</v>
      </c>
      <c r="K473" s="2">
        <f t="shared" si="157"/>
        <v>657053.0929402035</v>
      </c>
      <c r="L473" s="2">
        <f t="shared" si="162"/>
        <v>519653.0929402035</v>
      </c>
      <c r="M473" s="2">
        <f t="shared" si="163"/>
        <v>62358.371152824424</v>
      </c>
      <c r="N473" s="2">
        <f t="shared" si="164"/>
        <v>594694.72178737912</v>
      </c>
      <c r="O473" s="2">
        <f t="shared" si="165"/>
        <v>457294.72178737912</v>
      </c>
      <c r="P473" s="2">
        <f t="shared" si="171"/>
        <v>3990.9341550284826</v>
      </c>
      <c r="Q473" s="2">
        <f t="shared" si="172"/>
        <v>688151.07501705398</v>
      </c>
      <c r="R473" s="2">
        <f t="shared" si="166"/>
        <v>550751.07501705398</v>
      </c>
      <c r="S473" s="2">
        <f>IF(MONTH(A473)=11,(Bezugstabelle!$D$14+Q461)*$R$10*0.7,0)</f>
        <v>0</v>
      </c>
      <c r="T473" s="2">
        <f t="shared" si="168"/>
        <v>0</v>
      </c>
      <c r="U473" s="3">
        <f t="shared" si="169"/>
        <v>101682.41722502357</v>
      </c>
      <c r="V473" s="3">
        <f t="shared" si="170"/>
        <v>449068.65779203043</v>
      </c>
      <c r="W473" s="14">
        <f t="shared" si="167"/>
        <v>586468.65779203037</v>
      </c>
    </row>
    <row r="474" spans="1:23" x14ac:dyDescent="0.25">
      <c r="A474" s="1">
        <v>57377</v>
      </c>
      <c r="B474">
        <v>459</v>
      </c>
      <c r="C474" s="8">
        <f t="shared" si="158"/>
        <v>300</v>
      </c>
      <c r="D474" s="8">
        <f t="shared" si="159"/>
        <v>137700</v>
      </c>
      <c r="E474">
        <v>0</v>
      </c>
      <c r="F474" s="2">
        <v>0</v>
      </c>
      <c r="G474" s="2">
        <f t="shared" si="160"/>
        <v>300</v>
      </c>
      <c r="H474" s="2">
        <f t="shared" si="156"/>
        <v>657353.0929402035</v>
      </c>
      <c r="I474" s="2">
        <f t="shared" si="161"/>
        <v>3944.1185576412208</v>
      </c>
      <c r="J474" s="2">
        <v>0</v>
      </c>
      <c r="K474" s="2">
        <f t="shared" si="157"/>
        <v>661297.21149784466</v>
      </c>
      <c r="L474" s="2">
        <f t="shared" si="162"/>
        <v>523597.21149784466</v>
      </c>
      <c r="M474" s="2">
        <f t="shared" si="163"/>
        <v>62831.66537974136</v>
      </c>
      <c r="N474" s="2">
        <f t="shared" si="164"/>
        <v>598465.54611810332</v>
      </c>
      <c r="O474" s="2">
        <f t="shared" si="165"/>
        <v>460765.54611810332</v>
      </c>
      <c r="P474" s="2">
        <f t="shared" si="171"/>
        <v>4015.9646042661484</v>
      </c>
      <c r="Q474" s="2">
        <f t="shared" si="172"/>
        <v>692467.03962132009</v>
      </c>
      <c r="R474" s="2">
        <f t="shared" si="166"/>
        <v>554767.03962132009</v>
      </c>
      <c r="S474" s="2">
        <f>IF(MONTH(A474)=11,(Bezugstabelle!$D$14+Q462)*$R$10*0.7,0)</f>
        <v>0</v>
      </c>
      <c r="T474" s="2">
        <f t="shared" si="168"/>
        <v>0</v>
      </c>
      <c r="U474" s="3">
        <f t="shared" si="169"/>
        <v>102423.86469008621</v>
      </c>
      <c r="V474" s="3">
        <f t="shared" si="170"/>
        <v>452343.17493123387</v>
      </c>
      <c r="W474" s="14">
        <f t="shared" si="167"/>
        <v>590043.17493123387</v>
      </c>
    </row>
    <row r="475" spans="1:23" x14ac:dyDescent="0.25">
      <c r="A475" s="1">
        <v>57405</v>
      </c>
      <c r="B475">
        <v>460</v>
      </c>
      <c r="C475" s="8">
        <f t="shared" si="158"/>
        <v>300</v>
      </c>
      <c r="D475" s="8">
        <f t="shared" si="159"/>
        <v>138000</v>
      </c>
      <c r="E475">
        <v>0</v>
      </c>
      <c r="F475" s="2">
        <v>0</v>
      </c>
      <c r="G475" s="2">
        <f t="shared" si="160"/>
        <v>300</v>
      </c>
      <c r="H475" s="2">
        <f t="shared" si="156"/>
        <v>661597.21149784466</v>
      </c>
      <c r="I475" s="2">
        <f t="shared" si="161"/>
        <v>3969.5832689870676</v>
      </c>
      <c r="J475" s="2">
        <v>0</v>
      </c>
      <c r="K475" s="2">
        <f t="shared" si="157"/>
        <v>665566.79476683168</v>
      </c>
      <c r="L475" s="2">
        <f t="shared" si="162"/>
        <v>527566.79476683168</v>
      </c>
      <c r="M475" s="2">
        <f t="shared" si="163"/>
        <v>63308.0153720198</v>
      </c>
      <c r="N475" s="2">
        <f t="shared" si="164"/>
        <v>602258.77939481183</v>
      </c>
      <c r="O475" s="2">
        <f t="shared" si="165"/>
        <v>464258.77939481183</v>
      </c>
      <c r="P475" s="2">
        <f t="shared" si="171"/>
        <v>4041.1410644577008</v>
      </c>
      <c r="Q475" s="2">
        <f t="shared" si="172"/>
        <v>696808.1806857778</v>
      </c>
      <c r="R475" s="2">
        <f t="shared" si="166"/>
        <v>558808.1806857778</v>
      </c>
      <c r="S475" s="2">
        <f>IF(MONTH(A475)=11,(Bezugstabelle!$D$14+Q463)*$R$10*0.7,0)</f>
        <v>0</v>
      </c>
      <c r="T475" s="2">
        <f t="shared" si="168"/>
        <v>0</v>
      </c>
      <c r="U475" s="3">
        <f t="shared" si="169"/>
        <v>103169.9603591117</v>
      </c>
      <c r="V475" s="3">
        <f t="shared" si="170"/>
        <v>455638.22032666608</v>
      </c>
      <c r="W475" s="14">
        <f t="shared" si="167"/>
        <v>593638.22032666602</v>
      </c>
    </row>
    <row r="476" spans="1:23" x14ac:dyDescent="0.25">
      <c r="A476" s="1">
        <v>57436</v>
      </c>
      <c r="B476">
        <v>461</v>
      </c>
      <c r="C476" s="8">
        <f t="shared" si="158"/>
        <v>300</v>
      </c>
      <c r="D476" s="8">
        <f t="shared" si="159"/>
        <v>138300</v>
      </c>
      <c r="E476">
        <v>0</v>
      </c>
      <c r="F476" s="2">
        <v>0</v>
      </c>
      <c r="G476" s="2">
        <f t="shared" si="160"/>
        <v>300</v>
      </c>
      <c r="H476" s="2">
        <f t="shared" si="156"/>
        <v>665866.79476683168</v>
      </c>
      <c r="I476" s="2">
        <f t="shared" si="161"/>
        <v>3995.2007686009897</v>
      </c>
      <c r="J476" s="2">
        <v>0</v>
      </c>
      <c r="K476" s="2">
        <f t="shared" si="157"/>
        <v>669861.99553543271</v>
      </c>
      <c r="L476" s="2">
        <f t="shared" si="162"/>
        <v>531561.99553543271</v>
      </c>
      <c r="M476" s="2">
        <f t="shared" si="163"/>
        <v>63787.439464251918</v>
      </c>
      <c r="N476" s="2">
        <f t="shared" si="164"/>
        <v>606074.55607118085</v>
      </c>
      <c r="O476" s="2">
        <f t="shared" si="165"/>
        <v>467774.55607118085</v>
      </c>
      <c r="P476" s="2">
        <f t="shared" si="171"/>
        <v>4066.4643873337041</v>
      </c>
      <c r="Q476" s="2">
        <f t="shared" si="172"/>
        <v>701174.64507311152</v>
      </c>
      <c r="R476" s="2">
        <f t="shared" si="166"/>
        <v>562874.64507311152</v>
      </c>
      <c r="S476" s="2">
        <f>IF(MONTH(A476)=11,(Bezugstabelle!$D$14+Q464)*$R$10*0.7,0)</f>
        <v>0</v>
      </c>
      <c r="T476" s="2">
        <f t="shared" si="168"/>
        <v>0</v>
      </c>
      <c r="U476" s="3">
        <f t="shared" si="169"/>
        <v>103920.7313466232</v>
      </c>
      <c r="V476" s="3">
        <f t="shared" si="170"/>
        <v>458953.9137264883</v>
      </c>
      <c r="W476" s="14">
        <f t="shared" si="167"/>
        <v>597253.91372648836</v>
      </c>
    </row>
    <row r="477" spans="1:23" x14ac:dyDescent="0.25">
      <c r="A477" s="1">
        <v>57466</v>
      </c>
      <c r="B477">
        <v>462</v>
      </c>
      <c r="C477" s="8">
        <f t="shared" si="158"/>
        <v>300</v>
      </c>
      <c r="D477" s="8">
        <f t="shared" si="159"/>
        <v>138600</v>
      </c>
      <c r="E477">
        <v>0</v>
      </c>
      <c r="F477" s="2">
        <v>0</v>
      </c>
      <c r="G477" s="2">
        <f t="shared" si="160"/>
        <v>300</v>
      </c>
      <c r="H477" s="2">
        <f t="shared" si="156"/>
        <v>670161.99553543271</v>
      </c>
      <c r="I477" s="2">
        <f t="shared" si="161"/>
        <v>4020.9719732125959</v>
      </c>
      <c r="J477" s="2">
        <v>0</v>
      </c>
      <c r="K477" s="2">
        <f t="shared" si="157"/>
        <v>674182.96750864526</v>
      </c>
      <c r="L477" s="2">
        <f t="shared" si="162"/>
        <v>535582.96750864526</v>
      </c>
      <c r="M477" s="2">
        <f t="shared" si="163"/>
        <v>64269.956101037438</v>
      </c>
      <c r="N477" s="2">
        <f t="shared" si="164"/>
        <v>609913.01140760782</v>
      </c>
      <c r="O477" s="2">
        <f t="shared" si="165"/>
        <v>471313.01140760782</v>
      </c>
      <c r="P477" s="2">
        <f t="shared" si="171"/>
        <v>4091.9354295931507</v>
      </c>
      <c r="Q477" s="2">
        <f t="shared" si="172"/>
        <v>705566.58050270472</v>
      </c>
      <c r="R477" s="2">
        <f t="shared" si="166"/>
        <v>566966.58050270472</v>
      </c>
      <c r="S477" s="2">
        <f>IF(MONTH(A477)=11,(Bezugstabelle!$D$14+Q465)*$R$10*0.7,0)</f>
        <v>0</v>
      </c>
      <c r="T477" s="2">
        <f t="shared" si="168"/>
        <v>0</v>
      </c>
      <c r="U477" s="3">
        <f t="shared" si="169"/>
        <v>104676.20492531185</v>
      </c>
      <c r="V477" s="3">
        <f t="shared" si="170"/>
        <v>462290.37557739287</v>
      </c>
      <c r="W477" s="14">
        <f t="shared" si="167"/>
        <v>600890.37557739287</v>
      </c>
    </row>
    <row r="478" spans="1:23" x14ac:dyDescent="0.25">
      <c r="A478" s="1">
        <v>57497</v>
      </c>
      <c r="B478">
        <v>463</v>
      </c>
      <c r="C478" s="8">
        <f t="shared" si="158"/>
        <v>300</v>
      </c>
      <c r="D478" s="8">
        <f t="shared" si="159"/>
        <v>138900</v>
      </c>
      <c r="E478">
        <v>0</v>
      </c>
      <c r="F478" s="2">
        <v>0</v>
      </c>
      <c r="G478" s="2">
        <f t="shared" si="160"/>
        <v>300</v>
      </c>
      <c r="H478" s="2">
        <f t="shared" si="156"/>
        <v>674482.96750864526</v>
      </c>
      <c r="I478" s="2">
        <f t="shared" si="161"/>
        <v>4046.8978050518713</v>
      </c>
      <c r="J478" s="2">
        <v>0</v>
      </c>
      <c r="K478" s="2">
        <f t="shared" si="157"/>
        <v>678529.86531369714</v>
      </c>
      <c r="L478" s="2">
        <f t="shared" si="162"/>
        <v>539629.86531369714</v>
      </c>
      <c r="M478" s="2">
        <f t="shared" si="163"/>
        <v>64755.583837643651</v>
      </c>
      <c r="N478" s="2">
        <f t="shared" si="164"/>
        <v>613774.28147605353</v>
      </c>
      <c r="O478" s="2">
        <f t="shared" si="165"/>
        <v>474874.28147605353</v>
      </c>
      <c r="P478" s="2">
        <f t="shared" si="171"/>
        <v>4117.5550529324446</v>
      </c>
      <c r="Q478" s="2">
        <f t="shared" si="172"/>
        <v>709984.13555563719</v>
      </c>
      <c r="R478" s="2">
        <f t="shared" si="166"/>
        <v>571084.13555563719</v>
      </c>
      <c r="S478" s="2">
        <f>IF(MONTH(A478)=11,(Bezugstabelle!$D$14+Q466)*$R$10*0.7,0)</f>
        <v>0</v>
      </c>
      <c r="T478" s="2">
        <f t="shared" si="168"/>
        <v>0</v>
      </c>
      <c r="U478" s="3">
        <f t="shared" si="169"/>
        <v>105436.40852695951</v>
      </c>
      <c r="V478" s="3">
        <f t="shared" si="170"/>
        <v>465647.72702867771</v>
      </c>
      <c r="W478" s="14">
        <f t="shared" si="167"/>
        <v>604547.72702867771</v>
      </c>
    </row>
    <row r="479" spans="1:23" x14ac:dyDescent="0.25">
      <c r="A479" s="1">
        <v>57527</v>
      </c>
      <c r="B479">
        <v>464</v>
      </c>
      <c r="C479" s="8">
        <f t="shared" si="158"/>
        <v>300</v>
      </c>
      <c r="D479" s="8">
        <f t="shared" si="159"/>
        <v>139200</v>
      </c>
      <c r="E479">
        <v>0</v>
      </c>
      <c r="F479" s="2">
        <v>0</v>
      </c>
      <c r="G479" s="2">
        <f t="shared" si="160"/>
        <v>300</v>
      </c>
      <c r="H479" s="2">
        <f t="shared" si="156"/>
        <v>678829.86531369714</v>
      </c>
      <c r="I479" s="2">
        <f t="shared" si="161"/>
        <v>4072.9791918821825</v>
      </c>
      <c r="J479" s="2">
        <v>0</v>
      </c>
      <c r="K479" s="2">
        <f t="shared" si="157"/>
        <v>682902.84450557933</v>
      </c>
      <c r="L479" s="2">
        <f t="shared" si="162"/>
        <v>543702.84450557933</v>
      </c>
      <c r="M479" s="2">
        <f t="shared" si="163"/>
        <v>65244.341340669518</v>
      </c>
      <c r="N479" s="2">
        <f t="shared" si="164"/>
        <v>617658.50316490978</v>
      </c>
      <c r="O479" s="2">
        <f t="shared" si="165"/>
        <v>478458.50316490978</v>
      </c>
      <c r="P479" s="2">
        <f t="shared" si="171"/>
        <v>4143.3241240745501</v>
      </c>
      <c r="Q479" s="2">
        <f t="shared" si="172"/>
        <v>714427.45967971173</v>
      </c>
      <c r="R479" s="2">
        <f t="shared" si="166"/>
        <v>575227.45967971173</v>
      </c>
      <c r="S479" s="2">
        <f>IF(MONTH(A479)=11,(Bezugstabelle!$D$14+Q467)*$R$10*0.7,0)</f>
        <v>0</v>
      </c>
      <c r="T479" s="2">
        <f t="shared" si="168"/>
        <v>0</v>
      </c>
      <c r="U479" s="3">
        <f t="shared" si="169"/>
        <v>106201.36974336677</v>
      </c>
      <c r="V479" s="3">
        <f t="shared" si="170"/>
        <v>469026.08993634494</v>
      </c>
      <c r="W479" s="14">
        <f t="shared" si="167"/>
        <v>608226.08993634488</v>
      </c>
    </row>
    <row r="480" spans="1:23" x14ac:dyDescent="0.25">
      <c r="A480" s="1">
        <v>57558</v>
      </c>
      <c r="B480">
        <v>465</v>
      </c>
      <c r="C480" s="8">
        <f t="shared" si="158"/>
        <v>300</v>
      </c>
      <c r="D480" s="8">
        <f t="shared" si="159"/>
        <v>139500</v>
      </c>
      <c r="E480">
        <v>0</v>
      </c>
      <c r="F480" s="2">
        <v>0</v>
      </c>
      <c r="G480" s="2">
        <f t="shared" si="160"/>
        <v>300</v>
      </c>
      <c r="H480" s="2">
        <f t="shared" si="156"/>
        <v>683202.84450557933</v>
      </c>
      <c r="I480" s="2">
        <f t="shared" si="161"/>
        <v>4099.2170670334754</v>
      </c>
      <c r="J480" s="2">
        <v>0</v>
      </c>
      <c r="K480" s="2">
        <f t="shared" si="157"/>
        <v>687302.06157261285</v>
      </c>
      <c r="L480" s="2">
        <f t="shared" si="162"/>
        <v>547802.06157261285</v>
      </c>
      <c r="M480" s="2">
        <f t="shared" si="163"/>
        <v>65736.247388713542</v>
      </c>
      <c r="N480" s="2">
        <f t="shared" si="164"/>
        <v>621565.81418389932</v>
      </c>
      <c r="O480" s="2">
        <f t="shared" si="165"/>
        <v>482065.81418389932</v>
      </c>
      <c r="P480" s="2">
        <f t="shared" si="171"/>
        <v>4169.2435147983188</v>
      </c>
      <c r="Q480" s="2">
        <f t="shared" si="172"/>
        <v>718896.70319451008</v>
      </c>
      <c r="R480" s="2">
        <f t="shared" si="166"/>
        <v>579396.70319451008</v>
      </c>
      <c r="S480" s="2">
        <f>IF(MONTH(A480)=11,(Bezugstabelle!$D$14+Q468)*$R$10*0.7,0)</f>
        <v>0</v>
      </c>
      <c r="T480" s="2">
        <f t="shared" si="168"/>
        <v>0</v>
      </c>
      <c r="U480" s="3">
        <f t="shared" si="169"/>
        <v>106971.11632728641</v>
      </c>
      <c r="V480" s="3">
        <f t="shared" si="170"/>
        <v>472425.58686722367</v>
      </c>
      <c r="W480" s="14">
        <f t="shared" si="167"/>
        <v>611925.58686722373</v>
      </c>
    </row>
    <row r="481" spans="1:23" x14ac:dyDescent="0.25">
      <c r="A481" s="1">
        <v>57589</v>
      </c>
      <c r="B481">
        <v>466</v>
      </c>
      <c r="C481" s="8">
        <f t="shared" si="158"/>
        <v>300</v>
      </c>
      <c r="D481" s="8">
        <f t="shared" si="159"/>
        <v>139800</v>
      </c>
      <c r="E481">
        <v>0</v>
      </c>
      <c r="F481" s="2">
        <v>0</v>
      </c>
      <c r="G481" s="2">
        <f t="shared" si="160"/>
        <v>300</v>
      </c>
      <c r="H481" s="2">
        <f t="shared" si="156"/>
        <v>687602.06157261285</v>
      </c>
      <c r="I481" s="2">
        <f t="shared" si="161"/>
        <v>4125.6123694356766</v>
      </c>
      <c r="J481" s="2">
        <v>0</v>
      </c>
      <c r="K481" s="2">
        <f t="shared" si="157"/>
        <v>691727.67394204857</v>
      </c>
      <c r="L481" s="2">
        <f t="shared" si="162"/>
        <v>551927.67394204857</v>
      </c>
      <c r="M481" s="2">
        <f t="shared" si="163"/>
        <v>66231.320873045828</v>
      </c>
      <c r="N481" s="2">
        <f t="shared" si="164"/>
        <v>625496.35306900274</v>
      </c>
      <c r="O481" s="2">
        <f t="shared" si="165"/>
        <v>485696.35306900274</v>
      </c>
      <c r="P481" s="2">
        <f t="shared" si="171"/>
        <v>4195.3141019679761</v>
      </c>
      <c r="Q481" s="2">
        <f t="shared" si="172"/>
        <v>723392.01729647804</v>
      </c>
      <c r="R481" s="2">
        <f t="shared" si="166"/>
        <v>583592.01729647804</v>
      </c>
      <c r="S481" s="2">
        <f>IF(MONTH(A481)=11,(Bezugstabelle!$D$14+Q469)*$R$10*0.7,0)</f>
        <v>0</v>
      </c>
      <c r="T481" s="2">
        <f t="shared" si="168"/>
        <v>0</v>
      </c>
      <c r="U481" s="3">
        <f t="shared" si="169"/>
        <v>107745.67619336225</v>
      </c>
      <c r="V481" s="3">
        <f t="shared" si="170"/>
        <v>475846.34110311582</v>
      </c>
      <c r="W481" s="14">
        <f t="shared" si="167"/>
        <v>615646.34110311582</v>
      </c>
    </row>
    <row r="482" spans="1:23" x14ac:dyDescent="0.25">
      <c r="A482" s="1">
        <v>57619</v>
      </c>
      <c r="B482">
        <v>467</v>
      </c>
      <c r="C482" s="8">
        <f t="shared" si="158"/>
        <v>300</v>
      </c>
      <c r="D482" s="8">
        <f t="shared" si="159"/>
        <v>140100</v>
      </c>
      <c r="E482">
        <v>0</v>
      </c>
      <c r="F482" s="2">
        <v>0</v>
      </c>
      <c r="G482" s="2">
        <f t="shared" si="160"/>
        <v>300</v>
      </c>
      <c r="H482" s="2">
        <f t="shared" si="156"/>
        <v>692027.67394204857</v>
      </c>
      <c r="I482" s="2">
        <f t="shared" si="161"/>
        <v>4152.1660436522916</v>
      </c>
      <c r="J482" s="2">
        <v>0</v>
      </c>
      <c r="K482" s="2">
        <f t="shared" si="157"/>
        <v>696179.83998570091</v>
      </c>
      <c r="L482" s="2">
        <f t="shared" si="162"/>
        <v>556079.83998570091</v>
      </c>
      <c r="M482" s="2">
        <f t="shared" si="163"/>
        <v>66729.580798284107</v>
      </c>
      <c r="N482" s="2">
        <f t="shared" si="164"/>
        <v>629450.25918741676</v>
      </c>
      <c r="O482" s="2">
        <f t="shared" si="165"/>
        <v>489350.25918741676</v>
      </c>
      <c r="P482" s="2">
        <f t="shared" si="171"/>
        <v>4221.5367675627886</v>
      </c>
      <c r="Q482" s="2">
        <f t="shared" si="172"/>
        <v>727913.55406404077</v>
      </c>
      <c r="R482" s="2">
        <f t="shared" si="166"/>
        <v>587813.55406404077</v>
      </c>
      <c r="S482" s="2">
        <f>IF(MONTH(A482)=11,(Bezugstabelle!$D$14+Q470)*$R$10*0.7,0)</f>
        <v>0</v>
      </c>
      <c r="T482" s="2">
        <f t="shared" si="168"/>
        <v>0</v>
      </c>
      <c r="U482" s="3">
        <f t="shared" si="169"/>
        <v>108525.07741907351</v>
      </c>
      <c r="V482" s="3">
        <f t="shared" si="170"/>
        <v>479288.47664496728</v>
      </c>
      <c r="W482" s="14">
        <f t="shared" si="167"/>
        <v>619388.47664496722</v>
      </c>
    </row>
    <row r="483" spans="1:23" x14ac:dyDescent="0.25">
      <c r="A483" s="1">
        <v>57650</v>
      </c>
      <c r="B483">
        <v>468</v>
      </c>
      <c r="C483" s="8">
        <f t="shared" si="158"/>
        <v>300</v>
      </c>
      <c r="D483" s="8">
        <f t="shared" si="159"/>
        <v>140400</v>
      </c>
      <c r="E483">
        <v>0</v>
      </c>
      <c r="F483" s="2">
        <f>F471+$J$7</f>
        <v>-182.74000000000018</v>
      </c>
      <c r="G483" s="2">
        <f t="shared" si="160"/>
        <v>117.25999999999982</v>
      </c>
      <c r="H483" s="2">
        <f t="shared" si="156"/>
        <v>696297.09998570092</v>
      </c>
      <c r="I483" s="2">
        <f t="shared" si="161"/>
        <v>4177.7825999142051</v>
      </c>
      <c r="J483" s="2">
        <f t="shared" si="155"/>
        <v>2750.3735449435189</v>
      </c>
      <c r="K483" s="2">
        <f t="shared" si="157"/>
        <v>703225.25613055867</v>
      </c>
      <c r="L483" s="2">
        <f t="shared" si="162"/>
        <v>562825.25613055867</v>
      </c>
      <c r="M483" s="2">
        <f t="shared" si="163"/>
        <v>67539.030735667038</v>
      </c>
      <c r="N483" s="2">
        <f t="shared" si="164"/>
        <v>635686.22539489157</v>
      </c>
      <c r="O483" s="2">
        <f t="shared" si="165"/>
        <v>495286.22539489157</v>
      </c>
      <c r="P483" s="2">
        <f t="shared" si="171"/>
        <v>4247.9123987069042</v>
      </c>
      <c r="Q483" s="2">
        <f t="shared" si="172"/>
        <v>732360.16629254131</v>
      </c>
      <c r="R483" s="2">
        <f t="shared" si="166"/>
        <v>591960.16629254131</v>
      </c>
      <c r="S483" s="2">
        <f>IF(MONTH(A483)=11,(Bezugstabelle!$D$14+Q471)*$R$10*0.7,0)</f>
        <v>2480.8204948511411</v>
      </c>
      <c r="T483" s="2">
        <f t="shared" si="168"/>
        <v>101.30017020642158</v>
      </c>
      <c r="U483" s="3">
        <f t="shared" si="169"/>
        <v>108832.62421789854</v>
      </c>
      <c r="V483" s="3">
        <f t="shared" si="170"/>
        <v>483127.54207464278</v>
      </c>
      <c r="W483" s="14">
        <f t="shared" si="167"/>
        <v>623527.54207464284</v>
      </c>
    </row>
    <row r="484" spans="1:23" x14ac:dyDescent="0.25">
      <c r="A484" s="1">
        <v>57680</v>
      </c>
      <c r="B484">
        <v>469</v>
      </c>
      <c r="C484" s="8">
        <f t="shared" si="158"/>
        <v>300</v>
      </c>
      <c r="D484" s="8">
        <f t="shared" si="159"/>
        <v>140700</v>
      </c>
      <c r="E484">
        <v>0</v>
      </c>
      <c r="F484" s="2">
        <v>0</v>
      </c>
      <c r="G484" s="2">
        <f t="shared" si="160"/>
        <v>300</v>
      </c>
      <c r="H484" s="2">
        <f t="shared" si="156"/>
        <v>703525.25613055867</v>
      </c>
      <c r="I484" s="2">
        <f t="shared" si="161"/>
        <v>4221.1515367833517</v>
      </c>
      <c r="J484" s="2">
        <v>0</v>
      </c>
      <c r="K484" s="2">
        <f t="shared" si="157"/>
        <v>707746.40766734199</v>
      </c>
      <c r="L484" s="2">
        <f t="shared" si="162"/>
        <v>567046.40766734199</v>
      </c>
      <c r="M484" s="2">
        <f t="shared" si="163"/>
        <v>68045.568920081045</v>
      </c>
      <c r="N484" s="2">
        <f t="shared" si="164"/>
        <v>639700.83874726098</v>
      </c>
      <c r="O484" s="2">
        <f t="shared" si="165"/>
        <v>499000.83874726098</v>
      </c>
      <c r="P484" s="2">
        <f t="shared" si="171"/>
        <v>4273.8509700398245</v>
      </c>
      <c r="Q484" s="2">
        <f t="shared" si="172"/>
        <v>736934.01726258115</v>
      </c>
      <c r="R484" s="2">
        <f t="shared" si="166"/>
        <v>596234.01726258115</v>
      </c>
      <c r="S484" s="2">
        <f>IF(MONTH(A484)=11,(Bezugstabelle!$D$14+Q472)*$R$10*0.7,0)</f>
        <v>0</v>
      </c>
      <c r="T484" s="2">
        <f t="shared" si="168"/>
        <v>0</v>
      </c>
      <c r="U484" s="3">
        <f t="shared" si="169"/>
        <v>110079.70543710403</v>
      </c>
      <c r="V484" s="3">
        <f t="shared" si="170"/>
        <v>486154.31182547711</v>
      </c>
      <c r="W484" s="14">
        <f t="shared" si="167"/>
        <v>626854.31182547705</v>
      </c>
    </row>
    <row r="485" spans="1:23" x14ac:dyDescent="0.25">
      <c r="A485" s="1">
        <v>57711</v>
      </c>
      <c r="B485">
        <v>470</v>
      </c>
      <c r="C485" s="8">
        <f t="shared" si="158"/>
        <v>300</v>
      </c>
      <c r="D485" s="8">
        <f t="shared" si="159"/>
        <v>141000</v>
      </c>
      <c r="E485">
        <v>0</v>
      </c>
      <c r="F485" s="2">
        <v>0</v>
      </c>
      <c r="G485" s="2">
        <f t="shared" si="160"/>
        <v>300</v>
      </c>
      <c r="H485" s="2">
        <f t="shared" si="156"/>
        <v>708046.40766734199</v>
      </c>
      <c r="I485" s="2">
        <f t="shared" si="161"/>
        <v>4248.2784460040521</v>
      </c>
      <c r="J485" s="2">
        <v>0</v>
      </c>
      <c r="K485" s="2">
        <f t="shared" si="157"/>
        <v>712294.68611334602</v>
      </c>
      <c r="L485" s="2">
        <f t="shared" si="162"/>
        <v>571294.68611334602</v>
      </c>
      <c r="M485" s="2">
        <f t="shared" si="163"/>
        <v>68555.362333601515</v>
      </c>
      <c r="N485" s="2">
        <f t="shared" si="164"/>
        <v>643739.32377974456</v>
      </c>
      <c r="O485" s="2">
        <f t="shared" si="165"/>
        <v>502739.32377974456</v>
      </c>
      <c r="P485" s="2">
        <f t="shared" si="171"/>
        <v>4300.531767365057</v>
      </c>
      <c r="Q485" s="2">
        <f t="shared" si="172"/>
        <v>741534.54902994621</v>
      </c>
      <c r="R485" s="2">
        <f t="shared" si="166"/>
        <v>600534.54902994621</v>
      </c>
      <c r="S485" s="2">
        <f>IF(MONTH(A485)=11,(Bezugstabelle!$D$14+Q473)*$R$10*0.7,0)</f>
        <v>0</v>
      </c>
      <c r="T485" s="2">
        <f t="shared" si="168"/>
        <v>0</v>
      </c>
      <c r="U485" s="3">
        <f t="shared" si="169"/>
        <v>110873.69111465382</v>
      </c>
      <c r="V485" s="3">
        <f t="shared" si="170"/>
        <v>489660.85791529238</v>
      </c>
      <c r="W485" s="14">
        <f t="shared" si="167"/>
        <v>630660.85791529238</v>
      </c>
    </row>
    <row r="486" spans="1:23" x14ac:dyDescent="0.25">
      <c r="A486" s="1">
        <v>57742</v>
      </c>
      <c r="B486">
        <v>471</v>
      </c>
      <c r="C486" s="8">
        <f t="shared" si="158"/>
        <v>300</v>
      </c>
      <c r="D486" s="8">
        <f t="shared" si="159"/>
        <v>141300</v>
      </c>
      <c r="E486">
        <v>0</v>
      </c>
      <c r="F486" s="2">
        <v>0</v>
      </c>
      <c r="G486" s="2">
        <f t="shared" si="160"/>
        <v>300</v>
      </c>
      <c r="H486" s="2">
        <f t="shared" si="156"/>
        <v>712594.68611334602</v>
      </c>
      <c r="I486" s="2">
        <f t="shared" si="161"/>
        <v>4275.5681166800759</v>
      </c>
      <c r="J486" s="2">
        <v>0</v>
      </c>
      <c r="K486" s="2">
        <f t="shared" si="157"/>
        <v>716870.25423002604</v>
      </c>
      <c r="L486" s="2">
        <f t="shared" si="162"/>
        <v>575570.25423002604</v>
      </c>
      <c r="M486" s="2">
        <f t="shared" si="163"/>
        <v>69068.430507603131</v>
      </c>
      <c r="N486" s="2">
        <f t="shared" si="164"/>
        <v>647801.82372242294</v>
      </c>
      <c r="O486" s="2">
        <f t="shared" si="165"/>
        <v>506501.82372242294</v>
      </c>
      <c r="P486" s="2">
        <f t="shared" si="171"/>
        <v>4327.3682026746865</v>
      </c>
      <c r="Q486" s="2">
        <f t="shared" si="172"/>
        <v>746161.91723262088</v>
      </c>
      <c r="R486" s="2">
        <f t="shared" si="166"/>
        <v>604861.91723262088</v>
      </c>
      <c r="S486" s="2">
        <f>IF(MONTH(A486)=11,(Bezugstabelle!$D$14+Q474)*$R$10*0.7,0)</f>
        <v>0</v>
      </c>
      <c r="T486" s="2">
        <f t="shared" si="168"/>
        <v>0</v>
      </c>
      <c r="U486" s="3">
        <f t="shared" si="169"/>
        <v>111672.63146907261</v>
      </c>
      <c r="V486" s="3">
        <f t="shared" si="170"/>
        <v>493189.28576354828</v>
      </c>
      <c r="W486" s="14">
        <f t="shared" si="167"/>
        <v>634489.28576354822</v>
      </c>
    </row>
    <row r="487" spans="1:23" x14ac:dyDescent="0.25">
      <c r="A487" s="1">
        <v>57770</v>
      </c>
      <c r="B487">
        <v>472</v>
      </c>
      <c r="C487" s="8">
        <f t="shared" si="158"/>
        <v>300</v>
      </c>
      <c r="D487" s="8">
        <f t="shared" si="159"/>
        <v>141600</v>
      </c>
      <c r="E487">
        <v>0</v>
      </c>
      <c r="F487" s="2">
        <v>0</v>
      </c>
      <c r="G487" s="2">
        <f t="shared" si="160"/>
        <v>300</v>
      </c>
      <c r="H487" s="2">
        <f t="shared" si="156"/>
        <v>717170.25423002604</v>
      </c>
      <c r="I487" s="2">
        <f t="shared" si="161"/>
        <v>4303.0215253801562</v>
      </c>
      <c r="J487" s="2">
        <v>0</v>
      </c>
      <c r="K487" s="2">
        <f t="shared" si="157"/>
        <v>721473.27575540624</v>
      </c>
      <c r="L487" s="2">
        <f t="shared" si="162"/>
        <v>579873.27575540624</v>
      </c>
      <c r="M487" s="2">
        <f t="shared" si="163"/>
        <v>69584.79309064876</v>
      </c>
      <c r="N487" s="2">
        <f t="shared" si="164"/>
        <v>651888.48266475752</v>
      </c>
      <c r="O487" s="2">
        <f t="shared" si="165"/>
        <v>510288.48266475752</v>
      </c>
      <c r="P487" s="2">
        <f t="shared" si="171"/>
        <v>4354.361183856955</v>
      </c>
      <c r="Q487" s="2">
        <f t="shared" si="172"/>
        <v>750816.27841647784</v>
      </c>
      <c r="R487" s="2">
        <f t="shared" si="166"/>
        <v>609216.27841647784</v>
      </c>
      <c r="S487" s="2">
        <f>IF(MONTH(A487)=11,(Bezugstabelle!$D$14+Q475)*$R$10*0.7,0)</f>
        <v>0</v>
      </c>
      <c r="T487" s="2">
        <f t="shared" si="168"/>
        <v>0</v>
      </c>
      <c r="U487" s="3">
        <f t="shared" si="169"/>
        <v>112476.5554026422</v>
      </c>
      <c r="V487" s="3">
        <f t="shared" si="170"/>
        <v>496739.72301383561</v>
      </c>
      <c r="W487" s="14">
        <f t="shared" si="167"/>
        <v>638339.72301383561</v>
      </c>
    </row>
    <row r="488" spans="1:23" x14ac:dyDescent="0.25">
      <c r="A488" s="1">
        <v>57801</v>
      </c>
      <c r="B488">
        <v>473</v>
      </c>
      <c r="C488" s="8">
        <f t="shared" si="158"/>
        <v>300</v>
      </c>
      <c r="D488" s="8">
        <f t="shared" si="159"/>
        <v>141900</v>
      </c>
      <c r="E488">
        <v>0</v>
      </c>
      <c r="F488" s="2">
        <v>0</v>
      </c>
      <c r="G488" s="2">
        <f t="shared" si="160"/>
        <v>300</v>
      </c>
      <c r="H488" s="2">
        <f t="shared" si="156"/>
        <v>721773.27575540624</v>
      </c>
      <c r="I488" s="2">
        <f t="shared" si="161"/>
        <v>4330.6396545324369</v>
      </c>
      <c r="J488" s="2">
        <v>0</v>
      </c>
      <c r="K488" s="2">
        <f t="shared" si="157"/>
        <v>726103.91540993867</v>
      </c>
      <c r="L488" s="2">
        <f t="shared" si="162"/>
        <v>584203.91540993867</v>
      </c>
      <c r="M488" s="2">
        <f t="shared" si="163"/>
        <v>70104.469849192639</v>
      </c>
      <c r="N488" s="2">
        <f t="shared" si="164"/>
        <v>655999.44556074601</v>
      </c>
      <c r="O488" s="2">
        <f t="shared" si="165"/>
        <v>514099.44556074601</v>
      </c>
      <c r="P488" s="2">
        <f t="shared" si="171"/>
        <v>4381.5116240961206</v>
      </c>
      <c r="Q488" s="2">
        <f t="shared" si="172"/>
        <v>755497.79004057392</v>
      </c>
      <c r="R488" s="2">
        <f t="shared" si="166"/>
        <v>613597.79004057392</v>
      </c>
      <c r="S488" s="2">
        <f>IF(MONTH(A488)=11,(Bezugstabelle!$D$14+Q476)*$R$10*0.7,0)</f>
        <v>0</v>
      </c>
      <c r="T488" s="2">
        <f t="shared" si="168"/>
        <v>0</v>
      </c>
      <c r="U488" s="3">
        <f t="shared" si="169"/>
        <v>113285.49198624094</v>
      </c>
      <c r="V488" s="3">
        <f t="shared" si="170"/>
        <v>500312.29805433296</v>
      </c>
      <c r="W488" s="14">
        <f t="shared" si="167"/>
        <v>642212.29805433296</v>
      </c>
    </row>
    <row r="489" spans="1:23" x14ac:dyDescent="0.25">
      <c r="A489" s="1">
        <v>57831</v>
      </c>
      <c r="B489">
        <v>474</v>
      </c>
      <c r="C489" s="8">
        <f t="shared" si="158"/>
        <v>300</v>
      </c>
      <c r="D489" s="8">
        <f t="shared" si="159"/>
        <v>142200</v>
      </c>
      <c r="E489">
        <v>0</v>
      </c>
      <c r="F489" s="2">
        <v>0</v>
      </c>
      <c r="G489" s="2">
        <f t="shared" si="160"/>
        <v>300</v>
      </c>
      <c r="H489" s="2">
        <f t="shared" si="156"/>
        <v>726403.91540993867</v>
      </c>
      <c r="I489" s="2">
        <f t="shared" si="161"/>
        <v>4358.4234924596321</v>
      </c>
      <c r="J489" s="2">
        <v>0</v>
      </c>
      <c r="K489" s="2">
        <f t="shared" si="157"/>
        <v>730762.33890239825</v>
      </c>
      <c r="L489" s="2">
        <f t="shared" si="162"/>
        <v>588562.33890239825</v>
      </c>
      <c r="M489" s="2">
        <f t="shared" si="163"/>
        <v>70627.480668287782</v>
      </c>
      <c r="N489" s="2">
        <f t="shared" si="164"/>
        <v>660134.85823411052</v>
      </c>
      <c r="O489" s="2">
        <f t="shared" si="165"/>
        <v>517934.85823411052</v>
      </c>
      <c r="P489" s="2">
        <f t="shared" si="171"/>
        <v>4408.8204419033482</v>
      </c>
      <c r="Q489" s="2">
        <f t="shared" si="172"/>
        <v>760206.61048247723</v>
      </c>
      <c r="R489" s="2">
        <f t="shared" si="166"/>
        <v>618006.61048247723</v>
      </c>
      <c r="S489" s="2">
        <f>IF(MONTH(A489)=11,(Bezugstabelle!$D$14+Q477)*$R$10*0.7,0)</f>
        <v>0</v>
      </c>
      <c r="T489" s="2">
        <f t="shared" si="168"/>
        <v>0</v>
      </c>
      <c r="U489" s="3">
        <f t="shared" si="169"/>
        <v>114099.47046032734</v>
      </c>
      <c r="V489" s="3">
        <f t="shared" si="170"/>
        <v>503907.14002214989</v>
      </c>
      <c r="W489" s="14">
        <f t="shared" si="167"/>
        <v>646107.14002214989</v>
      </c>
    </row>
    <row r="490" spans="1:23" x14ac:dyDescent="0.25">
      <c r="A490" s="1">
        <v>57862</v>
      </c>
      <c r="B490">
        <v>475</v>
      </c>
      <c r="C490" s="8">
        <f t="shared" si="158"/>
        <v>300</v>
      </c>
      <c r="D490" s="8">
        <f t="shared" si="159"/>
        <v>142500</v>
      </c>
      <c r="E490">
        <v>0</v>
      </c>
      <c r="F490" s="2">
        <v>0</v>
      </c>
      <c r="G490" s="2">
        <f t="shared" si="160"/>
        <v>300</v>
      </c>
      <c r="H490" s="2">
        <f t="shared" si="156"/>
        <v>731062.33890239825</v>
      </c>
      <c r="I490" s="2">
        <f t="shared" si="161"/>
        <v>4386.3740334143886</v>
      </c>
      <c r="J490" s="2">
        <v>0</v>
      </c>
      <c r="K490" s="2">
        <f t="shared" si="157"/>
        <v>735448.71293581265</v>
      </c>
      <c r="L490" s="2">
        <f t="shared" si="162"/>
        <v>592948.71293581265</v>
      </c>
      <c r="M490" s="2">
        <f t="shared" si="163"/>
        <v>71153.845552297527</v>
      </c>
      <c r="N490" s="2">
        <f t="shared" si="164"/>
        <v>664294.86738351511</v>
      </c>
      <c r="O490" s="2">
        <f t="shared" si="165"/>
        <v>521794.86738351511</v>
      </c>
      <c r="P490" s="2">
        <f t="shared" si="171"/>
        <v>4436.2885611477841</v>
      </c>
      <c r="Q490" s="2">
        <f t="shared" si="172"/>
        <v>764942.89904362499</v>
      </c>
      <c r="R490" s="2">
        <f t="shared" si="166"/>
        <v>622442.89904362499</v>
      </c>
      <c r="S490" s="2">
        <f>IF(MONTH(A490)=11,(Bezugstabelle!$D$14+Q478)*$R$10*0.7,0)</f>
        <v>0</v>
      </c>
      <c r="T490" s="2">
        <f t="shared" si="168"/>
        <v>0</v>
      </c>
      <c r="U490" s="3">
        <f t="shared" si="169"/>
        <v>114918.52023592926</v>
      </c>
      <c r="V490" s="3">
        <f t="shared" si="170"/>
        <v>507524.3788076957</v>
      </c>
      <c r="W490" s="14">
        <f t="shared" si="167"/>
        <v>650024.3788076957</v>
      </c>
    </row>
    <row r="491" spans="1:23" x14ac:dyDescent="0.25">
      <c r="A491" s="1">
        <v>57892</v>
      </c>
      <c r="B491">
        <v>476</v>
      </c>
      <c r="C491" s="8">
        <f t="shared" si="158"/>
        <v>300</v>
      </c>
      <c r="D491" s="8">
        <f t="shared" si="159"/>
        <v>142800</v>
      </c>
      <c r="E491">
        <v>0</v>
      </c>
      <c r="F491" s="2">
        <v>0</v>
      </c>
      <c r="G491" s="2">
        <f t="shared" si="160"/>
        <v>300</v>
      </c>
      <c r="H491" s="2">
        <f t="shared" si="156"/>
        <v>735748.71293581265</v>
      </c>
      <c r="I491" s="2">
        <f t="shared" si="161"/>
        <v>4414.4922776148751</v>
      </c>
      <c r="J491" s="2">
        <v>0</v>
      </c>
      <c r="K491" s="2">
        <f t="shared" si="157"/>
        <v>740163.20521342754</v>
      </c>
      <c r="L491" s="2">
        <f t="shared" si="162"/>
        <v>597363.20521342754</v>
      </c>
      <c r="M491" s="2">
        <f t="shared" si="163"/>
        <v>71683.5846256113</v>
      </c>
      <c r="N491" s="2">
        <f t="shared" si="164"/>
        <v>668479.62058781623</v>
      </c>
      <c r="O491" s="2">
        <f t="shared" si="165"/>
        <v>525679.62058781623</v>
      </c>
      <c r="P491" s="2">
        <f t="shared" si="171"/>
        <v>4463.9169110878129</v>
      </c>
      <c r="Q491" s="2">
        <f t="shared" si="172"/>
        <v>769706.8159547128</v>
      </c>
      <c r="R491" s="2">
        <f t="shared" si="166"/>
        <v>626906.8159547128</v>
      </c>
      <c r="S491" s="2">
        <f>IF(MONTH(A491)=11,(Bezugstabelle!$D$14+Q479)*$R$10*0.7,0)</f>
        <v>0</v>
      </c>
      <c r="T491" s="2">
        <f t="shared" si="168"/>
        <v>0</v>
      </c>
      <c r="U491" s="3">
        <f t="shared" si="169"/>
        <v>115742.67089563885</v>
      </c>
      <c r="V491" s="3">
        <f t="shared" si="170"/>
        <v>511164.14505907393</v>
      </c>
      <c r="W491" s="14">
        <f t="shared" si="167"/>
        <v>653964.14505907393</v>
      </c>
    </row>
    <row r="492" spans="1:23" x14ac:dyDescent="0.25">
      <c r="A492" s="1">
        <v>57923</v>
      </c>
      <c r="B492">
        <v>477</v>
      </c>
      <c r="C492" s="8">
        <f t="shared" si="158"/>
        <v>300</v>
      </c>
      <c r="D492" s="8">
        <f t="shared" si="159"/>
        <v>143100</v>
      </c>
      <c r="E492">
        <v>0</v>
      </c>
      <c r="F492" s="2">
        <v>0</v>
      </c>
      <c r="G492" s="2">
        <f t="shared" si="160"/>
        <v>300</v>
      </c>
      <c r="H492" s="2">
        <f t="shared" si="156"/>
        <v>740463.20521342754</v>
      </c>
      <c r="I492" s="2">
        <f t="shared" si="161"/>
        <v>4442.779231280565</v>
      </c>
      <c r="J492" s="2">
        <f>(0.36%+0.035%)*H492*8/12+0.04%*H492</f>
        <v>2246.0717224807304</v>
      </c>
      <c r="K492" s="2">
        <f t="shared" si="157"/>
        <v>747152.0561671888</v>
      </c>
      <c r="L492" s="2">
        <f t="shared" si="162"/>
        <v>604052.0561671888</v>
      </c>
      <c r="M492" s="2">
        <f t="shared" si="163"/>
        <v>72486.246740062648</v>
      </c>
      <c r="N492" s="2">
        <f t="shared" si="164"/>
        <v>674665.80942712619</v>
      </c>
      <c r="O492" s="62">
        <f t="shared" si="165"/>
        <v>531565.80942712619</v>
      </c>
      <c r="P492" s="2">
        <f t="shared" si="171"/>
        <v>4491.7064264024912</v>
      </c>
      <c r="Q492" s="2">
        <f t="shared" si="172"/>
        <v>774498.52238111524</v>
      </c>
      <c r="R492" s="2">
        <f t="shared" si="166"/>
        <v>631398.52238111524</v>
      </c>
      <c r="S492" s="2">
        <f>IF(MONTH(A492)=11,(Bezugstabelle!$D$14+Q480)*$R$10*0.7,0)</f>
        <v>0</v>
      </c>
      <c r="T492" s="2">
        <f t="shared" si="168"/>
        <v>0</v>
      </c>
      <c r="U492" s="3">
        <f t="shared" si="169"/>
        <v>116571.95219461339</v>
      </c>
      <c r="V492" s="63">
        <f t="shared" si="170"/>
        <v>514826.57018650183</v>
      </c>
      <c r="W492" s="14">
        <f t="shared" si="167"/>
        <v>657926.57018650183</v>
      </c>
    </row>
  </sheetData>
  <pageMargins left="0.7" right="0.7" top="0.78740157499999996" bottom="0.78740157499999996" header="0.3" footer="0.3"/>
  <pageSetup paperSize="9" orientation="portrait" r:id="rId1"/>
  <ignoredErrors>
    <ignoredError sqref="C14:P14 T1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6735A-A390-444F-B1E8-E32D45109118}">
  <dimension ref="A1:X492"/>
  <sheetViews>
    <sheetView zoomScale="85" zoomScaleNormal="85" workbookViewId="0">
      <selection activeCell="D33" sqref="D33"/>
    </sheetView>
  </sheetViews>
  <sheetFormatPr baseColWidth="10" defaultRowHeight="15" x14ac:dyDescent="0.25"/>
  <cols>
    <col min="1" max="1" width="14.28515625" customWidth="1"/>
    <col min="2" max="2" width="15.85546875" bestFit="1" customWidth="1"/>
    <col min="3" max="3" width="11.7109375" bestFit="1" customWidth="1"/>
    <col min="4" max="4" width="15.7109375" bestFit="1" customWidth="1"/>
    <col min="5" max="5" width="22.42578125" customWidth="1"/>
    <col min="6" max="6" width="11.28515625" customWidth="1"/>
    <col min="7" max="7" width="13.28515625" customWidth="1"/>
    <col min="8" max="8" width="17.7109375" bestFit="1" customWidth="1"/>
    <col min="9" max="9" width="12.42578125" bestFit="1" customWidth="1"/>
    <col min="10" max="10" width="12" customWidth="1"/>
    <col min="11" max="11" width="29.28515625" customWidth="1"/>
    <col min="12" max="12" width="13" bestFit="1" customWidth="1"/>
    <col min="13" max="13" width="15.5703125" customWidth="1"/>
    <col min="14" max="14" width="12.28515625" style="2" customWidth="1"/>
    <col min="15" max="15" width="13" style="2" bestFit="1" customWidth="1"/>
    <col min="16" max="18" width="11.42578125" style="2"/>
    <col min="19" max="19" width="14.42578125" style="2" customWidth="1"/>
    <col min="20" max="20" width="14.5703125" style="2" customWidth="1"/>
    <col min="21" max="21" width="13.28515625" bestFit="1" customWidth="1"/>
    <col min="22" max="22" width="13.85546875" bestFit="1" customWidth="1"/>
    <col min="23" max="23" width="13.28515625" style="14" bestFit="1" customWidth="1"/>
  </cols>
  <sheetData>
    <row r="1" spans="1:23" ht="23.25" x14ac:dyDescent="0.35">
      <c r="A1" s="17" t="s">
        <v>40</v>
      </c>
    </row>
    <row r="2" spans="1:23" x14ac:dyDescent="0.25">
      <c r="A2" s="16" t="s">
        <v>41</v>
      </c>
    </row>
    <row r="4" spans="1:23" ht="15.75" x14ac:dyDescent="0.25">
      <c r="A4" s="43" t="s">
        <v>19</v>
      </c>
      <c r="B4" s="18"/>
      <c r="C4" s="18"/>
      <c r="D4" s="18"/>
      <c r="E4" s="44" t="s">
        <v>21</v>
      </c>
      <c r="F4" s="5"/>
      <c r="G4" s="5"/>
      <c r="H4" s="19"/>
      <c r="I4" s="19"/>
      <c r="J4" s="5"/>
      <c r="K4" s="5"/>
      <c r="L4" s="5"/>
      <c r="M4" s="5"/>
      <c r="N4" s="20"/>
      <c r="O4" s="20"/>
      <c r="P4" s="45" t="s">
        <v>17</v>
      </c>
      <c r="Q4" s="6"/>
      <c r="R4" s="21"/>
      <c r="S4" s="21"/>
      <c r="T4" s="21"/>
      <c r="U4" s="6"/>
      <c r="V4" s="6"/>
      <c r="W4" s="22"/>
    </row>
    <row r="5" spans="1:23" x14ac:dyDescent="0.25">
      <c r="A5" s="23"/>
      <c r="B5" s="23"/>
      <c r="C5" s="23"/>
      <c r="D5" s="23"/>
      <c r="E5" s="29"/>
      <c r="F5" s="29"/>
      <c r="G5" s="29"/>
      <c r="H5" s="30"/>
      <c r="I5" s="30"/>
      <c r="J5" s="29"/>
      <c r="K5" s="29"/>
      <c r="L5" s="29"/>
      <c r="M5" s="29"/>
      <c r="N5" s="31"/>
      <c r="O5" s="31"/>
      <c r="P5" s="37"/>
      <c r="Q5" s="37"/>
      <c r="R5" s="38"/>
      <c r="S5" s="38"/>
      <c r="T5" s="38"/>
      <c r="U5" s="37"/>
      <c r="V5" s="37"/>
      <c r="W5" s="39"/>
    </row>
    <row r="6" spans="1:23" x14ac:dyDescent="0.25">
      <c r="A6" s="23"/>
      <c r="B6" s="23"/>
      <c r="C6" s="24" t="s">
        <v>4</v>
      </c>
      <c r="D6" s="23">
        <v>300</v>
      </c>
      <c r="E6" s="29"/>
      <c r="F6" s="29"/>
      <c r="G6" s="29"/>
      <c r="H6" s="32" t="s">
        <v>6</v>
      </c>
      <c r="I6" s="30">
        <v>2.5000000000000001E-2</v>
      </c>
      <c r="J6" s="29"/>
      <c r="K6" s="57"/>
      <c r="L6" s="29"/>
      <c r="M6" s="29"/>
      <c r="N6" s="31"/>
      <c r="O6" s="31"/>
      <c r="P6" s="38"/>
      <c r="Q6" s="40" t="s">
        <v>26</v>
      </c>
      <c r="R6" s="41">
        <v>0.25</v>
      </c>
      <c r="S6" s="41"/>
      <c r="T6" s="41"/>
      <c r="U6" s="37"/>
      <c r="V6" s="64"/>
      <c r="W6" s="39"/>
    </row>
    <row r="7" spans="1:23" x14ac:dyDescent="0.25">
      <c r="A7" s="23"/>
      <c r="B7" s="23"/>
      <c r="C7" s="24" t="s">
        <v>39</v>
      </c>
      <c r="D7" s="25">
        <v>8.3000000000000004E-2</v>
      </c>
      <c r="E7" s="58"/>
      <c r="F7" s="29"/>
      <c r="G7" s="29"/>
      <c r="H7" s="32" t="s">
        <v>20</v>
      </c>
      <c r="I7" s="29">
        <v>-565.02</v>
      </c>
      <c r="J7" s="29">
        <v>10.06</v>
      </c>
      <c r="K7" s="46"/>
      <c r="L7" s="29"/>
      <c r="M7" s="29"/>
      <c r="N7" s="31"/>
      <c r="O7" s="31"/>
      <c r="P7" s="38"/>
      <c r="Q7" s="54" t="s">
        <v>27</v>
      </c>
      <c r="R7" s="48">
        <v>5.5E-2</v>
      </c>
      <c r="S7" s="48"/>
      <c r="T7" s="48"/>
      <c r="U7" s="37"/>
      <c r="V7" s="61"/>
      <c r="W7" s="39"/>
    </row>
    <row r="8" spans="1:23" x14ac:dyDescent="0.25">
      <c r="A8" s="23"/>
      <c r="B8" s="23"/>
      <c r="C8" s="24" t="s">
        <v>38</v>
      </c>
      <c r="D8" s="59">
        <v>6.2399999999999997E-2</v>
      </c>
      <c r="E8" s="29"/>
      <c r="F8" s="29"/>
      <c r="G8" s="29"/>
      <c r="H8" s="32" t="s">
        <v>8</v>
      </c>
      <c r="I8" s="33">
        <v>3.5999999999999999E-3</v>
      </c>
      <c r="J8" s="34"/>
      <c r="K8" s="29"/>
      <c r="L8" s="32"/>
      <c r="M8" s="29"/>
      <c r="N8" s="31"/>
      <c r="O8" s="31"/>
      <c r="P8" s="38"/>
      <c r="Q8" s="54" t="s">
        <v>28</v>
      </c>
      <c r="R8" s="52">
        <f>R6+R6*R7</f>
        <v>0.26374999999999998</v>
      </c>
      <c r="S8" s="52"/>
      <c r="T8" s="52"/>
      <c r="U8" s="37"/>
      <c r="V8" s="47"/>
      <c r="W8" s="39"/>
    </row>
    <row r="9" spans="1:23" x14ac:dyDescent="0.25">
      <c r="A9" s="23"/>
      <c r="B9" s="23"/>
      <c r="C9" s="24"/>
      <c r="D9" s="23"/>
      <c r="E9" s="29"/>
      <c r="F9" s="29"/>
      <c r="G9" s="29"/>
      <c r="H9" s="32" t="s">
        <v>9</v>
      </c>
      <c r="I9" s="35">
        <v>4.0000000000000002E-4</v>
      </c>
      <c r="J9" s="29"/>
      <c r="K9" s="58"/>
      <c r="L9" s="29"/>
      <c r="M9" s="29"/>
      <c r="N9" s="31"/>
      <c r="O9" s="31"/>
      <c r="P9" s="38"/>
      <c r="Q9" s="54" t="s">
        <v>29</v>
      </c>
      <c r="R9" s="49">
        <v>0.3</v>
      </c>
      <c r="S9" s="49"/>
      <c r="T9" s="49"/>
      <c r="U9" s="37"/>
      <c r="V9" s="37"/>
      <c r="W9" s="39"/>
    </row>
    <row r="10" spans="1:23" x14ac:dyDescent="0.25">
      <c r="A10" s="23"/>
      <c r="B10" s="23"/>
      <c r="C10" s="24"/>
      <c r="D10" s="23"/>
      <c r="E10" s="29"/>
      <c r="F10" s="29"/>
      <c r="G10" s="29"/>
      <c r="H10" s="32" t="s">
        <v>13</v>
      </c>
      <c r="I10" s="31">
        <v>0.4</v>
      </c>
      <c r="J10" s="29"/>
      <c r="K10" s="58"/>
      <c r="L10" s="29"/>
      <c r="M10" s="29"/>
      <c r="N10" s="31"/>
      <c r="O10" s="31"/>
      <c r="P10" s="38"/>
      <c r="Q10" s="51" t="s">
        <v>31</v>
      </c>
      <c r="R10" s="50">
        <v>5.1999999999999998E-3</v>
      </c>
      <c r="S10" s="50"/>
      <c r="T10" s="38"/>
      <c r="U10" s="37"/>
      <c r="V10" s="37"/>
      <c r="W10" s="39"/>
    </row>
    <row r="11" spans="1:23" x14ac:dyDescent="0.25">
      <c r="A11" s="23"/>
      <c r="B11" s="23"/>
      <c r="C11" s="24"/>
      <c r="D11" s="23"/>
      <c r="E11" s="29"/>
      <c r="F11" s="29"/>
      <c r="G11" s="29"/>
      <c r="H11" s="32" t="s">
        <v>12</v>
      </c>
      <c r="I11" s="31">
        <v>0.2</v>
      </c>
      <c r="J11" s="29"/>
      <c r="K11" s="29"/>
      <c r="L11" s="29"/>
      <c r="M11" s="29"/>
      <c r="N11" s="31"/>
      <c r="O11" s="31"/>
      <c r="P11" s="38"/>
      <c r="Q11" s="38"/>
      <c r="R11" s="38"/>
      <c r="S11" s="38"/>
      <c r="T11" s="38"/>
      <c r="U11" s="37"/>
      <c r="V11" s="37"/>
      <c r="W11" s="39"/>
    </row>
    <row r="12" spans="1:23" x14ac:dyDescent="0.25">
      <c r="A12" s="23"/>
      <c r="B12" s="23"/>
      <c r="C12" s="24"/>
      <c r="D12" s="23"/>
      <c r="E12" s="29"/>
      <c r="F12" s="29"/>
      <c r="G12" s="29"/>
      <c r="H12" s="29"/>
      <c r="I12" s="29"/>
      <c r="J12" s="29"/>
      <c r="K12" s="29"/>
      <c r="L12" s="29"/>
      <c r="M12" s="29"/>
      <c r="N12" s="31"/>
      <c r="O12" s="31"/>
      <c r="P12" s="38"/>
      <c r="Q12" s="38"/>
      <c r="R12" s="38"/>
      <c r="S12" s="38"/>
      <c r="T12" s="38"/>
      <c r="U12" s="37"/>
      <c r="V12" s="37"/>
      <c r="W12" s="39"/>
    </row>
    <row r="13" spans="1:23" x14ac:dyDescent="0.25">
      <c r="A13" s="23"/>
      <c r="B13" s="23"/>
      <c r="C13" s="23"/>
      <c r="D13" s="23"/>
      <c r="E13" s="29"/>
      <c r="F13" s="29"/>
      <c r="G13" s="29"/>
      <c r="H13" s="29"/>
      <c r="I13" s="29"/>
      <c r="J13" s="29"/>
      <c r="K13" s="29"/>
      <c r="L13" s="29"/>
      <c r="M13" s="29"/>
      <c r="N13" s="31"/>
      <c r="O13" s="31"/>
      <c r="P13" s="38"/>
      <c r="Q13" s="38"/>
      <c r="R13" s="38"/>
      <c r="S13" s="38"/>
      <c r="T13" s="38"/>
      <c r="U13" s="37"/>
      <c r="V13" s="37"/>
      <c r="W13" s="39"/>
    </row>
    <row r="14" spans="1:23" x14ac:dyDescent="0.25">
      <c r="A14" s="26">
        <f t="shared" ref="A14:B14" si="0">MAX(A16:A492)</f>
        <v>57923</v>
      </c>
      <c r="B14" s="27">
        <f t="shared" si="0"/>
        <v>477</v>
      </c>
      <c r="C14" s="28">
        <f t="shared" ref="C14:E14" si="1">SUM(C16:C492)</f>
        <v>143100</v>
      </c>
      <c r="D14" s="28">
        <f>MAX(D16:D492)</f>
        <v>143100</v>
      </c>
      <c r="E14" s="36">
        <f t="shared" si="1"/>
        <v>-3577.8000000000047</v>
      </c>
      <c r="F14" s="36">
        <f>SUM(F16:F492)</f>
        <v>-14581.320000000009</v>
      </c>
      <c r="G14" s="36">
        <f t="shared" ref="G14:J14" si="2">SUM(G16:G492)</f>
        <v>124940.87999999999</v>
      </c>
      <c r="H14" s="36">
        <f>MAX(H16:H492)</f>
        <v>1006567.3507406871</v>
      </c>
      <c r="I14" s="36">
        <f t="shared" si="2"/>
        <v>849425.91648542194</v>
      </c>
      <c r="J14" s="36">
        <f t="shared" si="2"/>
        <v>42215.899395135282</v>
      </c>
      <c r="K14" s="36">
        <f>MAX(K16:K492)</f>
        <v>1016582.6958805569</v>
      </c>
      <c r="L14" s="36">
        <f t="shared" ref="L14:O14" si="3">MAX(L16:L492)</f>
        <v>873482.69588055694</v>
      </c>
      <c r="M14" s="36">
        <f t="shared" si="3"/>
        <v>104817.92350566684</v>
      </c>
      <c r="N14" s="36">
        <f t="shared" si="3"/>
        <v>911764.77237489005</v>
      </c>
      <c r="O14" s="36">
        <f t="shared" si="3"/>
        <v>768664.77237489005</v>
      </c>
      <c r="P14" s="42">
        <f>SUM(P16:P492)</f>
        <v>485966.13760518882</v>
      </c>
      <c r="Q14" s="42">
        <f>MAX(Q16:Q492)</f>
        <v>628007.38369949511</v>
      </c>
      <c r="R14" s="42">
        <f>MAX(R16:R492)</f>
        <v>484907.38369949511</v>
      </c>
      <c r="S14" s="42"/>
      <c r="T14" s="42">
        <f>SUM(T16:T492)</f>
        <v>1058.7539056935752</v>
      </c>
      <c r="U14" s="42">
        <f>MAX(U16:U492)</f>
        <v>89526.025715519281</v>
      </c>
      <c r="V14" s="42">
        <f>MAX(V16:V492)</f>
        <v>395381.35798397585</v>
      </c>
      <c r="W14" s="39">
        <f>MAX(W16:W492)</f>
        <v>538481.3579839759</v>
      </c>
    </row>
    <row r="15" spans="1:23" ht="30" customHeight="1" x14ac:dyDescent="0.25">
      <c r="A15" s="9" t="s">
        <v>11</v>
      </c>
      <c r="B15" s="9" t="s">
        <v>0</v>
      </c>
      <c r="C15" s="10" t="s">
        <v>1</v>
      </c>
      <c r="D15" s="10" t="s">
        <v>5</v>
      </c>
      <c r="E15" s="11" t="s">
        <v>22</v>
      </c>
      <c r="F15" s="11" t="s">
        <v>7</v>
      </c>
      <c r="G15" s="11" t="s">
        <v>23</v>
      </c>
      <c r="H15" s="11" t="s">
        <v>16</v>
      </c>
      <c r="I15" s="11" t="s">
        <v>10</v>
      </c>
      <c r="J15" s="11" t="s">
        <v>24</v>
      </c>
      <c r="K15" s="11" t="s">
        <v>3</v>
      </c>
      <c r="L15" s="11" t="s">
        <v>2</v>
      </c>
      <c r="M15" s="11" t="s">
        <v>30</v>
      </c>
      <c r="N15" s="12" t="s">
        <v>15</v>
      </c>
      <c r="O15" s="12" t="s">
        <v>14</v>
      </c>
      <c r="P15" s="13" t="s">
        <v>10</v>
      </c>
      <c r="Q15" s="13" t="s">
        <v>3</v>
      </c>
      <c r="R15" s="13" t="s">
        <v>2</v>
      </c>
      <c r="S15" s="13" t="s">
        <v>33</v>
      </c>
      <c r="T15" s="13" t="s">
        <v>32</v>
      </c>
      <c r="U15" s="13" t="s">
        <v>30</v>
      </c>
      <c r="V15" s="13" t="s">
        <v>14</v>
      </c>
      <c r="W15" s="15" t="s">
        <v>15</v>
      </c>
    </row>
    <row r="16" spans="1:23" x14ac:dyDescent="0.25">
      <c r="A16" s="1">
        <v>43435</v>
      </c>
      <c r="B16">
        <v>1</v>
      </c>
      <c r="C16" s="8">
        <f t="shared" ref="C16:C79" si="4">$D$6</f>
        <v>300</v>
      </c>
      <c r="D16" s="8">
        <f t="shared" ref="D16:D79" si="5">C16*B16</f>
        <v>300</v>
      </c>
      <c r="E16">
        <v>-59.63</v>
      </c>
      <c r="F16" s="2">
        <v>0</v>
      </c>
      <c r="G16" s="2">
        <f t="shared" ref="G16:G79" si="6">C16+E16+F16</f>
        <v>240.37</v>
      </c>
      <c r="H16" s="2">
        <f>G16</f>
        <v>240.37</v>
      </c>
      <c r="I16" s="2">
        <f t="shared" ref="I16:I79" si="7">H16*$D$7/12</f>
        <v>1.6625591666666668</v>
      </c>
      <c r="J16" s="2">
        <v>0</v>
      </c>
      <c r="K16" s="2">
        <f>J16+H16+I16</f>
        <v>242.03255916666666</v>
      </c>
      <c r="L16" s="2">
        <f t="shared" ref="L16:L79" si="8">K16-D16</f>
        <v>-57.967440833333342</v>
      </c>
      <c r="M16" s="2">
        <f t="shared" ref="M16:M79" si="9">L16*(1-$I$10)*$I$11</f>
        <v>-6.9560929000000007</v>
      </c>
      <c r="N16" s="2">
        <f t="shared" ref="N16:N79" si="10">K16-M16</f>
        <v>248.98865206666665</v>
      </c>
      <c r="O16" s="2">
        <f t="shared" ref="O16:O79" si="11">N16-D16</f>
        <v>-51.011347933333354</v>
      </c>
      <c r="P16" s="53">
        <f>C16*($D$8/12)</f>
        <v>1.5599999999999998</v>
      </c>
      <c r="Q16" s="2">
        <f>C16+P16-T16</f>
        <v>301.56</v>
      </c>
      <c r="R16" s="2">
        <f t="shared" ref="R16:R79" si="12">Q16-D16</f>
        <v>1.5600000000000023</v>
      </c>
      <c r="T16" s="2">
        <f>S16*(1-$R$9)*0.7/12</f>
        <v>0</v>
      </c>
      <c r="U16" s="3">
        <f>(R16-S16)*0.7*$R$8</f>
        <v>0.28801500000000035</v>
      </c>
      <c r="V16" s="3">
        <f>R16-U16</f>
        <v>1.2719850000000019</v>
      </c>
      <c r="W16" s="14">
        <f t="shared" ref="W16:W79" si="13">V16+D16</f>
        <v>301.27198500000003</v>
      </c>
    </row>
    <row r="17" spans="1:23" x14ac:dyDescent="0.25">
      <c r="A17" s="1">
        <v>43466</v>
      </c>
      <c r="B17">
        <v>2</v>
      </c>
      <c r="C17" s="8">
        <f t="shared" si="4"/>
        <v>300</v>
      </c>
      <c r="D17" s="8">
        <f t="shared" si="5"/>
        <v>600</v>
      </c>
      <c r="E17">
        <v>-59.63</v>
      </c>
      <c r="F17" s="2">
        <v>0</v>
      </c>
      <c r="G17" s="2">
        <f t="shared" si="6"/>
        <v>240.37</v>
      </c>
      <c r="H17" s="2">
        <f>G17+K16</f>
        <v>482.40255916666666</v>
      </c>
      <c r="I17" s="2">
        <f t="shared" si="7"/>
        <v>3.336617700902778</v>
      </c>
      <c r="J17" s="2">
        <v>0</v>
      </c>
      <c r="K17" s="2">
        <f t="shared" ref="K17:K80" si="14">J17+H17+I17</f>
        <v>485.73917686756943</v>
      </c>
      <c r="L17" s="2">
        <f t="shared" si="8"/>
        <v>-114.26082313243057</v>
      </c>
      <c r="M17" s="2">
        <f t="shared" si="9"/>
        <v>-13.71129877589167</v>
      </c>
      <c r="N17" s="2">
        <f t="shared" si="10"/>
        <v>499.45047564346112</v>
      </c>
      <c r="O17" s="2">
        <f t="shared" si="11"/>
        <v>-100.54952435653888</v>
      </c>
      <c r="P17" s="2">
        <f>(Q16+C17)*($D$8/12)</f>
        <v>3.1281119999999998</v>
      </c>
      <c r="Q17" s="2">
        <f>C17+P17-T17+Q16</f>
        <v>604.68811200000005</v>
      </c>
      <c r="R17" s="2">
        <f t="shared" si="12"/>
        <v>4.6881120000000465</v>
      </c>
      <c r="T17" s="2">
        <f t="shared" ref="T17:T80" si="15">S17*(1-$R$9)*0.7/12</f>
        <v>0</v>
      </c>
      <c r="U17" s="3">
        <f t="shared" ref="U17:U80" si="16">(R17-S17)*0.7*$R$8</f>
        <v>0.8655426780000085</v>
      </c>
      <c r="V17" s="3">
        <f t="shared" ref="V17:V80" si="17">R17-U17</f>
        <v>3.8225693220000379</v>
      </c>
      <c r="W17" s="14">
        <f t="shared" si="13"/>
        <v>603.82256932200005</v>
      </c>
    </row>
    <row r="18" spans="1:23" x14ac:dyDescent="0.25">
      <c r="A18" s="1">
        <v>43497</v>
      </c>
      <c r="B18">
        <v>3</v>
      </c>
      <c r="C18" s="8">
        <f t="shared" si="4"/>
        <v>300</v>
      </c>
      <c r="D18" s="8">
        <f t="shared" si="5"/>
        <v>900</v>
      </c>
      <c r="E18">
        <v>-59.63</v>
      </c>
      <c r="F18" s="2">
        <v>0</v>
      </c>
      <c r="G18" s="2">
        <f t="shared" si="6"/>
        <v>240.37</v>
      </c>
      <c r="H18" s="2">
        <f t="shared" ref="H18:H81" si="18">G18+K17</f>
        <v>726.10917686756943</v>
      </c>
      <c r="I18" s="2">
        <f t="shared" si="7"/>
        <v>5.0222551400006887</v>
      </c>
      <c r="J18" s="2">
        <v>0</v>
      </c>
      <c r="K18" s="2">
        <f t="shared" si="14"/>
        <v>731.13143200757008</v>
      </c>
      <c r="L18" s="2">
        <f t="shared" si="8"/>
        <v>-168.86856799242992</v>
      </c>
      <c r="M18" s="2">
        <f t="shared" si="9"/>
        <v>-20.264228159091591</v>
      </c>
      <c r="N18" s="2">
        <f t="shared" si="10"/>
        <v>751.39566016666163</v>
      </c>
      <c r="O18" s="2">
        <f t="shared" si="11"/>
        <v>-148.60433983333837</v>
      </c>
      <c r="P18" s="2">
        <f t="shared" ref="P18:P81" si="19">(Q17+C18)*($D$8/12)</f>
        <v>4.7043781824000002</v>
      </c>
      <c r="Q18" s="2">
        <f t="shared" ref="Q18:Q81" si="20">C18+P18-T18+Q17</f>
        <v>909.39249018240002</v>
      </c>
      <c r="R18" s="2">
        <f t="shared" si="12"/>
        <v>9.3924901824000244</v>
      </c>
      <c r="T18" s="2">
        <f t="shared" si="15"/>
        <v>0</v>
      </c>
      <c r="U18" s="3">
        <f t="shared" si="16"/>
        <v>1.7340884999256043</v>
      </c>
      <c r="V18" s="3">
        <f t="shared" si="17"/>
        <v>7.6584016824744197</v>
      </c>
      <c r="W18" s="14">
        <f t="shared" si="13"/>
        <v>907.65840168247439</v>
      </c>
    </row>
    <row r="19" spans="1:23" x14ac:dyDescent="0.25">
      <c r="A19" s="1">
        <v>43525</v>
      </c>
      <c r="B19">
        <v>4</v>
      </c>
      <c r="C19" s="8">
        <f t="shared" si="4"/>
        <v>300</v>
      </c>
      <c r="D19" s="8">
        <f t="shared" si="5"/>
        <v>1200</v>
      </c>
      <c r="E19">
        <v>-59.63</v>
      </c>
      <c r="F19" s="2">
        <v>0</v>
      </c>
      <c r="G19" s="2">
        <f t="shared" si="6"/>
        <v>240.37</v>
      </c>
      <c r="H19" s="2">
        <f t="shared" si="18"/>
        <v>971.50143200757009</v>
      </c>
      <c r="I19" s="2">
        <f t="shared" si="7"/>
        <v>6.7195515713856935</v>
      </c>
      <c r="J19" s="2">
        <v>0</v>
      </c>
      <c r="K19" s="2">
        <f t="shared" si="14"/>
        <v>978.22098357895584</v>
      </c>
      <c r="L19" s="2">
        <f t="shared" si="8"/>
        <v>-221.77901642104416</v>
      </c>
      <c r="M19" s="2">
        <f t="shared" si="9"/>
        <v>-26.613481970525299</v>
      </c>
      <c r="N19" s="2">
        <f t="shared" si="10"/>
        <v>1004.8344655494811</v>
      </c>
      <c r="O19" s="2">
        <f t="shared" si="11"/>
        <v>-195.16553445051886</v>
      </c>
      <c r="P19" s="2">
        <f t="shared" si="19"/>
        <v>6.2888409489484802</v>
      </c>
      <c r="Q19" s="2">
        <f t="shared" si="20"/>
        <v>1215.6813311313485</v>
      </c>
      <c r="R19" s="2">
        <f t="shared" si="12"/>
        <v>15.681331131348543</v>
      </c>
      <c r="T19" s="2">
        <f t="shared" si="15"/>
        <v>0</v>
      </c>
      <c r="U19" s="3">
        <f t="shared" si="16"/>
        <v>2.8951657601252245</v>
      </c>
      <c r="V19" s="3">
        <f t="shared" si="17"/>
        <v>12.786165371223319</v>
      </c>
      <c r="W19" s="14">
        <f t="shared" si="13"/>
        <v>1212.7861653712234</v>
      </c>
    </row>
    <row r="20" spans="1:23" x14ac:dyDescent="0.25">
      <c r="A20" s="1">
        <v>43556</v>
      </c>
      <c r="B20">
        <v>5</v>
      </c>
      <c r="C20" s="8">
        <f t="shared" si="4"/>
        <v>300</v>
      </c>
      <c r="D20" s="8">
        <f t="shared" si="5"/>
        <v>1500</v>
      </c>
      <c r="E20">
        <v>-59.63</v>
      </c>
      <c r="F20" s="2">
        <v>0</v>
      </c>
      <c r="G20" s="2">
        <f t="shared" si="6"/>
        <v>240.37</v>
      </c>
      <c r="H20" s="2">
        <f t="shared" si="18"/>
        <v>1218.5909835789557</v>
      </c>
      <c r="I20" s="2">
        <f t="shared" si="7"/>
        <v>8.4285876364211116</v>
      </c>
      <c r="J20" s="2">
        <v>0</v>
      </c>
      <c r="K20" s="2">
        <f t="shared" si="14"/>
        <v>1227.0195712153768</v>
      </c>
      <c r="L20" s="2">
        <f t="shared" si="8"/>
        <v>-272.9804287846232</v>
      </c>
      <c r="M20" s="2">
        <f t="shared" si="9"/>
        <v>-32.757651454154789</v>
      </c>
      <c r="N20" s="2">
        <f t="shared" si="10"/>
        <v>1259.7772226695315</v>
      </c>
      <c r="O20" s="2">
        <f t="shared" si="11"/>
        <v>-240.22277733046849</v>
      </c>
      <c r="P20" s="2">
        <f t="shared" si="19"/>
        <v>7.8815429218830122</v>
      </c>
      <c r="Q20" s="2">
        <f t="shared" si="20"/>
        <v>1523.5628740532316</v>
      </c>
      <c r="R20" s="2">
        <f t="shared" si="12"/>
        <v>23.562874053231553</v>
      </c>
      <c r="T20" s="2">
        <f t="shared" si="15"/>
        <v>0</v>
      </c>
      <c r="U20" s="3">
        <f t="shared" si="16"/>
        <v>4.3502956220778746</v>
      </c>
      <c r="V20" s="3">
        <f t="shared" si="17"/>
        <v>19.21257843115368</v>
      </c>
      <c r="W20" s="14">
        <f t="shared" si="13"/>
        <v>1519.2125784311536</v>
      </c>
    </row>
    <row r="21" spans="1:23" x14ac:dyDescent="0.25">
      <c r="A21" s="1">
        <v>43586</v>
      </c>
      <c r="B21">
        <v>6</v>
      </c>
      <c r="C21" s="8">
        <f t="shared" si="4"/>
        <v>300</v>
      </c>
      <c r="D21" s="8">
        <f t="shared" si="5"/>
        <v>1800</v>
      </c>
      <c r="E21">
        <v>-59.63</v>
      </c>
      <c r="F21" s="2">
        <v>0</v>
      </c>
      <c r="G21" s="2">
        <f t="shared" si="6"/>
        <v>240.37</v>
      </c>
      <c r="H21" s="2">
        <f t="shared" si="18"/>
        <v>1467.3895712153767</v>
      </c>
      <c r="I21" s="2">
        <f t="shared" si="7"/>
        <v>10.14944453423969</v>
      </c>
      <c r="J21" s="2">
        <v>0</v>
      </c>
      <c r="K21" s="2">
        <f t="shared" si="14"/>
        <v>1477.5390157496163</v>
      </c>
      <c r="L21" s="2">
        <f t="shared" si="8"/>
        <v>-322.46098425038372</v>
      </c>
      <c r="M21" s="2">
        <f t="shared" si="9"/>
        <v>-38.695318110046045</v>
      </c>
      <c r="N21" s="2">
        <f t="shared" si="10"/>
        <v>1516.2343338596622</v>
      </c>
      <c r="O21" s="2">
        <f t="shared" si="11"/>
        <v>-283.76566614033777</v>
      </c>
      <c r="P21" s="2">
        <f t="shared" si="19"/>
        <v>9.4825269450768044</v>
      </c>
      <c r="Q21" s="2">
        <f t="shared" si="20"/>
        <v>1833.0454009983084</v>
      </c>
      <c r="R21" s="2">
        <f t="shared" si="12"/>
        <v>33.045400998308423</v>
      </c>
      <c r="T21" s="2">
        <f t="shared" si="15"/>
        <v>0</v>
      </c>
      <c r="U21" s="3">
        <f t="shared" si="16"/>
        <v>6.101007159312692</v>
      </c>
      <c r="V21" s="3">
        <f t="shared" si="17"/>
        <v>26.94439383899573</v>
      </c>
      <c r="W21" s="14">
        <f t="shared" si="13"/>
        <v>1826.9443938389957</v>
      </c>
    </row>
    <row r="22" spans="1:23" x14ac:dyDescent="0.25">
      <c r="A22" s="1">
        <v>43617</v>
      </c>
      <c r="B22">
        <v>7</v>
      </c>
      <c r="C22" s="8">
        <f t="shared" si="4"/>
        <v>300</v>
      </c>
      <c r="D22" s="8">
        <f t="shared" si="5"/>
        <v>2100</v>
      </c>
      <c r="E22">
        <v>-59.63</v>
      </c>
      <c r="F22" s="2">
        <v>0</v>
      </c>
      <c r="G22" s="2">
        <f t="shared" si="6"/>
        <v>240.37</v>
      </c>
      <c r="H22" s="2">
        <f t="shared" si="18"/>
        <v>1717.9090157496162</v>
      </c>
      <c r="I22" s="2">
        <f t="shared" si="7"/>
        <v>11.882204025601512</v>
      </c>
      <c r="J22" s="2">
        <v>0</v>
      </c>
      <c r="K22" s="2">
        <f t="shared" si="14"/>
        <v>1729.7912197752178</v>
      </c>
      <c r="L22" s="2">
        <f t="shared" si="8"/>
        <v>-370.20878022478223</v>
      </c>
      <c r="M22" s="2">
        <f t="shared" si="9"/>
        <v>-44.42505362697387</v>
      </c>
      <c r="N22" s="2">
        <f t="shared" si="10"/>
        <v>1774.2162734021917</v>
      </c>
      <c r="O22" s="2">
        <f t="shared" si="11"/>
        <v>-325.78372659780825</v>
      </c>
      <c r="P22" s="2">
        <f t="shared" si="19"/>
        <v>11.091836085191204</v>
      </c>
      <c r="Q22" s="2">
        <f t="shared" si="20"/>
        <v>2144.1372370834997</v>
      </c>
      <c r="R22" s="2">
        <f t="shared" si="12"/>
        <v>44.137237083499713</v>
      </c>
      <c r="T22" s="2">
        <f t="shared" si="15"/>
        <v>0</v>
      </c>
      <c r="U22" s="3">
        <f t="shared" si="16"/>
        <v>8.1488373965411327</v>
      </c>
      <c r="V22" s="3">
        <f t="shared" si="17"/>
        <v>35.98839968695858</v>
      </c>
      <c r="W22" s="14">
        <f t="shared" si="13"/>
        <v>2135.9883996869585</v>
      </c>
    </row>
    <row r="23" spans="1:23" x14ac:dyDescent="0.25">
      <c r="A23" s="1">
        <v>43647</v>
      </c>
      <c r="B23">
        <v>8</v>
      </c>
      <c r="C23" s="8">
        <f t="shared" si="4"/>
        <v>300</v>
      </c>
      <c r="D23" s="8">
        <f t="shared" si="5"/>
        <v>2400</v>
      </c>
      <c r="E23">
        <v>-59.63</v>
      </c>
      <c r="F23" s="2">
        <v>0</v>
      </c>
      <c r="G23" s="2">
        <f t="shared" si="6"/>
        <v>240.37</v>
      </c>
      <c r="H23" s="2">
        <f t="shared" si="18"/>
        <v>1970.1612197752179</v>
      </c>
      <c r="I23" s="2">
        <f t="shared" si="7"/>
        <v>13.626948436778591</v>
      </c>
      <c r="J23" s="2">
        <v>0</v>
      </c>
      <c r="K23" s="2">
        <f t="shared" si="14"/>
        <v>1983.7881682119964</v>
      </c>
      <c r="L23" s="2">
        <f t="shared" si="8"/>
        <v>-416.21183178800356</v>
      </c>
      <c r="M23" s="2">
        <f t="shared" si="9"/>
        <v>-49.945419814560431</v>
      </c>
      <c r="N23" s="2">
        <f t="shared" si="10"/>
        <v>2033.7335880265568</v>
      </c>
      <c r="O23" s="2">
        <f t="shared" si="11"/>
        <v>-366.26641197344316</v>
      </c>
      <c r="P23" s="2">
        <f t="shared" si="19"/>
        <v>12.709513632834199</v>
      </c>
      <c r="Q23" s="2">
        <f t="shared" si="20"/>
        <v>2456.8467507163341</v>
      </c>
      <c r="R23" s="2">
        <f t="shared" si="12"/>
        <v>56.8467507163341</v>
      </c>
      <c r="T23" s="2">
        <f t="shared" si="15"/>
        <v>0</v>
      </c>
      <c r="U23" s="3">
        <f t="shared" si="16"/>
        <v>10.49533135100318</v>
      </c>
      <c r="V23" s="3">
        <f t="shared" si="17"/>
        <v>46.351419365330919</v>
      </c>
      <c r="W23" s="14">
        <f t="shared" si="13"/>
        <v>2446.3514193653309</v>
      </c>
    </row>
    <row r="24" spans="1:23" x14ac:dyDescent="0.25">
      <c r="A24" s="1">
        <v>43678</v>
      </c>
      <c r="B24">
        <v>9</v>
      </c>
      <c r="C24" s="8">
        <f t="shared" si="4"/>
        <v>300</v>
      </c>
      <c r="D24" s="8">
        <f t="shared" si="5"/>
        <v>2700</v>
      </c>
      <c r="E24">
        <v>-59.63</v>
      </c>
      <c r="F24" s="2">
        <v>0</v>
      </c>
      <c r="G24" s="2">
        <f t="shared" si="6"/>
        <v>240.37</v>
      </c>
      <c r="H24" s="2">
        <f t="shared" si="18"/>
        <v>2224.1581682119963</v>
      </c>
      <c r="I24" s="2">
        <f t="shared" si="7"/>
        <v>15.38376066346631</v>
      </c>
      <c r="J24" s="2">
        <v>0</v>
      </c>
      <c r="K24" s="2">
        <f t="shared" si="14"/>
        <v>2239.5419288754624</v>
      </c>
      <c r="L24" s="2">
        <f t="shared" si="8"/>
        <v>-460.45807112453758</v>
      </c>
      <c r="M24" s="2">
        <f t="shared" si="9"/>
        <v>-55.25496853494451</v>
      </c>
      <c r="N24" s="2">
        <f t="shared" si="10"/>
        <v>2294.7968974104069</v>
      </c>
      <c r="O24" s="2">
        <f t="shared" si="11"/>
        <v>-405.20310258959307</v>
      </c>
      <c r="P24" s="2">
        <f t="shared" si="19"/>
        <v>14.335603103724937</v>
      </c>
      <c r="Q24" s="2">
        <f t="shared" si="20"/>
        <v>2771.1823538200592</v>
      </c>
      <c r="R24" s="2">
        <f t="shared" si="12"/>
        <v>71.182353820059234</v>
      </c>
      <c r="T24" s="2">
        <f t="shared" si="15"/>
        <v>0</v>
      </c>
      <c r="U24" s="3">
        <f t="shared" si="16"/>
        <v>13.142042074028433</v>
      </c>
      <c r="V24" s="3">
        <f t="shared" si="17"/>
        <v>58.040311746030802</v>
      </c>
      <c r="W24" s="14">
        <f t="shared" si="13"/>
        <v>2758.040311746031</v>
      </c>
    </row>
    <row r="25" spans="1:23" x14ac:dyDescent="0.25">
      <c r="A25" s="1">
        <v>43709</v>
      </c>
      <c r="B25">
        <v>10</v>
      </c>
      <c r="C25" s="8">
        <f t="shared" si="4"/>
        <v>300</v>
      </c>
      <c r="D25" s="8">
        <f t="shared" si="5"/>
        <v>3000</v>
      </c>
      <c r="E25">
        <v>-59.63</v>
      </c>
      <c r="F25" s="2">
        <v>0</v>
      </c>
      <c r="G25" s="2">
        <f t="shared" si="6"/>
        <v>240.37</v>
      </c>
      <c r="H25" s="2">
        <f t="shared" si="18"/>
        <v>2479.9119288754623</v>
      </c>
      <c r="I25" s="2">
        <f t="shared" si="7"/>
        <v>17.15272417472195</v>
      </c>
      <c r="J25" s="2">
        <v>0</v>
      </c>
      <c r="K25" s="2">
        <f t="shared" si="14"/>
        <v>2497.0646530501845</v>
      </c>
      <c r="L25" s="2">
        <f t="shared" si="8"/>
        <v>-502.93534694981554</v>
      </c>
      <c r="M25" s="2">
        <f t="shared" si="9"/>
        <v>-60.352241633977862</v>
      </c>
      <c r="N25" s="2">
        <f t="shared" si="10"/>
        <v>2557.4168946841623</v>
      </c>
      <c r="O25" s="2">
        <f t="shared" si="11"/>
        <v>-442.58310531583766</v>
      </c>
      <c r="P25" s="2">
        <f t="shared" si="19"/>
        <v>15.970148239864308</v>
      </c>
      <c r="Q25" s="2">
        <f t="shared" si="20"/>
        <v>3087.1525020599238</v>
      </c>
      <c r="R25" s="2">
        <f t="shared" si="12"/>
        <v>87.152502059923791</v>
      </c>
      <c r="T25" s="2">
        <f t="shared" si="15"/>
        <v>0</v>
      </c>
      <c r="U25" s="3">
        <f t="shared" si="16"/>
        <v>16.090530692813427</v>
      </c>
      <c r="V25" s="3">
        <f t="shared" si="17"/>
        <v>71.06197136711036</v>
      </c>
      <c r="W25" s="14">
        <f t="shared" si="13"/>
        <v>3071.0619713671103</v>
      </c>
    </row>
    <row r="26" spans="1:23" x14ac:dyDescent="0.25">
      <c r="A26" s="1">
        <v>43739</v>
      </c>
      <c r="B26">
        <v>11</v>
      </c>
      <c r="C26" s="8">
        <f t="shared" si="4"/>
        <v>300</v>
      </c>
      <c r="D26" s="8">
        <f t="shared" si="5"/>
        <v>3300</v>
      </c>
      <c r="E26">
        <v>-59.63</v>
      </c>
      <c r="F26" s="2">
        <v>0</v>
      </c>
      <c r="G26" s="2">
        <f t="shared" si="6"/>
        <v>240.37</v>
      </c>
      <c r="H26" s="2">
        <f t="shared" si="18"/>
        <v>2737.4346530501844</v>
      </c>
      <c r="I26" s="2">
        <f t="shared" si="7"/>
        <v>18.933923016930443</v>
      </c>
      <c r="J26" s="2">
        <v>0</v>
      </c>
      <c r="K26" s="2">
        <f t="shared" si="14"/>
        <v>2756.3685760671146</v>
      </c>
      <c r="L26" s="2">
        <f t="shared" si="8"/>
        <v>-543.63142393288535</v>
      </c>
      <c r="M26" s="2">
        <f t="shared" si="9"/>
        <v>-65.235770871946244</v>
      </c>
      <c r="N26" s="2">
        <f t="shared" si="10"/>
        <v>2821.6043469390611</v>
      </c>
      <c r="O26" s="2">
        <f t="shared" si="11"/>
        <v>-478.39565306093891</v>
      </c>
      <c r="P26" s="2">
        <f t="shared" si="19"/>
        <v>17.613193010711601</v>
      </c>
      <c r="Q26" s="2">
        <f t="shared" si="20"/>
        <v>3404.7656950706355</v>
      </c>
      <c r="R26" s="2">
        <f t="shared" si="12"/>
        <v>104.7656950706355</v>
      </c>
      <c r="T26" s="2">
        <f t="shared" si="15"/>
        <v>0</v>
      </c>
      <c r="U26" s="3">
        <f t="shared" si="16"/>
        <v>19.342366452416076</v>
      </c>
      <c r="V26" s="3">
        <f t="shared" si="17"/>
        <v>85.423328618219429</v>
      </c>
      <c r="W26" s="14">
        <f t="shared" si="13"/>
        <v>3385.4233286182193</v>
      </c>
    </row>
    <row r="27" spans="1:23" x14ac:dyDescent="0.25">
      <c r="A27" s="1">
        <v>43770</v>
      </c>
      <c r="B27">
        <v>12</v>
      </c>
      <c r="C27" s="8">
        <f t="shared" si="4"/>
        <v>300</v>
      </c>
      <c r="D27" s="8">
        <f t="shared" si="5"/>
        <v>3600</v>
      </c>
      <c r="E27">
        <v>-59.63</v>
      </c>
      <c r="F27" s="2">
        <f>I7</f>
        <v>-565.02</v>
      </c>
      <c r="G27" s="2">
        <f t="shared" si="6"/>
        <v>-324.64999999999998</v>
      </c>
      <c r="H27" s="2">
        <f t="shared" si="18"/>
        <v>2431.7185760671146</v>
      </c>
      <c r="I27" s="2">
        <f t="shared" si="7"/>
        <v>16.819386817797543</v>
      </c>
      <c r="J27" s="2">
        <f>(0.36%+0.035%)*H27</f>
        <v>9.6052883754651042</v>
      </c>
      <c r="K27" s="2">
        <f t="shared" si="14"/>
        <v>2458.1432512603774</v>
      </c>
      <c r="L27" s="2">
        <f t="shared" si="8"/>
        <v>-1141.8567487396226</v>
      </c>
      <c r="M27" s="2">
        <f t="shared" si="9"/>
        <v>-137.02280984875472</v>
      </c>
      <c r="N27" s="2">
        <f t="shared" si="10"/>
        <v>2595.166061109132</v>
      </c>
      <c r="O27" s="2">
        <f t="shared" si="11"/>
        <v>-1004.833938890868</v>
      </c>
      <c r="P27" s="2">
        <f t="shared" si="19"/>
        <v>19.264781614367305</v>
      </c>
      <c r="Q27" s="2">
        <f t="shared" si="20"/>
        <v>3723.7406416850026</v>
      </c>
      <c r="R27" s="2">
        <f t="shared" si="12"/>
        <v>123.74064168500263</v>
      </c>
      <c r="S27" s="2">
        <f>IF(MONTH(A27)=11,Bezugstabelle!$D$14*$R$10*0.7,0)</f>
        <v>7.097999999999999</v>
      </c>
      <c r="T27" s="2">
        <f t="shared" si="15"/>
        <v>0.2898349999999999</v>
      </c>
      <c r="U27" s="3">
        <f>(R27-S27)*0.7*$R$8</f>
        <v>21.535147721093608</v>
      </c>
      <c r="V27" s="3">
        <f>R27-U27</f>
        <v>102.20549396390902</v>
      </c>
      <c r="W27" s="14">
        <f t="shared" si="13"/>
        <v>3702.2054939639092</v>
      </c>
    </row>
    <row r="28" spans="1:23" x14ac:dyDescent="0.25">
      <c r="A28" s="1">
        <v>43800</v>
      </c>
      <c r="B28">
        <v>13</v>
      </c>
      <c r="C28" s="8">
        <f t="shared" si="4"/>
        <v>300</v>
      </c>
      <c r="D28" s="8">
        <f t="shared" si="5"/>
        <v>3900</v>
      </c>
      <c r="E28">
        <v>-59.63</v>
      </c>
      <c r="F28" s="2">
        <v>0</v>
      </c>
      <c r="G28" s="2">
        <f t="shared" si="6"/>
        <v>240.37</v>
      </c>
      <c r="H28" s="2">
        <f t="shared" si="18"/>
        <v>2698.5132512603773</v>
      </c>
      <c r="I28" s="2">
        <f t="shared" si="7"/>
        <v>18.664716654550944</v>
      </c>
      <c r="J28" s="2">
        <v>0</v>
      </c>
      <c r="K28" s="2">
        <f t="shared" si="14"/>
        <v>2717.1779679149281</v>
      </c>
      <c r="L28" s="2">
        <f t="shared" si="8"/>
        <v>-1182.8220320850719</v>
      </c>
      <c r="M28" s="2">
        <f t="shared" si="9"/>
        <v>-141.93864385020865</v>
      </c>
      <c r="N28" s="2">
        <f t="shared" si="10"/>
        <v>2859.1166117651369</v>
      </c>
      <c r="O28" s="2">
        <f t="shared" si="11"/>
        <v>-1040.8833882348631</v>
      </c>
      <c r="P28" s="2">
        <f t="shared" si="19"/>
        <v>20.923451336762014</v>
      </c>
      <c r="Q28" s="2">
        <f t="shared" si="20"/>
        <v>4044.6640930217645</v>
      </c>
      <c r="R28" s="2">
        <f t="shared" si="12"/>
        <v>144.66409302176453</v>
      </c>
      <c r="S28" s="2">
        <f>IF(MONTH(A28)=11,(Bezugstabelle!$D$14+Q16)*$R$10*0.7,0)</f>
        <v>0</v>
      </c>
      <c r="T28" s="2">
        <f t="shared" si="15"/>
        <v>0</v>
      </c>
      <c r="U28" s="3">
        <f t="shared" si="16"/>
        <v>26.708608174143272</v>
      </c>
      <c r="V28" s="3">
        <f t="shared" si="17"/>
        <v>117.95548484762125</v>
      </c>
      <c r="W28" s="14">
        <f t="shared" si="13"/>
        <v>4017.9554848476214</v>
      </c>
    </row>
    <row r="29" spans="1:23" x14ac:dyDescent="0.25">
      <c r="A29" s="1">
        <v>43831</v>
      </c>
      <c r="B29">
        <v>14</v>
      </c>
      <c r="C29" s="8">
        <f t="shared" si="4"/>
        <v>300</v>
      </c>
      <c r="D29" s="8">
        <f t="shared" si="5"/>
        <v>4200</v>
      </c>
      <c r="E29">
        <v>-59.63</v>
      </c>
      <c r="F29" s="2">
        <v>0</v>
      </c>
      <c r="G29" s="2">
        <f t="shared" si="6"/>
        <v>240.37</v>
      </c>
      <c r="H29" s="2">
        <f t="shared" si="18"/>
        <v>2957.547967914928</v>
      </c>
      <c r="I29" s="2">
        <f t="shared" si="7"/>
        <v>20.456373444744919</v>
      </c>
      <c r="J29" s="2">
        <v>0</v>
      </c>
      <c r="K29" s="2">
        <f t="shared" si="14"/>
        <v>2978.0043413596727</v>
      </c>
      <c r="L29" s="2">
        <f t="shared" si="8"/>
        <v>-1221.9956586403273</v>
      </c>
      <c r="M29" s="2">
        <f t="shared" si="9"/>
        <v>-146.63947903683928</v>
      </c>
      <c r="N29" s="2">
        <f t="shared" si="10"/>
        <v>3124.6438203965122</v>
      </c>
      <c r="O29" s="2">
        <f t="shared" si="11"/>
        <v>-1075.3561796034878</v>
      </c>
      <c r="P29" s="2">
        <f t="shared" si="19"/>
        <v>22.592253283713173</v>
      </c>
      <c r="Q29" s="2">
        <f t="shared" si="20"/>
        <v>4367.2563463054776</v>
      </c>
      <c r="R29" s="2">
        <f t="shared" si="12"/>
        <v>167.25634630547756</v>
      </c>
      <c r="S29" s="2">
        <f>IF(MONTH(A29)=11,(Bezugstabelle!$D$14+Q17)*$R$10*0.7,0)</f>
        <v>0</v>
      </c>
      <c r="T29" s="2">
        <f t="shared" si="15"/>
        <v>0</v>
      </c>
      <c r="U29" s="3">
        <f t="shared" si="16"/>
        <v>30.879702936648791</v>
      </c>
      <c r="V29" s="3">
        <f t="shared" si="17"/>
        <v>136.37664336882878</v>
      </c>
      <c r="W29" s="14">
        <f t="shared" si="13"/>
        <v>4336.3766433688288</v>
      </c>
    </row>
    <row r="30" spans="1:23" x14ac:dyDescent="0.25">
      <c r="A30" s="1">
        <v>43862</v>
      </c>
      <c r="B30">
        <v>15</v>
      </c>
      <c r="C30" s="8">
        <f t="shared" si="4"/>
        <v>300</v>
      </c>
      <c r="D30" s="8">
        <f t="shared" si="5"/>
        <v>4500</v>
      </c>
      <c r="E30">
        <v>-59.63</v>
      </c>
      <c r="F30" s="2">
        <v>0</v>
      </c>
      <c r="G30" s="2">
        <f t="shared" si="6"/>
        <v>240.37</v>
      </c>
      <c r="H30" s="2">
        <f t="shared" si="18"/>
        <v>3218.3743413596726</v>
      </c>
      <c r="I30" s="2">
        <f t="shared" si="7"/>
        <v>22.260422527737735</v>
      </c>
      <c r="J30" s="2">
        <v>0</v>
      </c>
      <c r="K30" s="2">
        <f t="shared" si="14"/>
        <v>3240.6347638874104</v>
      </c>
      <c r="L30" s="2">
        <f t="shared" si="8"/>
        <v>-1259.3652361125896</v>
      </c>
      <c r="M30" s="2">
        <f t="shared" si="9"/>
        <v>-151.12382833351077</v>
      </c>
      <c r="N30" s="2">
        <f t="shared" si="10"/>
        <v>3391.7585922209209</v>
      </c>
      <c r="O30" s="2">
        <f t="shared" si="11"/>
        <v>-1108.2414077790791</v>
      </c>
      <c r="P30" s="2">
        <f t="shared" si="19"/>
        <v>24.269733000788481</v>
      </c>
      <c r="Q30" s="2">
        <f t="shared" si="20"/>
        <v>4691.5260793062662</v>
      </c>
      <c r="R30" s="2">
        <f t="shared" si="12"/>
        <v>191.52607930626618</v>
      </c>
      <c r="S30" s="2">
        <f>IF(MONTH(A30)=11,(Bezugstabelle!$D$14+Q18)*$R$10*0.7,0)</f>
        <v>0</v>
      </c>
      <c r="T30" s="2">
        <f t="shared" si="15"/>
        <v>0</v>
      </c>
      <c r="U30" s="3">
        <f t="shared" si="16"/>
        <v>35.36050239191939</v>
      </c>
      <c r="V30" s="3">
        <f t="shared" si="17"/>
        <v>156.16557691434679</v>
      </c>
      <c r="W30" s="14">
        <f t="shared" si="13"/>
        <v>4656.1655769143472</v>
      </c>
    </row>
    <row r="31" spans="1:23" x14ac:dyDescent="0.25">
      <c r="A31" s="1">
        <v>43891</v>
      </c>
      <c r="B31">
        <v>16</v>
      </c>
      <c r="C31" s="8">
        <f t="shared" si="4"/>
        <v>300</v>
      </c>
      <c r="D31" s="8">
        <f t="shared" si="5"/>
        <v>4800</v>
      </c>
      <c r="E31">
        <v>-59.63</v>
      </c>
      <c r="F31" s="2">
        <v>0</v>
      </c>
      <c r="G31" s="2">
        <f t="shared" si="6"/>
        <v>240.37</v>
      </c>
      <c r="H31" s="2">
        <f t="shared" si="18"/>
        <v>3481.0047638874103</v>
      </c>
      <c r="I31" s="2">
        <f t="shared" si="7"/>
        <v>24.076949616887919</v>
      </c>
      <c r="J31" s="2">
        <v>0</v>
      </c>
      <c r="K31" s="2">
        <f t="shared" si="14"/>
        <v>3505.081713504298</v>
      </c>
      <c r="L31" s="2">
        <f t="shared" si="8"/>
        <v>-1294.918286495702</v>
      </c>
      <c r="M31" s="2">
        <f t="shared" si="9"/>
        <v>-155.39019437948423</v>
      </c>
      <c r="N31" s="2">
        <f t="shared" si="10"/>
        <v>3660.4719078837825</v>
      </c>
      <c r="O31" s="2">
        <f t="shared" si="11"/>
        <v>-1139.5280921162175</v>
      </c>
      <c r="P31" s="2">
        <f t="shared" si="19"/>
        <v>25.955935612392583</v>
      </c>
      <c r="Q31" s="2">
        <f t="shared" si="20"/>
        <v>5017.4820149186589</v>
      </c>
      <c r="R31" s="2">
        <f t="shared" si="12"/>
        <v>217.48201491865893</v>
      </c>
      <c r="S31" s="2">
        <f>IF(MONTH(A31)=11,(Bezugstabelle!$D$14+Q19)*$R$10*0.7,0)</f>
        <v>0</v>
      </c>
      <c r="T31" s="2">
        <f t="shared" si="15"/>
        <v>0</v>
      </c>
      <c r="U31" s="3">
        <f t="shared" si="16"/>
        <v>40.152617004357396</v>
      </c>
      <c r="V31" s="3">
        <f t="shared" si="17"/>
        <v>177.32939791430152</v>
      </c>
      <c r="W31" s="14">
        <f t="shared" si="13"/>
        <v>4977.3293979143018</v>
      </c>
    </row>
    <row r="32" spans="1:23" x14ac:dyDescent="0.25">
      <c r="A32" s="1">
        <v>43922</v>
      </c>
      <c r="B32">
        <v>17</v>
      </c>
      <c r="C32" s="8">
        <f t="shared" si="4"/>
        <v>300</v>
      </c>
      <c r="D32" s="8">
        <f t="shared" si="5"/>
        <v>5100</v>
      </c>
      <c r="E32">
        <v>-59.63</v>
      </c>
      <c r="F32" s="2">
        <v>0</v>
      </c>
      <c r="G32" s="2">
        <f t="shared" si="6"/>
        <v>240.37</v>
      </c>
      <c r="H32" s="2">
        <f t="shared" si="18"/>
        <v>3745.4517135042979</v>
      </c>
      <c r="I32" s="2">
        <f t="shared" si="7"/>
        <v>25.906041018404732</v>
      </c>
      <c r="J32" s="2">
        <v>0</v>
      </c>
      <c r="K32" s="2">
        <f t="shared" si="14"/>
        <v>3771.3577545227026</v>
      </c>
      <c r="L32" s="2">
        <f t="shared" si="8"/>
        <v>-1328.6422454772974</v>
      </c>
      <c r="M32" s="2">
        <f t="shared" si="9"/>
        <v>-159.4370694572757</v>
      </c>
      <c r="N32" s="2">
        <f t="shared" si="10"/>
        <v>3930.7948239799784</v>
      </c>
      <c r="O32" s="2">
        <f t="shared" si="11"/>
        <v>-1169.2051760200216</v>
      </c>
      <c r="P32" s="2">
        <f t="shared" si="19"/>
        <v>27.650906477577024</v>
      </c>
      <c r="Q32" s="2">
        <f t="shared" si="20"/>
        <v>5345.1329213962363</v>
      </c>
      <c r="R32" s="2">
        <f t="shared" si="12"/>
        <v>245.13292139623627</v>
      </c>
      <c r="S32" s="2">
        <f>IF(MONTH(A32)=11,(Bezugstabelle!$D$14+Q20)*$R$10*0.7,0)</f>
        <v>0</v>
      </c>
      <c r="T32" s="2">
        <f t="shared" si="15"/>
        <v>0</v>
      </c>
      <c r="U32" s="3">
        <f t="shared" si="16"/>
        <v>45.257665612780116</v>
      </c>
      <c r="V32" s="3">
        <f t="shared" si="17"/>
        <v>199.87525578345617</v>
      </c>
      <c r="W32" s="14">
        <f t="shared" si="13"/>
        <v>5299.8752557834559</v>
      </c>
    </row>
    <row r="33" spans="1:24" x14ac:dyDescent="0.25">
      <c r="A33" s="1">
        <v>43952</v>
      </c>
      <c r="B33">
        <v>18</v>
      </c>
      <c r="C33" s="8">
        <f t="shared" si="4"/>
        <v>300</v>
      </c>
      <c r="D33" s="8">
        <f t="shared" si="5"/>
        <v>5400</v>
      </c>
      <c r="E33">
        <v>-59.63</v>
      </c>
      <c r="F33" s="2">
        <v>0</v>
      </c>
      <c r="G33" s="2">
        <f t="shared" si="6"/>
        <v>240.37</v>
      </c>
      <c r="H33" s="2">
        <f t="shared" si="18"/>
        <v>4011.7277545227025</v>
      </c>
      <c r="I33" s="2">
        <f t="shared" si="7"/>
        <v>27.747783635448695</v>
      </c>
      <c r="J33" s="2">
        <v>0</v>
      </c>
      <c r="K33" s="2">
        <f t="shared" si="14"/>
        <v>4039.4755381581513</v>
      </c>
      <c r="L33" s="2">
        <f t="shared" si="8"/>
        <v>-1360.5244618418487</v>
      </c>
      <c r="M33" s="2">
        <f t="shared" si="9"/>
        <v>-163.26293542102187</v>
      </c>
      <c r="N33" s="2">
        <f t="shared" si="10"/>
        <v>4202.7384735791729</v>
      </c>
      <c r="O33" s="2">
        <f t="shared" si="11"/>
        <v>-1197.2615264208271</v>
      </c>
      <c r="P33" s="2">
        <f t="shared" si="19"/>
        <v>29.354691191260429</v>
      </c>
      <c r="Q33" s="2">
        <f t="shared" si="20"/>
        <v>5674.4876125874971</v>
      </c>
      <c r="R33" s="2">
        <f t="shared" si="12"/>
        <v>274.4876125874971</v>
      </c>
      <c r="S33" s="2">
        <f>IF(MONTH(A33)=11,(Bezugstabelle!$D$14+Q21)*$R$10*0.7,0)</f>
        <v>0</v>
      </c>
      <c r="T33" s="2">
        <f t="shared" si="15"/>
        <v>0</v>
      </c>
      <c r="U33" s="3">
        <f t="shared" si="16"/>
        <v>50.677275473966645</v>
      </c>
      <c r="V33" s="3">
        <f t="shared" si="17"/>
        <v>223.81033711353047</v>
      </c>
      <c r="W33" s="14">
        <f t="shared" si="13"/>
        <v>5623.8103371135303</v>
      </c>
    </row>
    <row r="34" spans="1:24" x14ac:dyDescent="0.25">
      <c r="A34" s="1">
        <v>43983</v>
      </c>
      <c r="B34">
        <v>19</v>
      </c>
      <c r="C34" s="8">
        <f t="shared" si="4"/>
        <v>300</v>
      </c>
      <c r="D34" s="8">
        <f t="shared" si="5"/>
        <v>5700</v>
      </c>
      <c r="E34">
        <v>-59.63</v>
      </c>
      <c r="F34" s="2">
        <v>0</v>
      </c>
      <c r="G34" s="2">
        <f t="shared" si="6"/>
        <v>240.37</v>
      </c>
      <c r="H34" s="2">
        <f t="shared" si="18"/>
        <v>4279.8455381581516</v>
      </c>
      <c r="I34" s="2">
        <f t="shared" si="7"/>
        <v>29.602264972260553</v>
      </c>
      <c r="J34" s="2">
        <v>0</v>
      </c>
      <c r="K34" s="2">
        <f t="shared" si="14"/>
        <v>4309.4478031304125</v>
      </c>
      <c r="L34" s="2">
        <f t="shared" si="8"/>
        <v>-1390.5521968695875</v>
      </c>
      <c r="M34" s="2">
        <f t="shared" si="9"/>
        <v>-166.86626362435049</v>
      </c>
      <c r="N34" s="2">
        <f t="shared" si="10"/>
        <v>4476.3140667547632</v>
      </c>
      <c r="O34" s="2">
        <f t="shared" si="11"/>
        <v>-1223.6859332452368</v>
      </c>
      <c r="P34" s="2">
        <f t="shared" si="19"/>
        <v>31.067335585454984</v>
      </c>
      <c r="Q34" s="2">
        <f t="shared" si="20"/>
        <v>6005.5549481729522</v>
      </c>
      <c r="R34" s="2">
        <f t="shared" si="12"/>
        <v>305.55494817295221</v>
      </c>
      <c r="S34" s="2">
        <f>IF(MONTH(A34)=11,(Bezugstabelle!$D$14+Q22)*$R$10*0.7,0)</f>
        <v>0</v>
      </c>
      <c r="T34" s="2">
        <f t="shared" si="15"/>
        <v>0</v>
      </c>
      <c r="U34" s="3">
        <f t="shared" si="16"/>
        <v>56.413082306431292</v>
      </c>
      <c r="V34" s="3">
        <f t="shared" si="17"/>
        <v>249.1418658665209</v>
      </c>
      <c r="W34" s="14">
        <f t="shared" si="13"/>
        <v>5949.1418658665207</v>
      </c>
    </row>
    <row r="35" spans="1:24" x14ac:dyDescent="0.25">
      <c r="A35" s="1">
        <v>44013</v>
      </c>
      <c r="B35">
        <v>20</v>
      </c>
      <c r="C35" s="8">
        <f t="shared" si="4"/>
        <v>300</v>
      </c>
      <c r="D35" s="8">
        <f t="shared" si="5"/>
        <v>6000</v>
      </c>
      <c r="E35">
        <v>-59.63</v>
      </c>
      <c r="F35" s="2">
        <v>0</v>
      </c>
      <c r="G35" s="2">
        <f t="shared" si="6"/>
        <v>240.37</v>
      </c>
      <c r="H35" s="2">
        <f t="shared" si="18"/>
        <v>4549.8178031304124</v>
      </c>
      <c r="I35" s="2">
        <f t="shared" si="7"/>
        <v>31.46957313831869</v>
      </c>
      <c r="J35" s="2">
        <v>0</v>
      </c>
      <c r="K35" s="2">
        <f t="shared" si="14"/>
        <v>4581.2873762687314</v>
      </c>
      <c r="L35" s="2">
        <f t="shared" si="8"/>
        <v>-1418.7126237312686</v>
      </c>
      <c r="M35" s="2">
        <f t="shared" si="9"/>
        <v>-170.24551484775225</v>
      </c>
      <c r="N35" s="2">
        <f t="shared" si="10"/>
        <v>4751.5328911164834</v>
      </c>
      <c r="O35" s="2">
        <f t="shared" si="11"/>
        <v>-1248.4671088835166</v>
      </c>
      <c r="P35" s="2">
        <f t="shared" si="19"/>
        <v>32.788885730499352</v>
      </c>
      <c r="Q35" s="2">
        <f t="shared" si="20"/>
        <v>6338.3438339034519</v>
      </c>
      <c r="R35" s="2">
        <f t="shared" si="12"/>
        <v>338.34383390345192</v>
      </c>
      <c r="S35" s="2">
        <f>IF(MONTH(A35)=11,(Bezugstabelle!$D$14+Q23)*$R$10*0.7,0)</f>
        <v>0</v>
      </c>
      <c r="T35" s="2">
        <f t="shared" si="15"/>
        <v>0</v>
      </c>
      <c r="U35" s="3">
        <f t="shared" si="16"/>
        <v>62.466730334424803</v>
      </c>
      <c r="V35" s="3">
        <f t="shared" si="17"/>
        <v>275.8771035690271</v>
      </c>
      <c r="W35" s="14">
        <f t="shared" si="13"/>
        <v>6275.877103569027</v>
      </c>
    </row>
    <row r="36" spans="1:24" x14ac:dyDescent="0.25">
      <c r="A36" s="1">
        <v>44044</v>
      </c>
      <c r="B36">
        <v>21</v>
      </c>
      <c r="C36" s="8">
        <f t="shared" si="4"/>
        <v>300</v>
      </c>
      <c r="D36" s="8">
        <f t="shared" si="5"/>
        <v>6300</v>
      </c>
      <c r="E36">
        <v>-59.63</v>
      </c>
      <c r="F36" s="2">
        <v>0</v>
      </c>
      <c r="G36" s="2">
        <f t="shared" si="6"/>
        <v>240.37</v>
      </c>
      <c r="H36" s="2">
        <f t="shared" si="18"/>
        <v>4821.6573762687312</v>
      </c>
      <c r="I36" s="2">
        <f t="shared" si="7"/>
        <v>33.349796852525394</v>
      </c>
      <c r="J36" s="2">
        <v>0</v>
      </c>
      <c r="K36" s="2">
        <f t="shared" si="14"/>
        <v>4855.0071731212565</v>
      </c>
      <c r="L36" s="2">
        <f t="shared" si="8"/>
        <v>-1444.9928268787435</v>
      </c>
      <c r="M36" s="2">
        <f t="shared" si="9"/>
        <v>-173.39913922544923</v>
      </c>
      <c r="N36" s="2">
        <f t="shared" si="10"/>
        <v>5028.4063123467058</v>
      </c>
      <c r="O36" s="2">
        <f t="shared" si="11"/>
        <v>-1271.5936876532942</v>
      </c>
      <c r="P36" s="2">
        <f t="shared" si="19"/>
        <v>34.519387936297946</v>
      </c>
      <c r="Q36" s="2">
        <f t="shared" si="20"/>
        <v>6672.8632218397497</v>
      </c>
      <c r="R36" s="2">
        <f t="shared" si="12"/>
        <v>372.86322183974971</v>
      </c>
      <c r="S36" s="2">
        <f>IF(MONTH(A36)=11,(Bezugstabelle!$D$14+Q24)*$R$10*0.7,0)</f>
        <v>0</v>
      </c>
      <c r="T36" s="2">
        <f t="shared" si="15"/>
        <v>0</v>
      </c>
      <c r="U36" s="3">
        <f t="shared" si="16"/>
        <v>68.839872332163779</v>
      </c>
      <c r="V36" s="3">
        <f t="shared" si="17"/>
        <v>304.02334950758592</v>
      </c>
      <c r="W36" s="14">
        <f t="shared" si="13"/>
        <v>6604.0233495075863</v>
      </c>
    </row>
    <row r="37" spans="1:24" x14ac:dyDescent="0.25">
      <c r="A37" s="1">
        <v>44075</v>
      </c>
      <c r="B37">
        <v>22</v>
      </c>
      <c r="C37" s="8">
        <f t="shared" si="4"/>
        <v>300</v>
      </c>
      <c r="D37" s="8">
        <f t="shared" si="5"/>
        <v>6600</v>
      </c>
      <c r="E37">
        <v>-59.63</v>
      </c>
      <c r="F37" s="2">
        <v>0</v>
      </c>
      <c r="G37" s="2">
        <f t="shared" si="6"/>
        <v>240.37</v>
      </c>
      <c r="H37" s="2">
        <f t="shared" si="18"/>
        <v>5095.3771731212564</v>
      </c>
      <c r="I37" s="2">
        <f t="shared" si="7"/>
        <v>35.243025447422028</v>
      </c>
      <c r="J37" s="2">
        <v>0</v>
      </c>
      <c r="K37" s="2">
        <f t="shared" si="14"/>
        <v>5130.6201985686785</v>
      </c>
      <c r="L37" s="2">
        <f t="shared" si="8"/>
        <v>-1469.3798014313215</v>
      </c>
      <c r="M37" s="2">
        <f t="shared" si="9"/>
        <v>-176.3255761717586</v>
      </c>
      <c r="N37" s="2">
        <f t="shared" si="10"/>
        <v>5306.9457747404367</v>
      </c>
      <c r="O37" s="2">
        <f t="shared" si="11"/>
        <v>-1293.0542252595633</v>
      </c>
      <c r="P37" s="2">
        <f t="shared" si="19"/>
        <v>36.258888753566694</v>
      </c>
      <c r="Q37" s="2">
        <f t="shared" si="20"/>
        <v>7009.1221105933164</v>
      </c>
      <c r="R37" s="2">
        <f t="shared" si="12"/>
        <v>409.12211059331639</v>
      </c>
      <c r="S37" s="2">
        <f>IF(MONTH(A37)=11,(Bezugstabelle!$D$14+Q25)*$R$10*0.7,0)</f>
        <v>0</v>
      </c>
      <c r="T37" s="2">
        <f t="shared" si="15"/>
        <v>0</v>
      </c>
      <c r="U37" s="3">
        <f t="shared" si="16"/>
        <v>75.534169668291028</v>
      </c>
      <c r="V37" s="3">
        <f t="shared" si="17"/>
        <v>333.58794092502535</v>
      </c>
      <c r="W37" s="14">
        <f t="shared" si="13"/>
        <v>6933.5879409250256</v>
      </c>
    </row>
    <row r="38" spans="1:24" x14ac:dyDescent="0.25">
      <c r="A38" s="1">
        <v>44105</v>
      </c>
      <c r="B38">
        <v>23</v>
      </c>
      <c r="C38" s="8">
        <f t="shared" si="4"/>
        <v>300</v>
      </c>
      <c r="D38" s="8">
        <f t="shared" si="5"/>
        <v>6900</v>
      </c>
      <c r="E38">
        <v>-59.63</v>
      </c>
      <c r="F38" s="2">
        <v>0</v>
      </c>
      <c r="G38" s="2">
        <f t="shared" si="6"/>
        <v>240.37</v>
      </c>
      <c r="H38" s="2">
        <f t="shared" si="18"/>
        <v>5370.9901985686784</v>
      </c>
      <c r="I38" s="2">
        <f t="shared" si="7"/>
        <v>37.149348873433361</v>
      </c>
      <c r="J38" s="2">
        <v>0</v>
      </c>
      <c r="K38" s="2">
        <f t="shared" si="14"/>
        <v>5408.1395474421115</v>
      </c>
      <c r="L38" s="2">
        <f t="shared" si="8"/>
        <v>-1491.8604525578885</v>
      </c>
      <c r="M38" s="2">
        <f t="shared" si="9"/>
        <v>-179.02325430694663</v>
      </c>
      <c r="N38" s="2">
        <f t="shared" si="10"/>
        <v>5587.1628017490584</v>
      </c>
      <c r="O38" s="2">
        <f t="shared" si="11"/>
        <v>-1312.8371982509416</v>
      </c>
      <c r="P38" s="2">
        <f t="shared" si="19"/>
        <v>38.007434975085246</v>
      </c>
      <c r="Q38" s="2">
        <f t="shared" si="20"/>
        <v>7347.1295455684012</v>
      </c>
      <c r="R38" s="2">
        <f t="shared" si="12"/>
        <v>447.12954556840123</v>
      </c>
      <c r="S38" s="2">
        <f>IF(MONTH(A38)=11,(Bezugstabelle!$D$14+Q26)*$R$10*0.7,0)</f>
        <v>0</v>
      </c>
      <c r="T38" s="2">
        <f t="shared" si="15"/>
        <v>0</v>
      </c>
      <c r="U38" s="3">
        <f t="shared" si="16"/>
        <v>82.551292350566072</v>
      </c>
      <c r="V38" s="3">
        <f t="shared" si="17"/>
        <v>364.57825321783514</v>
      </c>
      <c r="W38" s="14">
        <f t="shared" si="13"/>
        <v>7264.5782532178355</v>
      </c>
    </row>
    <row r="39" spans="1:24" x14ac:dyDescent="0.25">
      <c r="A39" s="1">
        <v>44136</v>
      </c>
      <c r="B39">
        <v>24</v>
      </c>
      <c r="C39" s="8">
        <f t="shared" si="4"/>
        <v>300</v>
      </c>
      <c r="D39" s="8">
        <f t="shared" si="5"/>
        <v>7200</v>
      </c>
      <c r="E39">
        <v>-59.63</v>
      </c>
      <c r="F39" s="2">
        <f>F27+$J$7</f>
        <v>-554.96</v>
      </c>
      <c r="G39" s="2">
        <f t="shared" si="6"/>
        <v>-314.59000000000003</v>
      </c>
      <c r="H39" s="2">
        <f t="shared" si="18"/>
        <v>5093.5495474421114</v>
      </c>
      <c r="I39" s="2">
        <f t="shared" si="7"/>
        <v>35.230384369807943</v>
      </c>
      <c r="J39" s="2">
        <f>(0.36%+0.035%)*H39</f>
        <v>20.119520712396341</v>
      </c>
      <c r="K39" s="2">
        <f t="shared" si="14"/>
        <v>5148.8994525243161</v>
      </c>
      <c r="L39" s="2">
        <f t="shared" si="8"/>
        <v>-2051.1005474756839</v>
      </c>
      <c r="M39" s="2">
        <f t="shared" si="9"/>
        <v>-246.13206569708206</v>
      </c>
      <c r="N39" s="2">
        <f t="shared" si="10"/>
        <v>5395.0315182213981</v>
      </c>
      <c r="O39" s="2">
        <f t="shared" si="11"/>
        <v>-1804.9684817786019</v>
      </c>
      <c r="P39" s="2">
        <f t="shared" si="19"/>
        <v>39.765073636955684</v>
      </c>
      <c r="Q39" s="2">
        <f t="shared" si="20"/>
        <v>7686.0513122213142</v>
      </c>
      <c r="R39" s="2">
        <f t="shared" si="12"/>
        <v>486.05131222131422</v>
      </c>
      <c r="S39" s="2">
        <f>IF(MONTH(A39)=11,(Bezugstabelle!$D$14+Q27)*$R$10*0.7,0)</f>
        <v>20.652415935733409</v>
      </c>
      <c r="T39" s="2">
        <f t="shared" si="15"/>
        <v>0.84330698404244731</v>
      </c>
      <c r="U39" s="3">
        <f t="shared" si="16"/>
        <v>85.924271226725338</v>
      </c>
      <c r="V39" s="3">
        <f t="shared" si="17"/>
        <v>400.12704099458887</v>
      </c>
      <c r="W39" s="14">
        <f t="shared" si="13"/>
        <v>7600.1270409945892</v>
      </c>
      <c r="X39" s="3"/>
    </row>
    <row r="40" spans="1:24" x14ac:dyDescent="0.25">
      <c r="A40" s="1">
        <v>44166</v>
      </c>
      <c r="B40">
        <v>25</v>
      </c>
      <c r="C40" s="8">
        <f t="shared" si="4"/>
        <v>300</v>
      </c>
      <c r="D40" s="8">
        <f t="shared" si="5"/>
        <v>7500</v>
      </c>
      <c r="E40">
        <v>-59.63</v>
      </c>
      <c r="F40" s="2">
        <v>0</v>
      </c>
      <c r="G40" s="2">
        <f t="shared" si="6"/>
        <v>240.37</v>
      </c>
      <c r="H40" s="2">
        <f t="shared" si="18"/>
        <v>5389.269452524316</v>
      </c>
      <c r="I40" s="2">
        <f t="shared" si="7"/>
        <v>37.275780379959855</v>
      </c>
      <c r="J40" s="2">
        <v>0</v>
      </c>
      <c r="K40" s="2">
        <f t="shared" si="14"/>
        <v>5426.5452329042755</v>
      </c>
      <c r="L40" s="2">
        <f t="shared" si="8"/>
        <v>-2073.4547670957245</v>
      </c>
      <c r="M40" s="2">
        <f t="shared" si="9"/>
        <v>-248.81457205148695</v>
      </c>
      <c r="N40" s="2">
        <f t="shared" si="10"/>
        <v>5675.3598049557622</v>
      </c>
      <c r="O40" s="2">
        <f t="shared" si="11"/>
        <v>-1824.6401950442378</v>
      </c>
      <c r="P40" s="2">
        <f t="shared" si="19"/>
        <v>41.527466823550832</v>
      </c>
      <c r="Q40" s="2">
        <f t="shared" si="20"/>
        <v>8027.5787790448649</v>
      </c>
      <c r="R40" s="2">
        <f t="shared" si="12"/>
        <v>527.57877904486486</v>
      </c>
      <c r="S40" s="2">
        <f>IF(MONTH(A40)=11,(Bezugstabelle!$D$14+Q28)*$R$10*0.7,0)</f>
        <v>0</v>
      </c>
      <c r="T40" s="2">
        <f t="shared" si="15"/>
        <v>0</v>
      </c>
      <c r="U40" s="3">
        <f t="shared" si="16"/>
        <v>97.404232081158156</v>
      </c>
      <c r="V40" s="3">
        <f t="shared" si="17"/>
        <v>430.17454696370669</v>
      </c>
      <c r="W40" s="14">
        <f t="shared" si="13"/>
        <v>7930.1745469637062</v>
      </c>
    </row>
    <row r="41" spans="1:24" x14ac:dyDescent="0.25">
      <c r="A41" s="1">
        <v>44197</v>
      </c>
      <c r="B41">
        <v>26</v>
      </c>
      <c r="C41" s="8">
        <f t="shared" si="4"/>
        <v>300</v>
      </c>
      <c r="D41" s="8">
        <f t="shared" si="5"/>
        <v>7800</v>
      </c>
      <c r="E41">
        <v>-59.63</v>
      </c>
      <c r="F41" s="2">
        <v>0</v>
      </c>
      <c r="G41" s="2">
        <f t="shared" si="6"/>
        <v>240.37</v>
      </c>
      <c r="H41" s="2">
        <f t="shared" si="18"/>
        <v>5666.9152329042754</v>
      </c>
      <c r="I41" s="2">
        <f t="shared" si="7"/>
        <v>39.196163694254572</v>
      </c>
      <c r="J41" s="2">
        <v>0</v>
      </c>
      <c r="K41" s="2">
        <f t="shared" si="14"/>
        <v>5706.1113965985296</v>
      </c>
      <c r="L41" s="2">
        <f t="shared" si="8"/>
        <v>-2093.8886034014704</v>
      </c>
      <c r="M41" s="2">
        <f t="shared" si="9"/>
        <v>-251.26663240817643</v>
      </c>
      <c r="N41" s="2">
        <f t="shared" si="10"/>
        <v>5957.3780290067061</v>
      </c>
      <c r="O41" s="2">
        <f t="shared" si="11"/>
        <v>-1842.6219709932939</v>
      </c>
      <c r="P41" s="2">
        <f t="shared" si="19"/>
        <v>43.303409651033299</v>
      </c>
      <c r="Q41" s="2">
        <f t="shared" si="20"/>
        <v>8370.8821886958976</v>
      </c>
      <c r="R41" s="2">
        <f t="shared" si="12"/>
        <v>570.88218869589764</v>
      </c>
      <c r="S41" s="2">
        <f>IF(MONTH(A41)=11,(Bezugstabelle!$D$14+Q29)*$R$10*0.7,0)</f>
        <v>0</v>
      </c>
      <c r="T41" s="2">
        <f t="shared" si="15"/>
        <v>0</v>
      </c>
      <c r="U41" s="3">
        <f t="shared" si="16"/>
        <v>105.39912408798008</v>
      </c>
      <c r="V41" s="3">
        <f t="shared" si="17"/>
        <v>465.48306460791753</v>
      </c>
      <c r="W41" s="14">
        <f t="shared" si="13"/>
        <v>8265.4830646079172</v>
      </c>
    </row>
    <row r="42" spans="1:24" x14ac:dyDescent="0.25">
      <c r="A42" s="1">
        <v>44228</v>
      </c>
      <c r="B42">
        <v>27</v>
      </c>
      <c r="C42" s="8">
        <f t="shared" si="4"/>
        <v>300</v>
      </c>
      <c r="D42" s="8">
        <f t="shared" si="5"/>
        <v>8100</v>
      </c>
      <c r="E42">
        <v>-59.63</v>
      </c>
      <c r="F42" s="2">
        <v>0</v>
      </c>
      <c r="G42" s="2">
        <f t="shared" si="6"/>
        <v>240.37</v>
      </c>
      <c r="H42" s="2">
        <f t="shared" si="18"/>
        <v>5946.4813965985295</v>
      </c>
      <c r="I42" s="2">
        <f t="shared" si="7"/>
        <v>41.129829659806497</v>
      </c>
      <c r="J42" s="2">
        <v>0</v>
      </c>
      <c r="K42" s="2">
        <f t="shared" si="14"/>
        <v>5987.6112262583356</v>
      </c>
      <c r="L42" s="2">
        <f t="shared" si="8"/>
        <v>-2112.3887737416644</v>
      </c>
      <c r="M42" s="2">
        <f t="shared" si="9"/>
        <v>-253.48665284899971</v>
      </c>
      <c r="N42" s="2">
        <f t="shared" si="10"/>
        <v>6241.0978791073358</v>
      </c>
      <c r="O42" s="2">
        <f t="shared" si="11"/>
        <v>-1858.9021208926642</v>
      </c>
      <c r="P42" s="2">
        <f t="shared" si="19"/>
        <v>45.088587381218666</v>
      </c>
      <c r="Q42" s="2">
        <f t="shared" si="20"/>
        <v>8715.9707760771162</v>
      </c>
      <c r="R42" s="2">
        <f t="shared" si="12"/>
        <v>615.97077607711617</v>
      </c>
      <c r="S42" s="2">
        <f>IF(MONTH(A42)=11,(Bezugstabelle!$D$14+Q30)*$R$10*0.7,0)</f>
        <v>0</v>
      </c>
      <c r="T42" s="2">
        <f t="shared" si="15"/>
        <v>0</v>
      </c>
      <c r="U42" s="3">
        <f t="shared" si="16"/>
        <v>113.72360453323756</v>
      </c>
      <c r="V42" s="3">
        <f t="shared" si="17"/>
        <v>502.24717154387861</v>
      </c>
      <c r="W42" s="14">
        <f t="shared" si="13"/>
        <v>8602.2471715438787</v>
      </c>
    </row>
    <row r="43" spans="1:24" x14ac:dyDescent="0.25">
      <c r="A43" s="1">
        <v>44256</v>
      </c>
      <c r="B43">
        <v>28</v>
      </c>
      <c r="C43" s="8">
        <f t="shared" si="4"/>
        <v>300</v>
      </c>
      <c r="D43" s="8">
        <f t="shared" si="5"/>
        <v>8400</v>
      </c>
      <c r="E43">
        <v>-59.63</v>
      </c>
      <c r="F43" s="2">
        <v>0</v>
      </c>
      <c r="G43" s="2">
        <f t="shared" si="6"/>
        <v>240.37</v>
      </c>
      <c r="H43" s="2">
        <f t="shared" si="18"/>
        <v>6227.9812262583355</v>
      </c>
      <c r="I43" s="2">
        <f t="shared" si="7"/>
        <v>43.076870148286822</v>
      </c>
      <c r="J43" s="2">
        <v>0</v>
      </c>
      <c r="K43" s="2">
        <f t="shared" si="14"/>
        <v>6271.0580964066221</v>
      </c>
      <c r="L43" s="2">
        <f t="shared" si="8"/>
        <v>-2128.9419035933779</v>
      </c>
      <c r="M43" s="2">
        <f t="shared" si="9"/>
        <v>-255.47302843120534</v>
      </c>
      <c r="N43" s="2">
        <f t="shared" si="10"/>
        <v>6526.5311248378275</v>
      </c>
      <c r="O43" s="2">
        <f t="shared" si="11"/>
        <v>-1873.4688751621725</v>
      </c>
      <c r="P43" s="2">
        <f t="shared" si="19"/>
        <v>46.883048035601</v>
      </c>
      <c r="Q43" s="2">
        <f t="shared" si="20"/>
        <v>9062.8538241127171</v>
      </c>
      <c r="R43" s="2">
        <f t="shared" si="12"/>
        <v>662.85382411271712</v>
      </c>
      <c r="S43" s="2">
        <f>IF(MONTH(A43)=11,(Bezugstabelle!$D$14+Q31)*$R$10*0.7,0)</f>
        <v>0</v>
      </c>
      <c r="T43" s="2">
        <f t="shared" si="15"/>
        <v>0</v>
      </c>
      <c r="U43" s="3">
        <f t="shared" si="16"/>
        <v>122.37938727681038</v>
      </c>
      <c r="V43" s="3">
        <f t="shared" si="17"/>
        <v>540.47443683590677</v>
      </c>
      <c r="W43" s="14">
        <f t="shared" si="13"/>
        <v>8940.4744368359061</v>
      </c>
    </row>
    <row r="44" spans="1:24" x14ac:dyDescent="0.25">
      <c r="A44" s="1">
        <v>44287</v>
      </c>
      <c r="B44">
        <v>29</v>
      </c>
      <c r="C44" s="8">
        <f t="shared" si="4"/>
        <v>300</v>
      </c>
      <c r="D44" s="8">
        <f t="shared" si="5"/>
        <v>8700</v>
      </c>
      <c r="E44">
        <v>-59.63</v>
      </c>
      <c r="F44" s="2">
        <v>0</v>
      </c>
      <c r="G44" s="2">
        <f t="shared" si="6"/>
        <v>240.37</v>
      </c>
      <c r="H44" s="2">
        <f t="shared" si="18"/>
        <v>6511.428096406622</v>
      </c>
      <c r="I44" s="2">
        <f t="shared" si="7"/>
        <v>45.037377666812468</v>
      </c>
      <c r="J44" s="2">
        <v>0</v>
      </c>
      <c r="K44" s="2">
        <f t="shared" si="14"/>
        <v>6556.4654740734341</v>
      </c>
      <c r="L44" s="2">
        <f t="shared" si="8"/>
        <v>-2143.5345259265659</v>
      </c>
      <c r="M44" s="2">
        <f t="shared" si="9"/>
        <v>-257.22414311118791</v>
      </c>
      <c r="N44" s="2">
        <f t="shared" si="10"/>
        <v>6813.689617184622</v>
      </c>
      <c r="O44" s="2">
        <f t="shared" si="11"/>
        <v>-1886.310382815378</v>
      </c>
      <c r="P44" s="2">
        <f t="shared" si="19"/>
        <v>48.686839885386128</v>
      </c>
      <c r="Q44" s="2">
        <f t="shared" si="20"/>
        <v>9411.5406639981029</v>
      </c>
      <c r="R44" s="2">
        <f t="shared" si="12"/>
        <v>711.5406639981029</v>
      </c>
      <c r="S44" s="2">
        <f>IF(MONTH(A44)=11,(Bezugstabelle!$D$14+Q32)*$R$10*0.7,0)</f>
        <v>0</v>
      </c>
      <c r="T44" s="2">
        <f t="shared" si="15"/>
        <v>0</v>
      </c>
      <c r="U44" s="3">
        <f t="shared" si="16"/>
        <v>131.36819509064972</v>
      </c>
      <c r="V44" s="3">
        <f t="shared" si="17"/>
        <v>580.17246890745321</v>
      </c>
      <c r="W44" s="14">
        <f t="shared" si="13"/>
        <v>9280.1724689074526</v>
      </c>
    </row>
    <row r="45" spans="1:24" x14ac:dyDescent="0.25">
      <c r="A45" s="1">
        <v>44317</v>
      </c>
      <c r="B45">
        <v>30</v>
      </c>
      <c r="C45" s="8">
        <f t="shared" si="4"/>
        <v>300</v>
      </c>
      <c r="D45" s="8">
        <f t="shared" si="5"/>
        <v>9000</v>
      </c>
      <c r="E45">
        <v>-59.63</v>
      </c>
      <c r="F45" s="2">
        <v>0</v>
      </c>
      <c r="G45" s="2">
        <f t="shared" si="6"/>
        <v>240.37</v>
      </c>
      <c r="H45" s="2">
        <f t="shared" si="18"/>
        <v>6796.8354740734339</v>
      </c>
      <c r="I45" s="2">
        <f t="shared" si="7"/>
        <v>47.011445362341256</v>
      </c>
      <c r="J45" s="2">
        <v>0</v>
      </c>
      <c r="K45" s="2">
        <f t="shared" si="14"/>
        <v>6843.8469194357749</v>
      </c>
      <c r="L45" s="2">
        <f t="shared" si="8"/>
        <v>-2156.1530805642251</v>
      </c>
      <c r="M45" s="2">
        <f t="shared" si="9"/>
        <v>-258.73836966770699</v>
      </c>
      <c r="N45" s="2">
        <f t="shared" si="10"/>
        <v>7102.585289103482</v>
      </c>
      <c r="O45" s="2">
        <f t="shared" si="11"/>
        <v>-1897.414710896518</v>
      </c>
      <c r="P45" s="2">
        <f t="shared" si="19"/>
        <v>50.500011452790133</v>
      </c>
      <c r="Q45" s="2">
        <f t="shared" si="20"/>
        <v>9762.0406754508931</v>
      </c>
      <c r="R45" s="2">
        <f t="shared" si="12"/>
        <v>762.0406754508931</v>
      </c>
      <c r="S45" s="2">
        <f>IF(MONTH(A45)=11,(Bezugstabelle!$D$14+Q33)*$R$10*0.7,0)</f>
        <v>0</v>
      </c>
      <c r="T45" s="2">
        <f t="shared" si="15"/>
        <v>0</v>
      </c>
      <c r="U45" s="3">
        <f t="shared" si="16"/>
        <v>140.69175970512111</v>
      </c>
      <c r="V45" s="3">
        <f t="shared" si="17"/>
        <v>621.34891574577205</v>
      </c>
      <c r="W45" s="14">
        <f t="shared" si="13"/>
        <v>9621.3489157457716</v>
      </c>
    </row>
    <row r="46" spans="1:24" x14ac:dyDescent="0.25">
      <c r="A46" s="1">
        <v>44348</v>
      </c>
      <c r="B46">
        <v>31</v>
      </c>
      <c r="C46" s="8">
        <f t="shared" si="4"/>
        <v>300</v>
      </c>
      <c r="D46" s="8">
        <f t="shared" si="5"/>
        <v>9300</v>
      </c>
      <c r="E46">
        <v>-59.63</v>
      </c>
      <c r="F46" s="2">
        <v>0</v>
      </c>
      <c r="G46" s="2">
        <f t="shared" si="6"/>
        <v>240.37</v>
      </c>
      <c r="H46" s="2">
        <f t="shared" si="18"/>
        <v>7084.2169194357748</v>
      </c>
      <c r="I46" s="2">
        <f t="shared" si="7"/>
        <v>48.999167026097446</v>
      </c>
      <c r="J46" s="2">
        <v>0</v>
      </c>
      <c r="K46" s="2">
        <f t="shared" si="14"/>
        <v>7133.2160864618727</v>
      </c>
      <c r="L46" s="2">
        <f t="shared" si="8"/>
        <v>-2166.7839135381273</v>
      </c>
      <c r="M46" s="2">
        <f t="shared" si="9"/>
        <v>-260.01406962457526</v>
      </c>
      <c r="N46" s="2">
        <f t="shared" si="10"/>
        <v>7393.230156086448</v>
      </c>
      <c r="O46" s="2">
        <f t="shared" si="11"/>
        <v>-1906.769843913552</v>
      </c>
      <c r="P46" s="2">
        <f t="shared" si="19"/>
        <v>52.322611512344643</v>
      </c>
      <c r="Q46" s="2">
        <f t="shared" si="20"/>
        <v>10114.363286963238</v>
      </c>
      <c r="R46" s="2">
        <f t="shared" si="12"/>
        <v>814.36328696323835</v>
      </c>
      <c r="S46" s="2">
        <f>IF(MONTH(A46)=11,(Bezugstabelle!$D$14+Q34)*$R$10*0.7,0)</f>
        <v>0</v>
      </c>
      <c r="T46" s="2">
        <f t="shared" si="15"/>
        <v>0</v>
      </c>
      <c r="U46" s="3">
        <f t="shared" si="16"/>
        <v>150.35182185558787</v>
      </c>
      <c r="V46" s="3">
        <f t="shared" si="17"/>
        <v>664.01146510765045</v>
      </c>
      <c r="W46" s="14">
        <f t="shared" si="13"/>
        <v>9964.011465107651</v>
      </c>
    </row>
    <row r="47" spans="1:24" x14ac:dyDescent="0.25">
      <c r="A47" s="1">
        <v>44378</v>
      </c>
      <c r="B47">
        <v>32</v>
      </c>
      <c r="C47" s="8">
        <f t="shared" si="4"/>
        <v>300</v>
      </c>
      <c r="D47" s="8">
        <f t="shared" si="5"/>
        <v>9600</v>
      </c>
      <c r="E47">
        <v>-59.63</v>
      </c>
      <c r="F47" s="2">
        <v>0</v>
      </c>
      <c r="G47" s="2">
        <f t="shared" si="6"/>
        <v>240.37</v>
      </c>
      <c r="H47" s="2">
        <f t="shared" si="18"/>
        <v>7373.5860864618726</v>
      </c>
      <c r="I47" s="2">
        <f t="shared" si="7"/>
        <v>51.000637098027958</v>
      </c>
      <c r="J47" s="2">
        <v>0</v>
      </c>
      <c r="K47" s="2">
        <f t="shared" si="14"/>
        <v>7424.5867235599007</v>
      </c>
      <c r="L47" s="2">
        <f t="shared" si="8"/>
        <v>-2175.4132764400993</v>
      </c>
      <c r="M47" s="2">
        <f t="shared" si="9"/>
        <v>-261.04959317281191</v>
      </c>
      <c r="N47" s="2">
        <f t="shared" si="10"/>
        <v>7685.6363167327127</v>
      </c>
      <c r="O47" s="2">
        <f t="shared" si="11"/>
        <v>-1914.3636832672873</v>
      </c>
      <c r="P47" s="2">
        <f t="shared" si="19"/>
        <v>54.154689092208834</v>
      </c>
      <c r="Q47" s="2">
        <f t="shared" si="20"/>
        <v>10468.517976055447</v>
      </c>
      <c r="R47" s="2">
        <f t="shared" si="12"/>
        <v>868.51797605544743</v>
      </c>
      <c r="S47" s="2">
        <f>IF(MONTH(A47)=11,(Bezugstabelle!$D$14+Q35)*$R$10*0.7,0)</f>
        <v>0</v>
      </c>
      <c r="T47" s="2">
        <f t="shared" si="15"/>
        <v>0</v>
      </c>
      <c r="U47" s="3">
        <f t="shared" si="16"/>
        <v>160.35013132923697</v>
      </c>
      <c r="V47" s="3">
        <f t="shared" si="17"/>
        <v>708.16784472621043</v>
      </c>
      <c r="W47" s="14">
        <f t="shared" si="13"/>
        <v>10308.167844726211</v>
      </c>
    </row>
    <row r="48" spans="1:24" x14ac:dyDescent="0.25">
      <c r="A48" s="1">
        <v>44409</v>
      </c>
      <c r="B48">
        <v>33</v>
      </c>
      <c r="C48" s="8">
        <f t="shared" si="4"/>
        <v>300</v>
      </c>
      <c r="D48" s="8">
        <f t="shared" si="5"/>
        <v>9900</v>
      </c>
      <c r="E48">
        <v>-59.63</v>
      </c>
      <c r="F48" s="2">
        <v>0</v>
      </c>
      <c r="G48" s="2">
        <f t="shared" si="6"/>
        <v>240.37</v>
      </c>
      <c r="H48" s="2">
        <f t="shared" si="18"/>
        <v>7664.9567235599006</v>
      </c>
      <c r="I48" s="2">
        <f t="shared" si="7"/>
        <v>53.015950671289318</v>
      </c>
      <c r="J48" s="2">
        <v>0</v>
      </c>
      <c r="K48" s="2">
        <f t="shared" si="14"/>
        <v>7717.9726742311896</v>
      </c>
      <c r="L48" s="2">
        <f t="shared" si="8"/>
        <v>-2182.0273257688104</v>
      </c>
      <c r="M48" s="2">
        <f t="shared" si="9"/>
        <v>-261.84327909225726</v>
      </c>
      <c r="N48" s="2">
        <f t="shared" si="10"/>
        <v>7979.8159533234466</v>
      </c>
      <c r="O48" s="2">
        <f t="shared" si="11"/>
        <v>-1920.1840466765534</v>
      </c>
      <c r="P48" s="2">
        <f t="shared" si="19"/>
        <v>55.996293475488322</v>
      </c>
      <c r="Q48" s="2">
        <f t="shared" si="20"/>
        <v>10824.514269530935</v>
      </c>
      <c r="R48" s="2">
        <f t="shared" si="12"/>
        <v>924.51426953093505</v>
      </c>
      <c r="S48" s="2">
        <f>IF(MONTH(A48)=11,(Bezugstabelle!$D$14+Q36)*$R$10*0.7,0)</f>
        <v>0</v>
      </c>
      <c r="T48" s="2">
        <f t="shared" si="15"/>
        <v>0</v>
      </c>
      <c r="U48" s="3">
        <f t="shared" si="16"/>
        <v>170.68844701214886</v>
      </c>
      <c r="V48" s="3">
        <f t="shared" si="17"/>
        <v>753.82582251878625</v>
      </c>
      <c r="W48" s="14">
        <f t="shared" si="13"/>
        <v>10653.825822518786</v>
      </c>
    </row>
    <row r="49" spans="1:23" x14ac:dyDescent="0.25">
      <c r="A49" s="1">
        <v>44440</v>
      </c>
      <c r="B49">
        <v>34</v>
      </c>
      <c r="C49" s="8">
        <f t="shared" si="4"/>
        <v>300</v>
      </c>
      <c r="D49" s="8">
        <f t="shared" si="5"/>
        <v>10200</v>
      </c>
      <c r="E49">
        <v>-59.63</v>
      </c>
      <c r="F49" s="2">
        <v>0</v>
      </c>
      <c r="G49" s="2">
        <f t="shared" si="6"/>
        <v>240.37</v>
      </c>
      <c r="H49" s="2">
        <f t="shared" si="18"/>
        <v>7958.3426742311894</v>
      </c>
      <c r="I49" s="2">
        <f t="shared" si="7"/>
        <v>55.04520349676573</v>
      </c>
      <c r="J49" s="2">
        <v>0</v>
      </c>
      <c r="K49" s="2">
        <f t="shared" si="14"/>
        <v>8013.3878777279551</v>
      </c>
      <c r="L49" s="2">
        <f t="shared" si="8"/>
        <v>-2186.6121222720449</v>
      </c>
      <c r="M49" s="2">
        <f t="shared" si="9"/>
        <v>-262.39345467264542</v>
      </c>
      <c r="N49" s="2">
        <f t="shared" si="10"/>
        <v>8275.7813324006001</v>
      </c>
      <c r="O49" s="2">
        <f t="shared" si="11"/>
        <v>-1924.2186675993999</v>
      </c>
      <c r="P49" s="2">
        <f t="shared" si="19"/>
        <v>57.847474201560857</v>
      </c>
      <c r="Q49" s="2">
        <f t="shared" si="20"/>
        <v>11182.361743732496</v>
      </c>
      <c r="R49" s="2">
        <f t="shared" si="12"/>
        <v>982.3617437324956</v>
      </c>
      <c r="S49" s="2">
        <f>IF(MONTH(A49)=11,(Bezugstabelle!$D$14+Q37)*$R$10*0.7,0)</f>
        <v>0</v>
      </c>
      <c r="T49" s="2">
        <f t="shared" si="15"/>
        <v>0</v>
      </c>
      <c r="U49" s="3">
        <f t="shared" si="16"/>
        <v>181.36853693661197</v>
      </c>
      <c r="V49" s="3">
        <f t="shared" si="17"/>
        <v>800.99320679588368</v>
      </c>
      <c r="W49" s="14">
        <f t="shared" si="13"/>
        <v>11000.993206795883</v>
      </c>
    </row>
    <row r="50" spans="1:23" x14ac:dyDescent="0.25">
      <c r="A50" s="1">
        <v>44470</v>
      </c>
      <c r="B50">
        <v>35</v>
      </c>
      <c r="C50" s="8">
        <f t="shared" si="4"/>
        <v>300</v>
      </c>
      <c r="D50" s="8">
        <f t="shared" si="5"/>
        <v>10500</v>
      </c>
      <c r="E50">
        <v>-59.63</v>
      </c>
      <c r="F50" s="2">
        <v>0</v>
      </c>
      <c r="G50" s="2">
        <f t="shared" si="6"/>
        <v>240.37</v>
      </c>
      <c r="H50" s="2">
        <f t="shared" si="18"/>
        <v>8253.7578777279559</v>
      </c>
      <c r="I50" s="2">
        <f t="shared" si="7"/>
        <v>57.088491987618369</v>
      </c>
      <c r="J50" s="2">
        <v>0</v>
      </c>
      <c r="K50" s="2">
        <f t="shared" si="14"/>
        <v>8310.8463697155748</v>
      </c>
      <c r="L50" s="2">
        <f t="shared" si="8"/>
        <v>-2189.1536302844252</v>
      </c>
      <c r="M50" s="2">
        <f t="shared" si="9"/>
        <v>-262.69843563413104</v>
      </c>
      <c r="N50" s="2">
        <f t="shared" si="10"/>
        <v>8573.5448053497057</v>
      </c>
      <c r="O50" s="2">
        <f t="shared" si="11"/>
        <v>-1926.4551946502943</v>
      </c>
      <c r="P50" s="2">
        <f t="shared" si="19"/>
        <v>59.708281067408976</v>
      </c>
      <c r="Q50" s="2">
        <f t="shared" si="20"/>
        <v>11542.070024799905</v>
      </c>
      <c r="R50" s="2">
        <f t="shared" si="12"/>
        <v>1042.0700247999048</v>
      </c>
      <c r="S50" s="2">
        <f>IF(MONTH(A50)=11,(Bezugstabelle!$D$14+Q38)*$R$10*0.7,0)</f>
        <v>0</v>
      </c>
      <c r="T50" s="2">
        <f t="shared" si="15"/>
        <v>0</v>
      </c>
      <c r="U50" s="3">
        <f t="shared" si="16"/>
        <v>192.39217832868241</v>
      </c>
      <c r="V50" s="3">
        <f t="shared" si="17"/>
        <v>849.67784647122244</v>
      </c>
      <c r="W50" s="14">
        <f t="shared" si="13"/>
        <v>11349.677846471222</v>
      </c>
    </row>
    <row r="51" spans="1:23" x14ac:dyDescent="0.25">
      <c r="A51" s="1">
        <v>44501</v>
      </c>
      <c r="B51">
        <v>36</v>
      </c>
      <c r="C51" s="8">
        <f t="shared" si="4"/>
        <v>300</v>
      </c>
      <c r="D51" s="8">
        <f t="shared" si="5"/>
        <v>10800</v>
      </c>
      <c r="E51">
        <v>-59.63</v>
      </c>
      <c r="F51" s="2">
        <f>F39+$J$7</f>
        <v>-544.90000000000009</v>
      </c>
      <c r="G51" s="2">
        <f t="shared" si="6"/>
        <v>-304.53000000000009</v>
      </c>
      <c r="H51" s="2">
        <f t="shared" si="18"/>
        <v>8006.3163697155751</v>
      </c>
      <c r="I51" s="2">
        <f t="shared" si="7"/>
        <v>55.377021557199392</v>
      </c>
      <c r="J51" s="2">
        <f t="shared" ref="J51" si="21">(0.36%+0.035%)*H51</f>
        <v>31.624949660376526</v>
      </c>
      <c r="K51" s="2">
        <f t="shared" si="14"/>
        <v>8093.3183409331514</v>
      </c>
      <c r="L51" s="2">
        <f t="shared" si="8"/>
        <v>-2706.6816590668486</v>
      </c>
      <c r="M51" s="2">
        <f t="shared" si="9"/>
        <v>-324.80179908802188</v>
      </c>
      <c r="N51" s="2">
        <f t="shared" si="10"/>
        <v>8418.1201400211739</v>
      </c>
      <c r="O51" s="2">
        <f t="shared" si="11"/>
        <v>-2381.8798599788261</v>
      </c>
      <c r="P51" s="2">
        <f t="shared" si="19"/>
        <v>61.578764128959499</v>
      </c>
      <c r="Q51" s="2">
        <f t="shared" si="20"/>
        <v>11902.216550502158</v>
      </c>
      <c r="R51" s="2">
        <f t="shared" si="12"/>
        <v>1102.2165505021585</v>
      </c>
      <c r="S51" s="2">
        <f>IF(MONTH(A51)=11,(Bezugstabelle!$D$14+Q39)*$R$10*0.7,0)</f>
        <v>35.075226776485579</v>
      </c>
      <c r="T51" s="2">
        <f t="shared" si="15"/>
        <v>1.4322384267064943</v>
      </c>
      <c r="U51" s="3">
        <f t="shared" si="16"/>
        <v>197.02096689285236</v>
      </c>
      <c r="V51" s="3">
        <f t="shared" si="17"/>
        <v>905.19558360930614</v>
      </c>
      <c r="W51" s="14">
        <f t="shared" si="13"/>
        <v>11705.195583609306</v>
      </c>
    </row>
    <row r="52" spans="1:23" x14ac:dyDescent="0.25">
      <c r="A52" s="1">
        <v>44531</v>
      </c>
      <c r="B52">
        <v>37</v>
      </c>
      <c r="C52" s="8">
        <f t="shared" si="4"/>
        <v>300</v>
      </c>
      <c r="D52" s="8">
        <f t="shared" si="5"/>
        <v>11100</v>
      </c>
      <c r="E52">
        <v>-59.63</v>
      </c>
      <c r="F52" s="2">
        <v>0</v>
      </c>
      <c r="G52" s="2">
        <f t="shared" si="6"/>
        <v>240.37</v>
      </c>
      <c r="H52" s="2">
        <f t="shared" si="18"/>
        <v>8333.6883409331513</v>
      </c>
      <c r="I52" s="2">
        <f t="shared" si="7"/>
        <v>57.641344358120968</v>
      </c>
      <c r="J52" s="2">
        <v>0</v>
      </c>
      <c r="K52" s="2">
        <f t="shared" si="14"/>
        <v>8391.3296852912717</v>
      </c>
      <c r="L52" s="2">
        <f t="shared" si="8"/>
        <v>-2708.6703147087283</v>
      </c>
      <c r="M52" s="2">
        <f t="shared" si="9"/>
        <v>-325.04043776504739</v>
      </c>
      <c r="N52" s="2">
        <f t="shared" si="10"/>
        <v>8716.3701230563183</v>
      </c>
      <c r="O52" s="2">
        <f t="shared" si="11"/>
        <v>-2383.6298769436817</v>
      </c>
      <c r="P52" s="2">
        <f t="shared" si="19"/>
        <v>63.451526062611222</v>
      </c>
      <c r="Q52" s="2">
        <f t="shared" si="20"/>
        <v>12265.668076564769</v>
      </c>
      <c r="R52" s="2">
        <f t="shared" si="12"/>
        <v>1165.6680765647689</v>
      </c>
      <c r="S52" s="2">
        <f>IF(MONTH(A52)=11,(Bezugstabelle!$D$14+Q40)*$R$10*0.7,0)</f>
        <v>0</v>
      </c>
      <c r="T52" s="2">
        <f t="shared" si="15"/>
        <v>0</v>
      </c>
      <c r="U52" s="3">
        <f t="shared" si="16"/>
        <v>215.21146863577042</v>
      </c>
      <c r="V52" s="3">
        <f t="shared" si="17"/>
        <v>950.45660792899844</v>
      </c>
      <c r="W52" s="14">
        <f t="shared" si="13"/>
        <v>12050.456607928998</v>
      </c>
    </row>
    <row r="53" spans="1:23" x14ac:dyDescent="0.25">
      <c r="A53" s="1">
        <v>44562</v>
      </c>
      <c r="B53">
        <v>38</v>
      </c>
      <c r="C53" s="8">
        <f t="shared" si="4"/>
        <v>300</v>
      </c>
      <c r="D53" s="8">
        <f t="shared" si="5"/>
        <v>11400</v>
      </c>
      <c r="E53">
        <v>-59.63</v>
      </c>
      <c r="F53" s="2">
        <v>0</v>
      </c>
      <c r="G53" s="2">
        <f t="shared" si="6"/>
        <v>240.37</v>
      </c>
      <c r="H53" s="2">
        <f t="shared" si="18"/>
        <v>8631.6996852912725</v>
      </c>
      <c r="I53" s="2">
        <f t="shared" si="7"/>
        <v>59.702589489931306</v>
      </c>
      <c r="J53" s="2">
        <v>0</v>
      </c>
      <c r="K53" s="2">
        <f t="shared" si="14"/>
        <v>8691.4022747812032</v>
      </c>
      <c r="L53" s="2">
        <f t="shared" si="8"/>
        <v>-2708.5977252187968</v>
      </c>
      <c r="M53" s="2">
        <f t="shared" si="9"/>
        <v>-325.03172702625562</v>
      </c>
      <c r="N53" s="2">
        <f t="shared" si="10"/>
        <v>9016.4340018074581</v>
      </c>
      <c r="O53" s="2">
        <f t="shared" si="11"/>
        <v>-2383.5659981925419</v>
      </c>
      <c r="P53" s="2">
        <f t="shared" si="19"/>
        <v>65.341473998136792</v>
      </c>
      <c r="Q53" s="2">
        <f t="shared" si="20"/>
        <v>12631.009550562905</v>
      </c>
      <c r="R53" s="2">
        <f t="shared" si="12"/>
        <v>1231.0095505629051</v>
      </c>
      <c r="S53" s="2">
        <f>IF(MONTH(A53)=11,(Bezugstabelle!$D$14+Q41)*$R$10*0.7,0)</f>
        <v>0</v>
      </c>
      <c r="T53" s="2">
        <f t="shared" si="15"/>
        <v>0</v>
      </c>
      <c r="U53" s="3">
        <f t="shared" si="16"/>
        <v>227.27513827267634</v>
      </c>
      <c r="V53" s="3">
        <f t="shared" si="17"/>
        <v>1003.7344122902288</v>
      </c>
      <c r="W53" s="14">
        <f t="shared" si="13"/>
        <v>12403.734412290229</v>
      </c>
    </row>
    <row r="54" spans="1:23" x14ac:dyDescent="0.25">
      <c r="A54" s="1">
        <v>44593</v>
      </c>
      <c r="B54">
        <v>39</v>
      </c>
      <c r="C54" s="8">
        <f t="shared" si="4"/>
        <v>300</v>
      </c>
      <c r="D54" s="8">
        <f t="shared" si="5"/>
        <v>11700</v>
      </c>
      <c r="E54">
        <v>-59.63</v>
      </c>
      <c r="F54" s="2">
        <v>0</v>
      </c>
      <c r="G54" s="2">
        <f t="shared" si="6"/>
        <v>240.37</v>
      </c>
      <c r="H54" s="2">
        <f t="shared" si="18"/>
        <v>8931.772274781204</v>
      </c>
      <c r="I54" s="2">
        <f t="shared" si="7"/>
        <v>61.778091567236665</v>
      </c>
      <c r="J54" s="2">
        <v>0</v>
      </c>
      <c r="K54" s="2">
        <f t="shared" si="14"/>
        <v>8993.5503663484415</v>
      </c>
      <c r="L54" s="2">
        <f t="shared" si="8"/>
        <v>-2706.4496336515585</v>
      </c>
      <c r="M54" s="2">
        <f t="shared" si="9"/>
        <v>-324.77395603818701</v>
      </c>
      <c r="N54" s="2">
        <f t="shared" si="10"/>
        <v>9318.3243223866284</v>
      </c>
      <c r="O54" s="2">
        <f t="shared" si="11"/>
        <v>-2381.6756776133716</v>
      </c>
      <c r="P54" s="2">
        <f t="shared" si="19"/>
        <v>67.241249662927103</v>
      </c>
      <c r="Q54" s="2">
        <f t="shared" si="20"/>
        <v>12998.250800225833</v>
      </c>
      <c r="R54" s="2">
        <f t="shared" si="12"/>
        <v>1298.2508002258328</v>
      </c>
      <c r="S54" s="2">
        <f>IF(MONTH(A54)=11,(Bezugstabelle!$D$14+Q42)*$R$10*0.7,0)</f>
        <v>0</v>
      </c>
      <c r="T54" s="2">
        <f t="shared" si="15"/>
        <v>0</v>
      </c>
      <c r="U54" s="3">
        <f t="shared" si="16"/>
        <v>239.68955399169434</v>
      </c>
      <c r="V54" s="3">
        <f t="shared" si="17"/>
        <v>1058.5612462341385</v>
      </c>
      <c r="W54" s="14">
        <f t="shared" si="13"/>
        <v>12758.561246234138</v>
      </c>
    </row>
    <row r="55" spans="1:23" x14ac:dyDescent="0.25">
      <c r="A55" s="1">
        <v>44621</v>
      </c>
      <c r="B55">
        <v>40</v>
      </c>
      <c r="C55" s="8">
        <f t="shared" si="4"/>
        <v>300</v>
      </c>
      <c r="D55" s="8">
        <f t="shared" si="5"/>
        <v>12000</v>
      </c>
      <c r="E55">
        <v>-59.63</v>
      </c>
      <c r="F55" s="2">
        <v>0</v>
      </c>
      <c r="G55" s="2">
        <f t="shared" si="6"/>
        <v>240.37</v>
      </c>
      <c r="H55" s="2">
        <f t="shared" si="18"/>
        <v>9233.9203663484423</v>
      </c>
      <c r="I55" s="2">
        <f t="shared" si="7"/>
        <v>63.867949200576732</v>
      </c>
      <c r="J55" s="2">
        <v>0</v>
      </c>
      <c r="K55" s="2">
        <f t="shared" si="14"/>
        <v>9297.7883155490199</v>
      </c>
      <c r="L55" s="2">
        <f t="shared" si="8"/>
        <v>-2702.2116844509801</v>
      </c>
      <c r="M55" s="2">
        <f t="shared" si="9"/>
        <v>-324.26540213411761</v>
      </c>
      <c r="N55" s="2">
        <f t="shared" si="10"/>
        <v>9622.0537176831367</v>
      </c>
      <c r="O55" s="2">
        <f t="shared" si="11"/>
        <v>-2377.9462823168633</v>
      </c>
      <c r="P55" s="2">
        <f t="shared" si="19"/>
        <v>69.150904161174324</v>
      </c>
      <c r="Q55" s="2">
        <f t="shared" si="20"/>
        <v>13367.401704387006</v>
      </c>
      <c r="R55" s="2">
        <f t="shared" si="12"/>
        <v>1367.4017043870062</v>
      </c>
      <c r="S55" s="2">
        <f>IF(MONTH(A55)=11,(Bezugstabelle!$D$14+Q43)*$R$10*0.7,0)</f>
        <v>0</v>
      </c>
      <c r="T55" s="2">
        <f t="shared" si="15"/>
        <v>0</v>
      </c>
      <c r="U55" s="3">
        <f t="shared" si="16"/>
        <v>252.45653967245102</v>
      </c>
      <c r="V55" s="3">
        <f t="shared" si="17"/>
        <v>1114.9451647145552</v>
      </c>
      <c r="W55" s="14">
        <f t="shared" si="13"/>
        <v>13114.945164714554</v>
      </c>
    </row>
    <row r="56" spans="1:23" x14ac:dyDescent="0.25">
      <c r="A56" s="1">
        <v>44652</v>
      </c>
      <c r="B56">
        <v>41</v>
      </c>
      <c r="C56" s="8">
        <f t="shared" si="4"/>
        <v>300</v>
      </c>
      <c r="D56" s="8">
        <f t="shared" si="5"/>
        <v>12300</v>
      </c>
      <c r="E56">
        <v>-59.63</v>
      </c>
      <c r="F56" s="2">
        <v>0</v>
      </c>
      <c r="G56" s="2">
        <f t="shared" si="6"/>
        <v>240.37</v>
      </c>
      <c r="H56" s="2">
        <f t="shared" si="18"/>
        <v>9538.1583155490207</v>
      </c>
      <c r="I56" s="2">
        <f t="shared" si="7"/>
        <v>65.972261682547398</v>
      </c>
      <c r="J56" s="2">
        <v>0</v>
      </c>
      <c r="K56" s="2">
        <f t="shared" si="14"/>
        <v>9604.1305772315682</v>
      </c>
      <c r="L56" s="2">
        <f t="shared" si="8"/>
        <v>-2695.8694227684318</v>
      </c>
      <c r="M56" s="2">
        <f t="shared" si="9"/>
        <v>-323.50433073221183</v>
      </c>
      <c r="N56" s="2">
        <f t="shared" si="10"/>
        <v>9927.6349079637803</v>
      </c>
      <c r="O56" s="2">
        <f t="shared" si="11"/>
        <v>-2372.3650920362197</v>
      </c>
      <c r="P56" s="2">
        <f t="shared" si="19"/>
        <v>71.070488862812425</v>
      </c>
      <c r="Q56" s="2">
        <f t="shared" si="20"/>
        <v>13738.472193249818</v>
      </c>
      <c r="R56" s="2">
        <f t="shared" si="12"/>
        <v>1438.4721932498178</v>
      </c>
      <c r="S56" s="2">
        <f>IF(MONTH(A56)=11,(Bezugstabelle!$D$14+Q44)*$R$10*0.7,0)</f>
        <v>0</v>
      </c>
      <c r="T56" s="2">
        <f t="shared" si="15"/>
        <v>0</v>
      </c>
      <c r="U56" s="3">
        <f t="shared" si="16"/>
        <v>265.57792867874758</v>
      </c>
      <c r="V56" s="3">
        <f t="shared" si="17"/>
        <v>1172.8942645710702</v>
      </c>
      <c r="W56" s="14">
        <f t="shared" si="13"/>
        <v>13472.89426457107</v>
      </c>
    </row>
    <row r="57" spans="1:23" x14ac:dyDescent="0.25">
      <c r="A57" s="1">
        <v>44682</v>
      </c>
      <c r="B57">
        <v>42</v>
      </c>
      <c r="C57" s="8">
        <f t="shared" si="4"/>
        <v>300</v>
      </c>
      <c r="D57" s="8">
        <f t="shared" si="5"/>
        <v>12600</v>
      </c>
      <c r="E57">
        <v>-59.63</v>
      </c>
      <c r="F57" s="2">
        <v>0</v>
      </c>
      <c r="G57" s="2">
        <f t="shared" si="6"/>
        <v>240.37</v>
      </c>
      <c r="H57" s="2">
        <f t="shared" si="18"/>
        <v>9844.500577231569</v>
      </c>
      <c r="I57" s="2">
        <f t="shared" si="7"/>
        <v>68.091128992518364</v>
      </c>
      <c r="J57" s="2">
        <v>0</v>
      </c>
      <c r="K57" s="2">
        <f t="shared" si="14"/>
        <v>9912.5917062240878</v>
      </c>
      <c r="L57" s="2">
        <f t="shared" si="8"/>
        <v>-2687.4082937759122</v>
      </c>
      <c r="M57" s="2">
        <f t="shared" si="9"/>
        <v>-322.48899525310947</v>
      </c>
      <c r="N57" s="2">
        <f t="shared" si="10"/>
        <v>10235.080701477198</v>
      </c>
      <c r="O57" s="2">
        <f t="shared" si="11"/>
        <v>-2364.9192985228019</v>
      </c>
      <c r="P57" s="2">
        <f t="shared" si="19"/>
        <v>73.000055404899044</v>
      </c>
      <c r="Q57" s="2">
        <f t="shared" si="20"/>
        <v>14111.472248654716</v>
      </c>
      <c r="R57" s="2">
        <f t="shared" si="12"/>
        <v>1511.4722486547162</v>
      </c>
      <c r="S57" s="2">
        <f>IF(MONTH(A57)=11,(Bezugstabelle!$D$14+Q45)*$R$10*0.7,0)</f>
        <v>0</v>
      </c>
      <c r="T57" s="2">
        <f t="shared" si="15"/>
        <v>0</v>
      </c>
      <c r="U57" s="3">
        <f t="shared" si="16"/>
        <v>279.05556390787694</v>
      </c>
      <c r="V57" s="3">
        <f t="shared" si="17"/>
        <v>1232.4166847468391</v>
      </c>
      <c r="W57" s="14">
        <f t="shared" si="13"/>
        <v>13832.416684746839</v>
      </c>
    </row>
    <row r="58" spans="1:23" x14ac:dyDescent="0.25">
      <c r="A58" s="1">
        <v>44713</v>
      </c>
      <c r="B58">
        <v>43</v>
      </c>
      <c r="C58" s="8">
        <f t="shared" si="4"/>
        <v>300</v>
      </c>
      <c r="D58" s="8">
        <f t="shared" si="5"/>
        <v>12900</v>
      </c>
      <c r="E58">
        <v>-59.63</v>
      </c>
      <c r="F58" s="2">
        <v>0</v>
      </c>
      <c r="G58" s="2">
        <f t="shared" si="6"/>
        <v>240.37</v>
      </c>
      <c r="H58" s="2">
        <f t="shared" si="18"/>
        <v>10152.961706224089</v>
      </c>
      <c r="I58" s="2">
        <f t="shared" si="7"/>
        <v>70.224651801383274</v>
      </c>
      <c r="J58" s="2">
        <v>0</v>
      </c>
      <c r="K58" s="2">
        <f t="shared" si="14"/>
        <v>10223.186358025472</v>
      </c>
      <c r="L58" s="2">
        <f t="shared" si="8"/>
        <v>-2676.8136419745279</v>
      </c>
      <c r="M58" s="2">
        <f t="shared" si="9"/>
        <v>-321.21763703694336</v>
      </c>
      <c r="N58" s="2">
        <f t="shared" si="10"/>
        <v>10544.403995062416</v>
      </c>
      <c r="O58" s="2">
        <f t="shared" si="11"/>
        <v>-2355.5960049375844</v>
      </c>
      <c r="P58" s="2">
        <f t="shared" si="19"/>
        <v>74.939655693004525</v>
      </c>
      <c r="Q58" s="2">
        <f t="shared" si="20"/>
        <v>14486.41190434772</v>
      </c>
      <c r="R58" s="2">
        <f t="shared" si="12"/>
        <v>1586.4119043477203</v>
      </c>
      <c r="S58" s="2">
        <f>IF(MONTH(A58)=11,(Bezugstabelle!$D$14+Q46)*$R$10*0.7,0)</f>
        <v>0</v>
      </c>
      <c r="T58" s="2">
        <f t="shared" si="15"/>
        <v>0</v>
      </c>
      <c r="U58" s="3">
        <f t="shared" si="16"/>
        <v>292.89129784019781</v>
      </c>
      <c r="V58" s="3">
        <f t="shared" si="17"/>
        <v>1293.5206065075226</v>
      </c>
      <c r="W58" s="14">
        <f t="shared" si="13"/>
        <v>14193.520606507522</v>
      </c>
    </row>
    <row r="59" spans="1:23" x14ac:dyDescent="0.25">
      <c r="A59" s="1">
        <v>44743</v>
      </c>
      <c r="B59">
        <v>44</v>
      </c>
      <c r="C59" s="8">
        <f t="shared" si="4"/>
        <v>300</v>
      </c>
      <c r="D59" s="8">
        <f t="shared" si="5"/>
        <v>13200</v>
      </c>
      <c r="E59">
        <v>-59.63</v>
      </c>
      <c r="F59" s="2">
        <v>0</v>
      </c>
      <c r="G59" s="2">
        <f t="shared" si="6"/>
        <v>240.37</v>
      </c>
      <c r="H59" s="2">
        <f t="shared" si="18"/>
        <v>10463.556358025473</v>
      </c>
      <c r="I59" s="2">
        <f t="shared" si="7"/>
        <v>72.372931476342856</v>
      </c>
      <c r="J59" s="2">
        <v>0</v>
      </c>
      <c r="K59" s="2">
        <f t="shared" si="14"/>
        <v>10535.929289501815</v>
      </c>
      <c r="L59" s="2">
        <f t="shared" si="8"/>
        <v>-2664.0707104981848</v>
      </c>
      <c r="M59" s="2">
        <f t="shared" si="9"/>
        <v>-319.68848525978217</v>
      </c>
      <c r="N59" s="2">
        <f t="shared" si="10"/>
        <v>10855.617774761597</v>
      </c>
      <c r="O59" s="2">
        <f t="shared" si="11"/>
        <v>-2344.3822252384034</v>
      </c>
      <c r="P59" s="2">
        <f t="shared" si="19"/>
        <v>76.889341902608138</v>
      </c>
      <c r="Q59" s="2">
        <f t="shared" si="20"/>
        <v>14863.301246250328</v>
      </c>
      <c r="R59" s="2">
        <f t="shared" si="12"/>
        <v>1663.3012462503284</v>
      </c>
      <c r="S59" s="2">
        <f>IF(MONTH(A59)=11,(Bezugstabelle!$D$14+Q47)*$R$10*0.7,0)</f>
        <v>0</v>
      </c>
      <c r="T59" s="2">
        <f t="shared" si="15"/>
        <v>0</v>
      </c>
      <c r="U59" s="3">
        <f t="shared" si="16"/>
        <v>307.08699258896684</v>
      </c>
      <c r="V59" s="3">
        <f t="shared" si="17"/>
        <v>1356.2142536613615</v>
      </c>
      <c r="W59" s="14">
        <f t="shared" si="13"/>
        <v>14556.214253661361</v>
      </c>
    </row>
    <row r="60" spans="1:23" x14ac:dyDescent="0.25">
      <c r="A60" s="1">
        <v>44774</v>
      </c>
      <c r="B60">
        <v>45</v>
      </c>
      <c r="C60" s="8">
        <f t="shared" si="4"/>
        <v>300</v>
      </c>
      <c r="D60" s="8">
        <f t="shared" si="5"/>
        <v>13500</v>
      </c>
      <c r="E60">
        <v>-59.63</v>
      </c>
      <c r="F60" s="2">
        <v>0</v>
      </c>
      <c r="G60" s="2">
        <f t="shared" si="6"/>
        <v>240.37</v>
      </c>
      <c r="H60" s="2">
        <f t="shared" si="18"/>
        <v>10776.299289501816</v>
      </c>
      <c r="I60" s="2">
        <f t="shared" si="7"/>
        <v>74.536070085720894</v>
      </c>
      <c r="J60" s="2">
        <v>0</v>
      </c>
      <c r="K60" s="2">
        <f t="shared" si="14"/>
        <v>10850.835359587538</v>
      </c>
      <c r="L60" s="2">
        <f t="shared" si="8"/>
        <v>-2649.1646404124622</v>
      </c>
      <c r="M60" s="2">
        <f t="shared" si="9"/>
        <v>-317.89975684949547</v>
      </c>
      <c r="N60" s="2">
        <f t="shared" si="10"/>
        <v>11168.735116437034</v>
      </c>
      <c r="O60" s="2">
        <f t="shared" si="11"/>
        <v>-2331.2648835629661</v>
      </c>
      <c r="P60" s="2">
        <f t="shared" si="19"/>
        <v>78.849166480501708</v>
      </c>
      <c r="Q60" s="2">
        <f t="shared" si="20"/>
        <v>15242.150412730831</v>
      </c>
      <c r="R60" s="2">
        <f t="shared" si="12"/>
        <v>1742.1504127308308</v>
      </c>
      <c r="S60" s="2">
        <f>IF(MONTH(A60)=11,(Bezugstabelle!$D$14+Q48)*$R$10*0.7,0)</f>
        <v>0</v>
      </c>
      <c r="T60" s="2">
        <f t="shared" si="15"/>
        <v>0</v>
      </c>
      <c r="U60" s="3">
        <f t="shared" si="16"/>
        <v>321.64451995042958</v>
      </c>
      <c r="V60" s="3">
        <f t="shared" si="17"/>
        <v>1420.5058927804012</v>
      </c>
      <c r="W60" s="14">
        <f t="shared" si="13"/>
        <v>14920.505892780402</v>
      </c>
    </row>
    <row r="61" spans="1:23" x14ac:dyDescent="0.25">
      <c r="A61" s="1">
        <v>44805</v>
      </c>
      <c r="B61">
        <v>46</v>
      </c>
      <c r="C61" s="8">
        <f t="shared" si="4"/>
        <v>300</v>
      </c>
      <c r="D61" s="8">
        <f t="shared" si="5"/>
        <v>13800</v>
      </c>
      <c r="E61">
        <v>-59.63</v>
      </c>
      <c r="F61" s="2">
        <v>0</v>
      </c>
      <c r="G61" s="2">
        <f t="shared" si="6"/>
        <v>240.37</v>
      </c>
      <c r="H61" s="2">
        <f t="shared" si="18"/>
        <v>11091.205359587539</v>
      </c>
      <c r="I61" s="2">
        <f t="shared" si="7"/>
        <v>76.71417040381381</v>
      </c>
      <c r="J61" s="2">
        <v>0</v>
      </c>
      <c r="K61" s="2">
        <f t="shared" si="14"/>
        <v>11167.919529991352</v>
      </c>
      <c r="L61" s="2">
        <f t="shared" si="8"/>
        <v>-2632.0804700086483</v>
      </c>
      <c r="M61" s="2">
        <f t="shared" si="9"/>
        <v>-315.84965640103781</v>
      </c>
      <c r="N61" s="2">
        <f t="shared" si="10"/>
        <v>11483.76918639239</v>
      </c>
      <c r="O61" s="2">
        <f t="shared" si="11"/>
        <v>-2316.2308136076099</v>
      </c>
      <c r="P61" s="2">
        <f t="shared" si="19"/>
        <v>80.819182146200319</v>
      </c>
      <c r="Q61" s="2">
        <f t="shared" si="20"/>
        <v>15622.969594877031</v>
      </c>
      <c r="R61" s="2">
        <f t="shared" si="12"/>
        <v>1822.9695948770313</v>
      </c>
      <c r="S61" s="2">
        <f>IF(MONTH(A61)=11,(Bezugstabelle!$D$14+Q49)*$R$10*0.7,0)</f>
        <v>0</v>
      </c>
      <c r="T61" s="2">
        <f t="shared" si="15"/>
        <v>0</v>
      </c>
      <c r="U61" s="3">
        <f t="shared" si="16"/>
        <v>336.56576145417188</v>
      </c>
      <c r="V61" s="3">
        <f t="shared" si="17"/>
        <v>1486.4038334228594</v>
      </c>
      <c r="W61" s="14">
        <f t="shared" si="13"/>
        <v>15286.403833422859</v>
      </c>
    </row>
    <row r="62" spans="1:23" x14ac:dyDescent="0.25">
      <c r="A62" s="1">
        <v>44835</v>
      </c>
      <c r="B62">
        <v>47</v>
      </c>
      <c r="C62" s="8">
        <f t="shared" si="4"/>
        <v>300</v>
      </c>
      <c r="D62" s="8">
        <f t="shared" si="5"/>
        <v>14100</v>
      </c>
      <c r="E62">
        <v>-59.63</v>
      </c>
      <c r="F62" s="2">
        <v>0</v>
      </c>
      <c r="G62" s="2">
        <f t="shared" si="6"/>
        <v>240.37</v>
      </c>
      <c r="H62" s="2">
        <f t="shared" si="18"/>
        <v>11408.289529991353</v>
      </c>
      <c r="I62" s="2">
        <f t="shared" si="7"/>
        <v>78.90733591577353</v>
      </c>
      <c r="J62" s="2">
        <v>0</v>
      </c>
      <c r="K62" s="2">
        <f t="shared" si="14"/>
        <v>11487.196865907126</v>
      </c>
      <c r="L62" s="2">
        <f t="shared" si="8"/>
        <v>-2612.8031340928737</v>
      </c>
      <c r="M62" s="2">
        <f t="shared" si="9"/>
        <v>-313.53637609114486</v>
      </c>
      <c r="N62" s="2">
        <f t="shared" si="10"/>
        <v>11800.73324199827</v>
      </c>
      <c r="O62" s="2">
        <f t="shared" si="11"/>
        <v>-2299.2667580017296</v>
      </c>
      <c r="P62" s="2">
        <f t="shared" si="19"/>
        <v>82.799441893360566</v>
      </c>
      <c r="Q62" s="2">
        <f t="shared" si="20"/>
        <v>16005.769036770393</v>
      </c>
      <c r="R62" s="2">
        <f t="shared" si="12"/>
        <v>1905.7690367703926</v>
      </c>
      <c r="S62" s="2">
        <f>IF(MONTH(A62)=11,(Bezugstabelle!$D$14+Q50)*$R$10*0.7,0)</f>
        <v>0</v>
      </c>
      <c r="T62" s="2">
        <f t="shared" si="15"/>
        <v>0</v>
      </c>
      <c r="U62" s="3">
        <f t="shared" si="16"/>
        <v>351.85260841373372</v>
      </c>
      <c r="V62" s="3">
        <f t="shared" si="17"/>
        <v>1553.9164283566588</v>
      </c>
      <c r="W62" s="14">
        <f t="shared" si="13"/>
        <v>15653.916428356659</v>
      </c>
    </row>
    <row r="63" spans="1:23" x14ac:dyDescent="0.25">
      <c r="A63" s="1">
        <v>44866</v>
      </c>
      <c r="B63">
        <v>48</v>
      </c>
      <c r="C63" s="8">
        <f t="shared" si="4"/>
        <v>300</v>
      </c>
      <c r="D63" s="8">
        <f t="shared" si="5"/>
        <v>14400</v>
      </c>
      <c r="E63">
        <v>-59.63</v>
      </c>
      <c r="F63" s="2">
        <f>F51+$J$7</f>
        <v>-534.84000000000015</v>
      </c>
      <c r="G63" s="2">
        <f t="shared" si="6"/>
        <v>-294.47000000000014</v>
      </c>
      <c r="H63" s="2">
        <f t="shared" si="18"/>
        <v>11192.726865907127</v>
      </c>
      <c r="I63" s="2">
        <f t="shared" si="7"/>
        <v>77.416360822524297</v>
      </c>
      <c r="J63" s="2">
        <f t="shared" ref="J63" si="22">(0.36%+0.035%)*H63</f>
        <v>44.211271120333159</v>
      </c>
      <c r="K63" s="2">
        <f t="shared" si="14"/>
        <v>11314.354497849985</v>
      </c>
      <c r="L63" s="2">
        <f t="shared" si="8"/>
        <v>-3085.6455021500151</v>
      </c>
      <c r="M63" s="2">
        <f t="shared" si="9"/>
        <v>-370.27746025800184</v>
      </c>
      <c r="N63" s="2">
        <f t="shared" si="10"/>
        <v>11684.631958107986</v>
      </c>
      <c r="O63" s="2">
        <f t="shared" si="11"/>
        <v>-2715.3680418920139</v>
      </c>
      <c r="P63" s="2">
        <f t="shared" si="19"/>
        <v>84.789998991206033</v>
      </c>
      <c r="Q63" s="2">
        <f t="shared" si="20"/>
        <v>16388.500134641643</v>
      </c>
      <c r="R63" s="2">
        <f t="shared" si="12"/>
        <v>1988.5001346416429</v>
      </c>
      <c r="S63" s="2">
        <f>IF(MONTH(A63)=11,(Bezugstabelle!$D$14+Q51)*$R$10*0.7,0)</f>
        <v>50.422068243827852</v>
      </c>
      <c r="T63" s="2">
        <f t="shared" si="15"/>
        <v>2.0589011199563036</v>
      </c>
      <c r="U63" s="3">
        <f t="shared" si="16"/>
        <v>357.81766300869657</v>
      </c>
      <c r="V63" s="3">
        <f t="shared" si="17"/>
        <v>1630.6824716329463</v>
      </c>
      <c r="W63" s="14">
        <f t="shared" si="13"/>
        <v>16030.682471632947</v>
      </c>
    </row>
    <row r="64" spans="1:23" x14ac:dyDescent="0.25">
      <c r="A64" s="1">
        <v>44896</v>
      </c>
      <c r="B64">
        <v>49</v>
      </c>
      <c r="C64" s="8">
        <f t="shared" si="4"/>
        <v>300</v>
      </c>
      <c r="D64" s="8">
        <f t="shared" si="5"/>
        <v>14700</v>
      </c>
      <c r="E64">
        <v>-59.63</v>
      </c>
      <c r="F64" s="2">
        <v>0</v>
      </c>
      <c r="G64" s="2">
        <f t="shared" si="6"/>
        <v>240.37</v>
      </c>
      <c r="H64" s="2">
        <f t="shared" si="18"/>
        <v>11554.724497849986</v>
      </c>
      <c r="I64" s="2">
        <f t="shared" si="7"/>
        <v>79.92017777679574</v>
      </c>
      <c r="J64" s="2">
        <v>0</v>
      </c>
      <c r="K64" s="2">
        <f t="shared" si="14"/>
        <v>11634.644675626781</v>
      </c>
      <c r="L64" s="2">
        <f t="shared" si="8"/>
        <v>-3065.3553243732185</v>
      </c>
      <c r="M64" s="2">
        <f t="shared" si="9"/>
        <v>-367.84263892478623</v>
      </c>
      <c r="N64" s="2">
        <f t="shared" si="10"/>
        <v>12002.487314551568</v>
      </c>
      <c r="O64" s="2">
        <f t="shared" si="11"/>
        <v>-2697.5126854484315</v>
      </c>
      <c r="P64" s="2">
        <f t="shared" si="19"/>
        <v>86.780200700136533</v>
      </c>
      <c r="Q64" s="2">
        <f t="shared" si="20"/>
        <v>16775.28033534178</v>
      </c>
      <c r="R64" s="2">
        <f t="shared" si="12"/>
        <v>2075.2803353417803</v>
      </c>
      <c r="S64" s="2">
        <f>IF(MONTH(A64)=11,(Bezugstabelle!$D$14+Q52)*$R$10*0.7,0)</f>
        <v>0</v>
      </c>
      <c r="T64" s="2">
        <f t="shared" si="15"/>
        <v>0</v>
      </c>
      <c r="U64" s="3">
        <f t="shared" si="16"/>
        <v>383.14863191247616</v>
      </c>
      <c r="V64" s="3">
        <f t="shared" si="17"/>
        <v>1692.1317034293043</v>
      </c>
      <c r="W64" s="14">
        <f t="shared" si="13"/>
        <v>16392.131703429302</v>
      </c>
    </row>
    <row r="65" spans="1:23" x14ac:dyDescent="0.25">
      <c r="A65" s="1">
        <v>44927</v>
      </c>
      <c r="B65">
        <v>50</v>
      </c>
      <c r="C65" s="8">
        <f t="shared" si="4"/>
        <v>300</v>
      </c>
      <c r="D65" s="8">
        <f t="shared" si="5"/>
        <v>15000</v>
      </c>
      <c r="E65">
        <v>-59.63</v>
      </c>
      <c r="F65" s="2">
        <v>0</v>
      </c>
      <c r="G65" s="2">
        <f t="shared" si="6"/>
        <v>240.37</v>
      </c>
      <c r="H65" s="2">
        <f t="shared" si="18"/>
        <v>11875.014675626782</v>
      </c>
      <c r="I65" s="2">
        <f t="shared" si="7"/>
        <v>82.135518173085245</v>
      </c>
      <c r="J65" s="2">
        <v>0</v>
      </c>
      <c r="K65" s="2">
        <f t="shared" si="14"/>
        <v>11957.150193799867</v>
      </c>
      <c r="L65" s="2">
        <f t="shared" si="8"/>
        <v>-3042.8498062001327</v>
      </c>
      <c r="M65" s="2">
        <f t="shared" si="9"/>
        <v>-365.14197674401589</v>
      </c>
      <c r="N65" s="2">
        <f t="shared" si="10"/>
        <v>12322.292170543884</v>
      </c>
      <c r="O65" s="2">
        <f t="shared" si="11"/>
        <v>-2677.7078294561161</v>
      </c>
      <c r="P65" s="2">
        <f t="shared" si="19"/>
        <v>88.791457743777258</v>
      </c>
      <c r="Q65" s="2">
        <f t="shared" si="20"/>
        <v>17164.071793085557</v>
      </c>
      <c r="R65" s="2">
        <f t="shared" si="12"/>
        <v>2164.0717930855571</v>
      </c>
      <c r="S65" s="2">
        <f>IF(MONTH(A65)=11,(Bezugstabelle!$D$14+Q53)*$R$10*0.7,0)</f>
        <v>0</v>
      </c>
      <c r="T65" s="2">
        <f t="shared" si="15"/>
        <v>0</v>
      </c>
      <c r="U65" s="3">
        <f t="shared" si="16"/>
        <v>399.54175479842092</v>
      </c>
      <c r="V65" s="3">
        <f t="shared" si="17"/>
        <v>1764.5300382871362</v>
      </c>
      <c r="W65" s="14">
        <f t="shared" si="13"/>
        <v>16764.530038287136</v>
      </c>
    </row>
    <row r="66" spans="1:23" x14ac:dyDescent="0.25">
      <c r="A66" s="1">
        <v>44958</v>
      </c>
      <c r="B66">
        <v>51</v>
      </c>
      <c r="C66" s="8">
        <f t="shared" si="4"/>
        <v>300</v>
      </c>
      <c r="D66" s="8">
        <f t="shared" si="5"/>
        <v>15300</v>
      </c>
      <c r="E66">
        <v>-59.63</v>
      </c>
      <c r="F66" s="2">
        <v>0</v>
      </c>
      <c r="G66" s="2">
        <f t="shared" si="6"/>
        <v>240.37</v>
      </c>
      <c r="H66" s="2">
        <f t="shared" si="18"/>
        <v>12197.520193799868</v>
      </c>
      <c r="I66" s="2">
        <f t="shared" si="7"/>
        <v>84.366181340449089</v>
      </c>
      <c r="J66" s="2">
        <v>0</v>
      </c>
      <c r="K66" s="2">
        <f t="shared" si="14"/>
        <v>12281.886375140317</v>
      </c>
      <c r="L66" s="2">
        <f t="shared" si="8"/>
        <v>-3018.1136248596831</v>
      </c>
      <c r="M66" s="2">
        <f t="shared" si="9"/>
        <v>-362.17363498316195</v>
      </c>
      <c r="N66" s="2">
        <f t="shared" si="10"/>
        <v>12644.06001012348</v>
      </c>
      <c r="O66" s="2">
        <f t="shared" si="11"/>
        <v>-2655.9399898765205</v>
      </c>
      <c r="P66" s="2">
        <f t="shared" si="19"/>
        <v>90.813173324044897</v>
      </c>
      <c r="Q66" s="2">
        <f t="shared" si="20"/>
        <v>17554.884966409601</v>
      </c>
      <c r="R66" s="2">
        <f t="shared" si="12"/>
        <v>2254.8849664096015</v>
      </c>
      <c r="S66" s="2">
        <f>IF(MONTH(A66)=11,(Bezugstabelle!$D$14+Q54)*$R$10*0.7,0)</f>
        <v>0</v>
      </c>
      <c r="T66" s="2">
        <f t="shared" si="15"/>
        <v>0</v>
      </c>
      <c r="U66" s="3">
        <f t="shared" si="16"/>
        <v>416.30813692337262</v>
      </c>
      <c r="V66" s="3">
        <f t="shared" si="17"/>
        <v>1838.5768294862289</v>
      </c>
      <c r="W66" s="14">
        <f t="shared" si="13"/>
        <v>17138.576829486228</v>
      </c>
    </row>
    <row r="67" spans="1:23" x14ac:dyDescent="0.25">
      <c r="A67" s="1">
        <v>44986</v>
      </c>
      <c r="B67">
        <v>52</v>
      </c>
      <c r="C67" s="8">
        <f t="shared" si="4"/>
        <v>300</v>
      </c>
      <c r="D67" s="8">
        <f t="shared" si="5"/>
        <v>15600</v>
      </c>
      <c r="E67">
        <v>-59.63</v>
      </c>
      <c r="F67" s="2">
        <v>0</v>
      </c>
      <c r="G67" s="2">
        <f t="shared" si="6"/>
        <v>240.37</v>
      </c>
      <c r="H67" s="2">
        <f t="shared" si="18"/>
        <v>12522.256375140318</v>
      </c>
      <c r="I67" s="2">
        <f t="shared" si="7"/>
        <v>86.612273261387202</v>
      </c>
      <c r="J67" s="2">
        <v>0</v>
      </c>
      <c r="K67" s="2">
        <f t="shared" si="14"/>
        <v>12608.868648401705</v>
      </c>
      <c r="L67" s="2">
        <f t="shared" si="8"/>
        <v>-2991.1313515982947</v>
      </c>
      <c r="M67" s="2">
        <f t="shared" si="9"/>
        <v>-358.93576219179539</v>
      </c>
      <c r="N67" s="2">
        <f t="shared" si="10"/>
        <v>12967.804410593501</v>
      </c>
      <c r="O67" s="2">
        <f t="shared" si="11"/>
        <v>-2632.1955894064995</v>
      </c>
      <c r="P67" s="2">
        <f t="shared" si="19"/>
        <v>92.84540182532993</v>
      </c>
      <c r="Q67" s="2">
        <f t="shared" si="20"/>
        <v>17947.73036823493</v>
      </c>
      <c r="R67" s="2">
        <f t="shared" si="12"/>
        <v>2347.7303682349302</v>
      </c>
      <c r="S67" s="2">
        <f>IF(MONTH(A67)=11,(Bezugstabelle!$D$14+Q55)*$R$10*0.7,0)</f>
        <v>0</v>
      </c>
      <c r="T67" s="2">
        <f t="shared" si="15"/>
        <v>0</v>
      </c>
      <c r="U67" s="3">
        <f t="shared" si="16"/>
        <v>433.44971923537389</v>
      </c>
      <c r="V67" s="3">
        <f t="shared" si="17"/>
        <v>1914.2806489995564</v>
      </c>
      <c r="W67" s="14">
        <f t="shared" si="13"/>
        <v>17514.280648999556</v>
      </c>
    </row>
    <row r="68" spans="1:23" x14ac:dyDescent="0.25">
      <c r="A68" s="1">
        <v>45017</v>
      </c>
      <c r="B68">
        <v>53</v>
      </c>
      <c r="C68" s="8">
        <f t="shared" si="4"/>
        <v>300</v>
      </c>
      <c r="D68" s="8">
        <f t="shared" si="5"/>
        <v>15900</v>
      </c>
      <c r="E68">
        <v>-59.63</v>
      </c>
      <c r="F68" s="2">
        <v>0</v>
      </c>
      <c r="G68" s="2">
        <f t="shared" si="6"/>
        <v>240.37</v>
      </c>
      <c r="H68" s="2">
        <f t="shared" si="18"/>
        <v>12849.238648401706</v>
      </c>
      <c r="I68" s="2">
        <f t="shared" si="7"/>
        <v>88.87390065144514</v>
      </c>
      <c r="J68" s="2">
        <v>0</v>
      </c>
      <c r="K68" s="2">
        <f t="shared" si="14"/>
        <v>12938.11254905315</v>
      </c>
      <c r="L68" s="2">
        <f t="shared" si="8"/>
        <v>-2961.8874509468496</v>
      </c>
      <c r="M68" s="2">
        <f t="shared" si="9"/>
        <v>-355.42649411362197</v>
      </c>
      <c r="N68" s="2">
        <f t="shared" si="10"/>
        <v>13293.539043166773</v>
      </c>
      <c r="O68" s="2">
        <f t="shared" si="11"/>
        <v>-2606.4609568332271</v>
      </c>
      <c r="P68" s="2">
        <f t="shared" si="19"/>
        <v>94.888197914821632</v>
      </c>
      <c r="Q68" s="2">
        <f t="shared" si="20"/>
        <v>18342.618566149751</v>
      </c>
      <c r="R68" s="2">
        <f t="shared" si="12"/>
        <v>2442.6185661497511</v>
      </c>
      <c r="S68" s="2">
        <f>IF(MONTH(A68)=11,(Bezugstabelle!$D$14+Q56)*$R$10*0.7,0)</f>
        <v>0</v>
      </c>
      <c r="T68" s="2">
        <f t="shared" si="15"/>
        <v>0</v>
      </c>
      <c r="U68" s="3">
        <f t="shared" si="16"/>
        <v>450.96845277539774</v>
      </c>
      <c r="V68" s="3">
        <f t="shared" si="17"/>
        <v>1991.6501133743534</v>
      </c>
      <c r="W68" s="14">
        <f t="shared" si="13"/>
        <v>17891.650113374355</v>
      </c>
    </row>
    <row r="69" spans="1:23" x14ac:dyDescent="0.25">
      <c r="A69" s="1">
        <v>45047</v>
      </c>
      <c r="B69">
        <v>54</v>
      </c>
      <c r="C69" s="8">
        <f t="shared" si="4"/>
        <v>300</v>
      </c>
      <c r="D69" s="8">
        <f t="shared" si="5"/>
        <v>16200</v>
      </c>
      <c r="E69">
        <v>-59.63</v>
      </c>
      <c r="F69" s="2">
        <v>0</v>
      </c>
      <c r="G69" s="2">
        <f t="shared" si="6"/>
        <v>240.37</v>
      </c>
      <c r="H69" s="2">
        <f t="shared" si="18"/>
        <v>13178.482549053151</v>
      </c>
      <c r="I69" s="2">
        <f t="shared" si="7"/>
        <v>91.151170964284304</v>
      </c>
      <c r="J69" s="2">
        <v>0</v>
      </c>
      <c r="K69" s="2">
        <f t="shared" si="14"/>
        <v>13269.633720017435</v>
      </c>
      <c r="L69" s="2">
        <f t="shared" si="8"/>
        <v>-2930.3662799825652</v>
      </c>
      <c r="M69" s="2">
        <f t="shared" si="9"/>
        <v>-351.64395359790785</v>
      </c>
      <c r="N69" s="2">
        <f t="shared" si="10"/>
        <v>13621.277673615343</v>
      </c>
      <c r="O69" s="2">
        <f t="shared" si="11"/>
        <v>-2578.7223263846572</v>
      </c>
      <c r="P69" s="2">
        <f t="shared" si="19"/>
        <v>96.941616543978697</v>
      </c>
      <c r="Q69" s="2">
        <f t="shared" si="20"/>
        <v>18739.560182693731</v>
      </c>
      <c r="R69" s="2">
        <f t="shared" si="12"/>
        <v>2539.5601826937309</v>
      </c>
      <c r="S69" s="2">
        <f>IF(MONTH(A69)=11,(Bezugstabelle!$D$14+Q57)*$R$10*0.7,0)</f>
        <v>0</v>
      </c>
      <c r="T69" s="2">
        <f t="shared" si="15"/>
        <v>0</v>
      </c>
      <c r="U69" s="3">
        <f t="shared" si="16"/>
        <v>468.86629872983002</v>
      </c>
      <c r="V69" s="3">
        <f t="shared" si="17"/>
        <v>2070.693883963901</v>
      </c>
      <c r="W69" s="14">
        <f t="shared" si="13"/>
        <v>18270.693883963901</v>
      </c>
    </row>
    <row r="70" spans="1:23" x14ac:dyDescent="0.25">
      <c r="A70" s="1">
        <v>45078</v>
      </c>
      <c r="B70">
        <v>55</v>
      </c>
      <c r="C70" s="8">
        <f t="shared" si="4"/>
        <v>300</v>
      </c>
      <c r="D70" s="8">
        <f t="shared" si="5"/>
        <v>16500</v>
      </c>
      <c r="E70">
        <v>-59.63</v>
      </c>
      <c r="F70" s="2">
        <v>0</v>
      </c>
      <c r="G70" s="2">
        <f t="shared" si="6"/>
        <v>240.37</v>
      </c>
      <c r="H70" s="2">
        <f t="shared" si="18"/>
        <v>13510.003720017436</v>
      </c>
      <c r="I70" s="2">
        <f t="shared" si="7"/>
        <v>93.444192396787273</v>
      </c>
      <c r="J70" s="2">
        <v>0</v>
      </c>
      <c r="K70" s="2">
        <f t="shared" si="14"/>
        <v>13603.447912414224</v>
      </c>
      <c r="L70" s="2">
        <f t="shared" si="8"/>
        <v>-2896.5520875857765</v>
      </c>
      <c r="M70" s="2">
        <f t="shared" si="9"/>
        <v>-347.58625051029321</v>
      </c>
      <c r="N70" s="2">
        <f t="shared" si="10"/>
        <v>13951.034162924516</v>
      </c>
      <c r="O70" s="2">
        <f t="shared" si="11"/>
        <v>-2548.9658370754842</v>
      </c>
      <c r="P70" s="2">
        <f t="shared" si="19"/>
        <v>99.005712950007393</v>
      </c>
      <c r="Q70" s="2">
        <f t="shared" si="20"/>
        <v>19138.56589564374</v>
      </c>
      <c r="R70" s="2">
        <f t="shared" si="12"/>
        <v>2638.5658956437401</v>
      </c>
      <c r="S70" s="2">
        <f>IF(MONTH(A70)=11,(Bezugstabelle!$D$14+Q58)*$R$10*0.7,0)</f>
        <v>0</v>
      </c>
      <c r="T70" s="2">
        <f t="shared" si="15"/>
        <v>0</v>
      </c>
      <c r="U70" s="3">
        <f t="shared" si="16"/>
        <v>487.14522848322548</v>
      </c>
      <c r="V70" s="3">
        <f t="shared" si="17"/>
        <v>2151.4206671605148</v>
      </c>
      <c r="W70" s="14">
        <f t="shared" si="13"/>
        <v>18651.420667160513</v>
      </c>
    </row>
    <row r="71" spans="1:23" x14ac:dyDescent="0.25">
      <c r="A71" s="1">
        <v>45108</v>
      </c>
      <c r="B71">
        <v>56</v>
      </c>
      <c r="C71" s="8">
        <f t="shared" si="4"/>
        <v>300</v>
      </c>
      <c r="D71" s="8">
        <f t="shared" si="5"/>
        <v>16800</v>
      </c>
      <c r="E71">
        <v>-59.63</v>
      </c>
      <c r="F71" s="2">
        <v>0</v>
      </c>
      <c r="G71" s="2">
        <f t="shared" si="6"/>
        <v>240.37</v>
      </c>
      <c r="H71" s="2">
        <f t="shared" si="18"/>
        <v>13843.817912414224</v>
      </c>
      <c r="I71" s="2">
        <f t="shared" si="7"/>
        <v>95.753073894198394</v>
      </c>
      <c r="J71" s="2">
        <v>0</v>
      </c>
      <c r="K71" s="2">
        <f t="shared" si="14"/>
        <v>13939.570986308423</v>
      </c>
      <c r="L71" s="2">
        <f t="shared" si="8"/>
        <v>-2860.429013691577</v>
      </c>
      <c r="M71" s="2">
        <f t="shared" si="9"/>
        <v>-343.25148164298923</v>
      </c>
      <c r="N71" s="2">
        <f t="shared" si="10"/>
        <v>14282.822467951411</v>
      </c>
      <c r="O71" s="2">
        <f t="shared" si="11"/>
        <v>-2517.1775320485885</v>
      </c>
      <c r="P71" s="2">
        <f t="shared" si="19"/>
        <v>101.08054265734745</v>
      </c>
      <c r="Q71" s="2">
        <f t="shared" si="20"/>
        <v>19539.646438301086</v>
      </c>
      <c r="R71" s="2">
        <f t="shared" si="12"/>
        <v>2739.6464383010862</v>
      </c>
      <c r="S71" s="2">
        <f>IF(MONTH(A71)=11,(Bezugstabelle!$D$14+Q59)*$R$10*0.7,0)</f>
        <v>0</v>
      </c>
      <c r="T71" s="2">
        <f t="shared" si="15"/>
        <v>0</v>
      </c>
      <c r="U71" s="3">
        <f t="shared" si="16"/>
        <v>505.80722367133797</v>
      </c>
      <c r="V71" s="3">
        <f t="shared" si="17"/>
        <v>2233.8392146297483</v>
      </c>
      <c r="W71" s="14">
        <f t="shared" si="13"/>
        <v>19033.839214629748</v>
      </c>
    </row>
    <row r="72" spans="1:23" x14ac:dyDescent="0.25">
      <c r="A72" s="1">
        <v>45139</v>
      </c>
      <c r="B72">
        <v>57</v>
      </c>
      <c r="C72" s="8">
        <f t="shared" si="4"/>
        <v>300</v>
      </c>
      <c r="D72" s="8">
        <f t="shared" si="5"/>
        <v>17100</v>
      </c>
      <c r="E72">
        <v>-59.63</v>
      </c>
      <c r="F72" s="2">
        <v>0</v>
      </c>
      <c r="G72" s="2">
        <f t="shared" si="6"/>
        <v>240.37</v>
      </c>
      <c r="H72" s="2">
        <f t="shared" si="18"/>
        <v>14179.940986308424</v>
      </c>
      <c r="I72" s="2">
        <f t="shared" si="7"/>
        <v>98.077925155299923</v>
      </c>
      <c r="J72" s="2">
        <v>0</v>
      </c>
      <c r="K72" s="2">
        <f t="shared" si="14"/>
        <v>14278.018911463723</v>
      </c>
      <c r="L72" s="2">
        <f t="shared" si="8"/>
        <v>-2821.9810885362767</v>
      </c>
      <c r="M72" s="2">
        <f t="shared" si="9"/>
        <v>-338.63773062435325</v>
      </c>
      <c r="N72" s="2">
        <f t="shared" si="10"/>
        <v>14616.656642088077</v>
      </c>
      <c r="O72" s="2">
        <f t="shared" si="11"/>
        <v>-2483.3433579119228</v>
      </c>
      <c r="P72" s="2">
        <f t="shared" si="19"/>
        <v>103.16616147916564</v>
      </c>
      <c r="Q72" s="2">
        <f t="shared" si="20"/>
        <v>19942.812599780253</v>
      </c>
      <c r="R72" s="2">
        <f t="shared" si="12"/>
        <v>2842.8125997802526</v>
      </c>
      <c r="S72" s="2">
        <f>IF(MONTH(A72)=11,(Bezugstabelle!$D$14+Q60)*$R$10*0.7,0)</f>
        <v>0</v>
      </c>
      <c r="T72" s="2">
        <f t="shared" si="15"/>
        <v>0</v>
      </c>
      <c r="U72" s="3">
        <f t="shared" si="16"/>
        <v>524.85427623442911</v>
      </c>
      <c r="V72" s="3">
        <f t="shared" si="17"/>
        <v>2317.9583235458235</v>
      </c>
      <c r="W72" s="14">
        <f t="shared" si="13"/>
        <v>19417.958323545823</v>
      </c>
    </row>
    <row r="73" spans="1:23" x14ac:dyDescent="0.25">
      <c r="A73" s="1">
        <v>45170</v>
      </c>
      <c r="B73">
        <v>58</v>
      </c>
      <c r="C73" s="8">
        <f t="shared" si="4"/>
        <v>300</v>
      </c>
      <c r="D73" s="8">
        <f t="shared" si="5"/>
        <v>17400</v>
      </c>
      <c r="E73">
        <v>-59.63</v>
      </c>
      <c r="F73" s="2">
        <v>0</v>
      </c>
      <c r="G73" s="2">
        <f t="shared" si="6"/>
        <v>240.37</v>
      </c>
      <c r="H73" s="2">
        <f t="shared" si="18"/>
        <v>14518.388911463724</v>
      </c>
      <c r="I73" s="2">
        <f t="shared" si="7"/>
        <v>100.4188566376241</v>
      </c>
      <c r="J73" s="2">
        <v>0</v>
      </c>
      <c r="K73" s="2">
        <f t="shared" si="14"/>
        <v>14618.807768101347</v>
      </c>
      <c r="L73" s="2">
        <f t="shared" si="8"/>
        <v>-2781.1922318986526</v>
      </c>
      <c r="M73" s="2">
        <f t="shared" si="9"/>
        <v>-333.74306782783833</v>
      </c>
      <c r="N73" s="2">
        <f t="shared" si="10"/>
        <v>14952.550835929185</v>
      </c>
      <c r="O73" s="2">
        <f t="shared" si="11"/>
        <v>-2447.4491640708147</v>
      </c>
      <c r="P73" s="2">
        <f t="shared" si="19"/>
        <v>105.26262551885731</v>
      </c>
      <c r="Q73" s="2">
        <f t="shared" si="20"/>
        <v>20348.075225299111</v>
      </c>
      <c r="R73" s="2">
        <f t="shared" si="12"/>
        <v>2948.0752252991115</v>
      </c>
      <c r="S73" s="2">
        <f>IF(MONTH(A73)=11,(Bezugstabelle!$D$14+Q61)*$R$10*0.7,0)</f>
        <v>0</v>
      </c>
      <c r="T73" s="2">
        <f t="shared" si="15"/>
        <v>0</v>
      </c>
      <c r="U73" s="3">
        <f t="shared" si="16"/>
        <v>544.2883884708483</v>
      </c>
      <c r="V73" s="3">
        <f t="shared" si="17"/>
        <v>2403.7868368282634</v>
      </c>
      <c r="W73" s="14">
        <f t="shared" si="13"/>
        <v>19803.786836828265</v>
      </c>
    </row>
    <row r="74" spans="1:23" x14ac:dyDescent="0.25">
      <c r="A74" s="1">
        <v>45200</v>
      </c>
      <c r="B74">
        <v>59</v>
      </c>
      <c r="C74" s="8">
        <f t="shared" si="4"/>
        <v>300</v>
      </c>
      <c r="D74" s="8">
        <f t="shared" si="5"/>
        <v>17700</v>
      </c>
      <c r="E74">
        <v>-59.63</v>
      </c>
      <c r="F74" s="2">
        <v>0</v>
      </c>
      <c r="G74" s="2">
        <f t="shared" si="6"/>
        <v>240.37</v>
      </c>
      <c r="H74" s="2">
        <f t="shared" si="18"/>
        <v>14859.177768101348</v>
      </c>
      <c r="I74" s="2">
        <f t="shared" si="7"/>
        <v>102.77597956270101</v>
      </c>
      <c r="J74" s="2">
        <v>0</v>
      </c>
      <c r="K74" s="2">
        <f t="shared" si="14"/>
        <v>14961.953747664049</v>
      </c>
      <c r="L74" s="2">
        <f t="shared" si="8"/>
        <v>-2738.0462523359511</v>
      </c>
      <c r="M74" s="2">
        <f t="shared" si="9"/>
        <v>-328.56555028031414</v>
      </c>
      <c r="N74" s="2">
        <f t="shared" si="10"/>
        <v>15290.519297944364</v>
      </c>
      <c r="O74" s="2">
        <f t="shared" si="11"/>
        <v>-2409.4807020556364</v>
      </c>
      <c r="P74" s="2">
        <f t="shared" si="19"/>
        <v>107.36999117155537</v>
      </c>
      <c r="Q74" s="2">
        <f t="shared" si="20"/>
        <v>20755.445216470667</v>
      </c>
      <c r="R74" s="2">
        <f t="shared" si="12"/>
        <v>3055.4452164706672</v>
      </c>
      <c r="S74" s="2">
        <f>IF(MONTH(A74)=11,(Bezugstabelle!$D$14+Q62)*$R$10*0.7,0)</f>
        <v>0</v>
      </c>
      <c r="T74" s="2">
        <f t="shared" si="15"/>
        <v>0</v>
      </c>
      <c r="U74" s="3">
        <f t="shared" si="16"/>
        <v>564.11157309089685</v>
      </c>
      <c r="V74" s="3">
        <f t="shared" si="17"/>
        <v>2491.3336433797704</v>
      </c>
      <c r="W74" s="14">
        <f t="shared" si="13"/>
        <v>20191.33364337977</v>
      </c>
    </row>
    <row r="75" spans="1:23" x14ac:dyDescent="0.25">
      <c r="A75" s="1">
        <v>45231</v>
      </c>
      <c r="B75">
        <v>60</v>
      </c>
      <c r="C75" s="8">
        <f t="shared" si="4"/>
        <v>300</v>
      </c>
      <c r="D75" s="8">
        <f t="shared" si="5"/>
        <v>18000</v>
      </c>
      <c r="E75">
        <v>-59.63</v>
      </c>
      <c r="F75" s="2">
        <f>F63+$J$7</f>
        <v>-524.7800000000002</v>
      </c>
      <c r="G75" s="2">
        <f t="shared" si="6"/>
        <v>-284.4100000000002</v>
      </c>
      <c r="H75" s="2">
        <f t="shared" si="18"/>
        <v>14677.543747664049</v>
      </c>
      <c r="I75" s="2">
        <f t="shared" si="7"/>
        <v>101.51967758800969</v>
      </c>
      <c r="J75" s="2">
        <f t="shared" ref="J75" si="23">(0.36%+0.035%)*H75</f>
        <v>57.976297803272999</v>
      </c>
      <c r="K75" s="2">
        <f t="shared" si="14"/>
        <v>14837.039723055332</v>
      </c>
      <c r="L75" s="2">
        <f t="shared" si="8"/>
        <v>-3162.9602769446683</v>
      </c>
      <c r="M75" s="2">
        <f t="shared" si="9"/>
        <v>-379.55523323336024</v>
      </c>
      <c r="N75" s="2">
        <f t="shared" si="10"/>
        <v>15216.594956288693</v>
      </c>
      <c r="O75" s="2">
        <f t="shared" si="11"/>
        <v>-2783.4050437113074</v>
      </c>
      <c r="P75" s="2">
        <f t="shared" si="19"/>
        <v>109.48831512564746</v>
      </c>
      <c r="Q75" s="2">
        <f t="shared" si="20"/>
        <v>21162.207819192969</v>
      </c>
      <c r="R75" s="2">
        <f t="shared" si="12"/>
        <v>3162.2078191929686</v>
      </c>
      <c r="S75" s="2">
        <f>IF(MONTH(A75)=11,(Bezugstabelle!$D$14+Q63)*$R$10*0.7,0)</f>
        <v>66.752140490095584</v>
      </c>
      <c r="T75" s="2">
        <f t="shared" si="15"/>
        <v>2.7257124033455695</v>
      </c>
      <c r="U75" s="3">
        <f t="shared" si="16"/>
        <v>571.49850468051784</v>
      </c>
      <c r="V75" s="3">
        <f t="shared" si="17"/>
        <v>2590.7093145124509</v>
      </c>
      <c r="W75" s="14">
        <f t="shared" si="13"/>
        <v>20590.709314512453</v>
      </c>
    </row>
    <row r="76" spans="1:23" x14ac:dyDescent="0.25">
      <c r="A76" s="1">
        <v>45261</v>
      </c>
      <c r="B76">
        <v>61</v>
      </c>
      <c r="C76" s="8">
        <f t="shared" si="4"/>
        <v>300</v>
      </c>
      <c r="D76" s="8">
        <f t="shared" si="5"/>
        <v>18300</v>
      </c>
      <c r="E76">
        <v>0</v>
      </c>
      <c r="F76" s="2">
        <v>0</v>
      </c>
      <c r="G76" s="2">
        <f t="shared" si="6"/>
        <v>300</v>
      </c>
      <c r="H76" s="2">
        <f t="shared" si="18"/>
        <v>15137.039723055332</v>
      </c>
      <c r="I76" s="2">
        <f t="shared" si="7"/>
        <v>104.69785808446606</v>
      </c>
      <c r="J76" s="2">
        <v>0</v>
      </c>
      <c r="K76" s="2">
        <f t="shared" si="14"/>
        <v>15241.737581139798</v>
      </c>
      <c r="L76" s="2">
        <f t="shared" si="8"/>
        <v>-3058.2624188602022</v>
      </c>
      <c r="M76" s="2">
        <f t="shared" si="9"/>
        <v>-366.99149026322425</v>
      </c>
      <c r="N76" s="2">
        <f t="shared" si="10"/>
        <v>15608.729071403022</v>
      </c>
      <c r="O76" s="2">
        <f t="shared" si="11"/>
        <v>-2691.2709285969777</v>
      </c>
      <c r="P76" s="2">
        <f t="shared" si="19"/>
        <v>111.60348065980344</v>
      </c>
      <c r="Q76" s="2">
        <f t="shared" si="20"/>
        <v>21573.811299852772</v>
      </c>
      <c r="R76" s="2">
        <f t="shared" si="12"/>
        <v>3273.8112998527722</v>
      </c>
      <c r="S76" s="2">
        <f>IF(MONTH(A76)=11,(Bezugstabelle!$D$14+Q64)*$R$10*0.7,0)</f>
        <v>0</v>
      </c>
      <c r="T76" s="2">
        <f t="shared" si="15"/>
        <v>0</v>
      </c>
      <c r="U76" s="3">
        <f t="shared" si="16"/>
        <v>604.427411235318</v>
      </c>
      <c r="V76" s="3">
        <f t="shared" si="17"/>
        <v>2669.3838886174544</v>
      </c>
      <c r="W76" s="14">
        <f t="shared" si="13"/>
        <v>20969.383888617456</v>
      </c>
    </row>
    <row r="77" spans="1:23" x14ac:dyDescent="0.25">
      <c r="A77" s="1">
        <v>45292</v>
      </c>
      <c r="B77">
        <v>62</v>
      </c>
      <c r="C77" s="8">
        <f t="shared" si="4"/>
        <v>300</v>
      </c>
      <c r="D77" s="8">
        <f t="shared" si="5"/>
        <v>18600</v>
      </c>
      <c r="E77">
        <v>0</v>
      </c>
      <c r="F77" s="2">
        <v>0</v>
      </c>
      <c r="G77" s="2">
        <f t="shared" si="6"/>
        <v>300</v>
      </c>
      <c r="H77" s="2">
        <f t="shared" si="18"/>
        <v>15541.737581139798</v>
      </c>
      <c r="I77" s="2">
        <f t="shared" si="7"/>
        <v>107.49701826955027</v>
      </c>
      <c r="J77" s="2">
        <v>0</v>
      </c>
      <c r="K77" s="2">
        <f t="shared" si="14"/>
        <v>15649.234599409348</v>
      </c>
      <c r="L77" s="2">
        <f t="shared" si="8"/>
        <v>-2950.7654005906516</v>
      </c>
      <c r="M77" s="2">
        <f t="shared" si="9"/>
        <v>-354.0918480708782</v>
      </c>
      <c r="N77" s="2">
        <f t="shared" si="10"/>
        <v>16003.326447480227</v>
      </c>
      <c r="O77" s="2">
        <f t="shared" si="11"/>
        <v>-2596.6735525197728</v>
      </c>
      <c r="P77" s="2">
        <f t="shared" si="19"/>
        <v>113.74381875923441</v>
      </c>
      <c r="Q77" s="2">
        <f t="shared" si="20"/>
        <v>21987.555118612006</v>
      </c>
      <c r="R77" s="2">
        <f t="shared" si="12"/>
        <v>3387.5551186120065</v>
      </c>
      <c r="S77" s="2">
        <f>IF(MONTH(A77)=11,(Bezugstabelle!$D$14+Q65)*$R$10*0.7,0)</f>
        <v>0</v>
      </c>
      <c r="T77" s="2">
        <f t="shared" si="15"/>
        <v>0</v>
      </c>
      <c r="U77" s="3">
        <f t="shared" si="16"/>
        <v>625.4273637737416</v>
      </c>
      <c r="V77" s="3">
        <f t="shared" si="17"/>
        <v>2762.127754838265</v>
      </c>
      <c r="W77" s="14">
        <f t="shared" si="13"/>
        <v>21362.127754838264</v>
      </c>
    </row>
    <row r="78" spans="1:23" x14ac:dyDescent="0.25">
      <c r="A78" s="1">
        <v>45323</v>
      </c>
      <c r="B78">
        <v>63</v>
      </c>
      <c r="C78" s="8">
        <f t="shared" si="4"/>
        <v>300</v>
      </c>
      <c r="D78" s="8">
        <f t="shared" si="5"/>
        <v>18900</v>
      </c>
      <c r="E78">
        <v>0</v>
      </c>
      <c r="F78" s="2">
        <v>0</v>
      </c>
      <c r="G78" s="2">
        <f t="shared" si="6"/>
        <v>300</v>
      </c>
      <c r="H78" s="2">
        <f t="shared" si="18"/>
        <v>15949.234599409348</v>
      </c>
      <c r="I78" s="2">
        <f t="shared" si="7"/>
        <v>110.31553931258134</v>
      </c>
      <c r="J78" s="2">
        <v>0</v>
      </c>
      <c r="K78" s="2">
        <f t="shared" si="14"/>
        <v>16059.55013872193</v>
      </c>
      <c r="L78" s="2">
        <f t="shared" si="8"/>
        <v>-2840.4498612780699</v>
      </c>
      <c r="M78" s="2">
        <f t="shared" si="9"/>
        <v>-340.85398335336839</v>
      </c>
      <c r="N78" s="2">
        <f t="shared" si="10"/>
        <v>16400.404122075299</v>
      </c>
      <c r="O78" s="2">
        <f t="shared" si="11"/>
        <v>-2499.5958779247012</v>
      </c>
      <c r="P78" s="2">
        <f t="shared" si="19"/>
        <v>115.89528661678243</v>
      </c>
      <c r="Q78" s="2">
        <f t="shared" si="20"/>
        <v>22403.450405228788</v>
      </c>
      <c r="R78" s="2">
        <f t="shared" si="12"/>
        <v>3503.4504052287884</v>
      </c>
      <c r="S78" s="2">
        <f>IF(MONTH(A78)=11,(Bezugstabelle!$D$14+Q66)*$R$10*0.7,0)</f>
        <v>0</v>
      </c>
      <c r="T78" s="2">
        <f t="shared" si="15"/>
        <v>0</v>
      </c>
      <c r="U78" s="3">
        <f t="shared" si="16"/>
        <v>646.82453106536491</v>
      </c>
      <c r="V78" s="3">
        <f t="shared" si="17"/>
        <v>2856.6258741634238</v>
      </c>
      <c r="W78" s="14">
        <f t="shared" si="13"/>
        <v>21756.625874163423</v>
      </c>
    </row>
    <row r="79" spans="1:23" x14ac:dyDescent="0.25">
      <c r="A79" s="1">
        <v>45352</v>
      </c>
      <c r="B79">
        <v>64</v>
      </c>
      <c r="C79" s="8">
        <f t="shared" si="4"/>
        <v>300</v>
      </c>
      <c r="D79" s="8">
        <f t="shared" si="5"/>
        <v>19200</v>
      </c>
      <c r="E79">
        <v>0</v>
      </c>
      <c r="F79" s="2">
        <v>0</v>
      </c>
      <c r="G79" s="2">
        <f t="shared" si="6"/>
        <v>300</v>
      </c>
      <c r="H79" s="2">
        <f t="shared" si="18"/>
        <v>16359.55013872193</v>
      </c>
      <c r="I79" s="2">
        <f t="shared" si="7"/>
        <v>113.15355512616003</v>
      </c>
      <c r="J79" s="2">
        <v>0</v>
      </c>
      <c r="K79" s="2">
        <f t="shared" si="14"/>
        <v>16472.703693848089</v>
      </c>
      <c r="L79" s="2">
        <f t="shared" si="8"/>
        <v>-2727.2963061519113</v>
      </c>
      <c r="M79" s="2">
        <f t="shared" si="9"/>
        <v>-327.2755567382294</v>
      </c>
      <c r="N79" s="2">
        <f t="shared" si="10"/>
        <v>16799.979250586319</v>
      </c>
      <c r="O79" s="2">
        <f t="shared" si="11"/>
        <v>-2400.0207494136812</v>
      </c>
      <c r="P79" s="2">
        <f t="shared" si="19"/>
        <v>118.05794210718969</v>
      </c>
      <c r="Q79" s="2">
        <f t="shared" si="20"/>
        <v>22821.508347335977</v>
      </c>
      <c r="R79" s="2">
        <f t="shared" si="12"/>
        <v>3621.5083473359773</v>
      </c>
      <c r="S79" s="2">
        <f>IF(MONTH(A79)=11,(Bezugstabelle!$D$14+Q67)*$R$10*0.7,0)</f>
        <v>0</v>
      </c>
      <c r="T79" s="2">
        <f t="shared" si="15"/>
        <v>0</v>
      </c>
      <c r="U79" s="3">
        <f t="shared" si="16"/>
        <v>668.62097862690473</v>
      </c>
      <c r="V79" s="3">
        <f t="shared" si="17"/>
        <v>2952.8873687090727</v>
      </c>
      <c r="W79" s="14">
        <f t="shared" si="13"/>
        <v>22152.887368709075</v>
      </c>
    </row>
    <row r="80" spans="1:23" x14ac:dyDescent="0.25">
      <c r="A80" s="1">
        <v>45383</v>
      </c>
      <c r="B80">
        <v>65</v>
      </c>
      <c r="C80" s="8">
        <f t="shared" ref="C80:C143" si="24">$D$6</f>
        <v>300</v>
      </c>
      <c r="D80" s="8">
        <f t="shared" ref="D80:D143" si="25">C80*B80</f>
        <v>19500</v>
      </c>
      <c r="E80">
        <v>0</v>
      </c>
      <c r="F80" s="2">
        <v>0</v>
      </c>
      <c r="G80" s="2">
        <f t="shared" ref="G80:G143" si="26">C80+E80+F80</f>
        <v>300</v>
      </c>
      <c r="H80" s="2">
        <f t="shared" si="18"/>
        <v>16772.703693848089</v>
      </c>
      <c r="I80" s="2">
        <f t="shared" ref="I80:I143" si="27">H80*$D$7/12</f>
        <v>116.01120054911594</v>
      </c>
      <c r="J80" s="2">
        <v>0</v>
      </c>
      <c r="K80" s="2">
        <f t="shared" si="14"/>
        <v>16888.714894397206</v>
      </c>
      <c r="L80" s="2">
        <f t="shared" ref="L80:L143" si="28">K80-D80</f>
        <v>-2611.2851056027939</v>
      </c>
      <c r="M80" s="2">
        <f t="shared" ref="M80:M143" si="29">L80*(1-$I$10)*$I$11</f>
        <v>-313.35421267233528</v>
      </c>
      <c r="N80" s="2">
        <f t="shared" ref="N80:N143" si="30">K80-M80</f>
        <v>17202.069107069543</v>
      </c>
      <c r="O80" s="2">
        <f t="shared" ref="O80:O143" si="31">N80-D80</f>
        <v>-2297.930892930457</v>
      </c>
      <c r="P80" s="2">
        <f t="shared" si="19"/>
        <v>120.23184340614708</v>
      </c>
      <c r="Q80" s="2">
        <f t="shared" si="20"/>
        <v>23241.740190742123</v>
      </c>
      <c r="R80" s="2">
        <f t="shared" ref="R80:R143" si="32">Q80-D80</f>
        <v>3741.7401907421226</v>
      </c>
      <c r="S80" s="2">
        <f>IF(MONTH(A80)=11,(Bezugstabelle!$D$14+Q68)*$R$10*0.7,0)</f>
        <v>0</v>
      </c>
      <c r="T80" s="2">
        <f t="shared" si="15"/>
        <v>0</v>
      </c>
      <c r="U80" s="3">
        <f t="shared" si="16"/>
        <v>690.81878271576431</v>
      </c>
      <c r="V80" s="3">
        <f t="shared" si="17"/>
        <v>3050.9214080263582</v>
      </c>
      <c r="W80" s="14">
        <f t="shared" ref="W80:W143" si="33">V80+D80</f>
        <v>22550.921408026359</v>
      </c>
    </row>
    <row r="81" spans="1:23" x14ac:dyDescent="0.25">
      <c r="A81" s="1">
        <v>45413</v>
      </c>
      <c r="B81">
        <v>66</v>
      </c>
      <c r="C81" s="8">
        <f t="shared" si="24"/>
        <v>300</v>
      </c>
      <c r="D81" s="8">
        <f t="shared" si="25"/>
        <v>19800</v>
      </c>
      <c r="E81">
        <v>0</v>
      </c>
      <c r="F81" s="2">
        <v>0</v>
      </c>
      <c r="G81" s="2">
        <f t="shared" si="26"/>
        <v>300</v>
      </c>
      <c r="H81" s="2">
        <f t="shared" si="18"/>
        <v>17188.714894397206</v>
      </c>
      <c r="I81" s="2">
        <f t="shared" si="27"/>
        <v>118.88861135291403</v>
      </c>
      <c r="J81" s="2">
        <v>0</v>
      </c>
      <c r="K81" s="2">
        <f t="shared" ref="K81:K144" si="34">J81+H81+I81</f>
        <v>17307.603505750121</v>
      </c>
      <c r="L81" s="2">
        <f t="shared" si="28"/>
        <v>-2492.3964942498787</v>
      </c>
      <c r="M81" s="2">
        <f t="shared" si="29"/>
        <v>-299.08757930998547</v>
      </c>
      <c r="N81" s="2">
        <f t="shared" si="30"/>
        <v>17606.691085060105</v>
      </c>
      <c r="O81" s="2">
        <f t="shared" si="31"/>
        <v>-2193.3089149398947</v>
      </c>
      <c r="P81" s="2">
        <f t="shared" si="19"/>
        <v>122.41704899185903</v>
      </c>
      <c r="Q81" s="2">
        <f t="shared" si="20"/>
        <v>23664.157239733981</v>
      </c>
      <c r="R81" s="2">
        <f t="shared" si="32"/>
        <v>3864.1572397339805</v>
      </c>
      <c r="S81" s="2">
        <f>IF(MONTH(A81)=11,(Bezugstabelle!$D$14+Q69)*$R$10*0.7,0)</f>
        <v>0</v>
      </c>
      <c r="T81" s="2">
        <f t="shared" ref="T81:T144" si="35">S81*(1-$R$9)*0.7/12</f>
        <v>0</v>
      </c>
      <c r="U81" s="3">
        <f t="shared" ref="U81:U144" si="36">(R81-S81)*0.7*$R$8</f>
        <v>713.42003038588609</v>
      </c>
      <c r="V81" s="3">
        <f t="shared" ref="V81:V144" si="37">R81-U81</f>
        <v>3150.7372093480944</v>
      </c>
      <c r="W81" s="14">
        <f t="shared" si="33"/>
        <v>22950.737209348095</v>
      </c>
    </row>
    <row r="82" spans="1:23" x14ac:dyDescent="0.25">
      <c r="A82" s="1">
        <v>45444</v>
      </c>
      <c r="B82">
        <v>67</v>
      </c>
      <c r="C82" s="8">
        <f t="shared" si="24"/>
        <v>300</v>
      </c>
      <c r="D82" s="8">
        <f t="shared" si="25"/>
        <v>20100</v>
      </c>
      <c r="E82">
        <v>0</v>
      </c>
      <c r="F82" s="2">
        <v>0</v>
      </c>
      <c r="G82" s="2">
        <f t="shared" si="26"/>
        <v>300</v>
      </c>
      <c r="H82" s="2">
        <f t="shared" ref="H82:H145" si="38">G82+K81</f>
        <v>17607.603505750121</v>
      </c>
      <c r="I82" s="2">
        <f t="shared" si="27"/>
        <v>121.785924248105</v>
      </c>
      <c r="J82" s="2">
        <v>0</v>
      </c>
      <c r="K82" s="2">
        <f t="shared" si="34"/>
        <v>17729.389429998228</v>
      </c>
      <c r="L82" s="2">
        <f t="shared" si="28"/>
        <v>-2370.6105700017724</v>
      </c>
      <c r="M82" s="2">
        <f t="shared" si="29"/>
        <v>-284.4732684002127</v>
      </c>
      <c r="N82" s="2">
        <f t="shared" si="30"/>
        <v>18013.86269839844</v>
      </c>
      <c r="O82" s="2">
        <f t="shared" si="31"/>
        <v>-2086.1373016015605</v>
      </c>
      <c r="P82" s="2">
        <f t="shared" ref="P82:P145" si="39">(Q81+C82)*($D$8/12)</f>
        <v>124.61361764661669</v>
      </c>
      <c r="Q82" s="2">
        <f t="shared" ref="Q82:Q145" si="40">C82+P82-T82+Q81</f>
        <v>24088.770857380598</v>
      </c>
      <c r="R82" s="2">
        <f t="shared" si="32"/>
        <v>3988.7708573805976</v>
      </c>
      <c r="S82" s="2">
        <f>IF(MONTH(A82)=11,(Bezugstabelle!$D$14+Q70)*$R$10*0.7,0)</f>
        <v>0</v>
      </c>
      <c r="T82" s="2">
        <f t="shared" si="35"/>
        <v>0</v>
      </c>
      <c r="U82" s="3">
        <f t="shared" si="36"/>
        <v>736.42681954389263</v>
      </c>
      <c r="V82" s="3">
        <f t="shared" si="37"/>
        <v>3252.344037836705</v>
      </c>
      <c r="W82" s="14">
        <f t="shared" si="33"/>
        <v>23352.344037836705</v>
      </c>
    </row>
    <row r="83" spans="1:23" x14ac:dyDescent="0.25">
      <c r="A83" s="1">
        <v>45474</v>
      </c>
      <c r="B83">
        <v>68</v>
      </c>
      <c r="C83" s="8">
        <f t="shared" si="24"/>
        <v>300</v>
      </c>
      <c r="D83" s="8">
        <f t="shared" si="25"/>
        <v>20400</v>
      </c>
      <c r="E83">
        <v>0</v>
      </c>
      <c r="F83" s="2">
        <v>0</v>
      </c>
      <c r="G83" s="2">
        <f t="shared" si="26"/>
        <v>300</v>
      </c>
      <c r="H83" s="2">
        <f t="shared" si="38"/>
        <v>18029.389429998228</v>
      </c>
      <c r="I83" s="2">
        <f t="shared" si="27"/>
        <v>124.70327689082109</v>
      </c>
      <c r="J83" s="2">
        <v>0</v>
      </c>
      <c r="K83" s="2">
        <f t="shared" si="34"/>
        <v>18154.092706889049</v>
      </c>
      <c r="L83" s="2">
        <f t="shared" si="28"/>
        <v>-2245.9072931109513</v>
      </c>
      <c r="M83" s="2">
        <f t="shared" si="29"/>
        <v>-269.50887517331415</v>
      </c>
      <c r="N83" s="2">
        <f t="shared" si="30"/>
        <v>18423.601582062362</v>
      </c>
      <c r="O83" s="2">
        <f t="shared" si="31"/>
        <v>-1976.3984179376384</v>
      </c>
      <c r="P83" s="2">
        <f t="shared" si="39"/>
        <v>126.8216084583791</v>
      </c>
      <c r="Q83" s="2">
        <f t="shared" si="40"/>
        <v>24515.592465838978</v>
      </c>
      <c r="R83" s="2">
        <f t="shared" si="32"/>
        <v>4115.5924658389777</v>
      </c>
      <c r="S83" s="2">
        <f>IF(MONTH(A83)=11,(Bezugstabelle!$D$14+Q71)*$R$10*0.7,0)</f>
        <v>0</v>
      </c>
      <c r="T83" s="2">
        <f t="shared" si="35"/>
        <v>0</v>
      </c>
      <c r="U83" s="3">
        <f t="shared" si="36"/>
        <v>759.84125900552112</v>
      </c>
      <c r="V83" s="3">
        <f t="shared" si="37"/>
        <v>3355.7512068334563</v>
      </c>
      <c r="W83" s="14">
        <f t="shared" si="33"/>
        <v>23755.751206833454</v>
      </c>
    </row>
    <row r="84" spans="1:23" x14ac:dyDescent="0.25">
      <c r="A84" s="1">
        <v>45505</v>
      </c>
      <c r="B84">
        <v>69</v>
      </c>
      <c r="C84" s="8">
        <f t="shared" si="24"/>
        <v>300</v>
      </c>
      <c r="D84" s="8">
        <f t="shared" si="25"/>
        <v>20700</v>
      </c>
      <c r="E84">
        <v>0</v>
      </c>
      <c r="F84" s="2">
        <v>0</v>
      </c>
      <c r="G84" s="2">
        <f t="shared" si="26"/>
        <v>300</v>
      </c>
      <c r="H84" s="2">
        <f t="shared" si="38"/>
        <v>18454.092706889049</v>
      </c>
      <c r="I84" s="2">
        <f t="shared" si="27"/>
        <v>127.64080788931592</v>
      </c>
      <c r="J84" s="2">
        <v>0</v>
      </c>
      <c r="K84" s="2">
        <f t="shared" si="34"/>
        <v>18581.733514778363</v>
      </c>
      <c r="L84" s="2">
        <f t="shared" si="28"/>
        <v>-2118.2664852216367</v>
      </c>
      <c r="M84" s="2">
        <f t="shared" si="29"/>
        <v>-254.1919782265964</v>
      </c>
      <c r="N84" s="2">
        <f t="shared" si="30"/>
        <v>18835.925493004961</v>
      </c>
      <c r="O84" s="2">
        <f t="shared" si="31"/>
        <v>-1864.074506995039</v>
      </c>
      <c r="P84" s="2">
        <f t="shared" si="39"/>
        <v>129.04108082236269</v>
      </c>
      <c r="Q84" s="2">
        <f t="shared" si="40"/>
        <v>24944.633546661342</v>
      </c>
      <c r="R84" s="2">
        <f t="shared" si="32"/>
        <v>4244.6335466613418</v>
      </c>
      <c r="S84" s="2">
        <f>IF(MONTH(A84)=11,(Bezugstabelle!$D$14+Q72)*$R$10*0.7,0)</f>
        <v>0</v>
      </c>
      <c r="T84" s="2">
        <f t="shared" si="35"/>
        <v>0</v>
      </c>
      <c r="U84" s="3">
        <f t="shared" si="36"/>
        <v>783.66546855235015</v>
      </c>
      <c r="V84" s="3">
        <f t="shared" si="37"/>
        <v>3460.9680781089919</v>
      </c>
      <c r="W84" s="14">
        <f t="shared" si="33"/>
        <v>24160.968078108992</v>
      </c>
    </row>
    <row r="85" spans="1:23" x14ac:dyDescent="0.25">
      <c r="A85" s="1">
        <v>45536</v>
      </c>
      <c r="B85">
        <v>70</v>
      </c>
      <c r="C85" s="8">
        <f t="shared" si="24"/>
        <v>300</v>
      </c>
      <c r="D85" s="8">
        <f t="shared" si="25"/>
        <v>21000</v>
      </c>
      <c r="E85">
        <v>0</v>
      </c>
      <c r="F85" s="2">
        <v>0</v>
      </c>
      <c r="G85" s="2">
        <f t="shared" si="26"/>
        <v>300</v>
      </c>
      <c r="H85" s="2">
        <f t="shared" si="38"/>
        <v>18881.733514778363</v>
      </c>
      <c r="I85" s="2">
        <f t="shared" si="27"/>
        <v>130.59865681055035</v>
      </c>
      <c r="J85" s="2">
        <v>0</v>
      </c>
      <c r="K85" s="2">
        <f t="shared" si="34"/>
        <v>19012.332171588914</v>
      </c>
      <c r="L85" s="2">
        <f t="shared" si="28"/>
        <v>-1987.6678284110858</v>
      </c>
      <c r="M85" s="2">
        <f t="shared" si="29"/>
        <v>-238.52013940933031</v>
      </c>
      <c r="N85" s="2">
        <f t="shared" si="30"/>
        <v>19250.852310998245</v>
      </c>
      <c r="O85" s="2">
        <f t="shared" si="31"/>
        <v>-1749.1476890017548</v>
      </c>
      <c r="P85" s="2">
        <f t="shared" si="39"/>
        <v>131.27209444263897</v>
      </c>
      <c r="Q85" s="2">
        <f t="shared" si="40"/>
        <v>25375.905641103982</v>
      </c>
      <c r="R85" s="2">
        <f t="shared" si="32"/>
        <v>4375.9056411039819</v>
      </c>
      <c r="S85" s="2">
        <f>IF(MONTH(A85)=11,(Bezugstabelle!$D$14+Q73)*$R$10*0.7,0)</f>
        <v>0</v>
      </c>
      <c r="T85" s="2">
        <f t="shared" si="35"/>
        <v>0</v>
      </c>
      <c r="U85" s="3">
        <f t="shared" si="36"/>
        <v>807.90157898882262</v>
      </c>
      <c r="V85" s="3">
        <f t="shared" si="37"/>
        <v>3568.0040621151593</v>
      </c>
      <c r="W85" s="14">
        <f t="shared" si="33"/>
        <v>24568.00406211516</v>
      </c>
    </row>
    <row r="86" spans="1:23" x14ac:dyDescent="0.25">
      <c r="A86" s="1">
        <v>45566</v>
      </c>
      <c r="B86">
        <v>71</v>
      </c>
      <c r="C86" s="8">
        <f t="shared" si="24"/>
        <v>300</v>
      </c>
      <c r="D86" s="8">
        <f t="shared" si="25"/>
        <v>21300</v>
      </c>
      <c r="E86">
        <v>0</v>
      </c>
      <c r="F86" s="2">
        <v>0</v>
      </c>
      <c r="G86" s="2">
        <f t="shared" si="26"/>
        <v>300</v>
      </c>
      <c r="H86" s="2">
        <f t="shared" si="38"/>
        <v>19312.332171588914</v>
      </c>
      <c r="I86" s="2">
        <f t="shared" si="27"/>
        <v>133.57696418682335</v>
      </c>
      <c r="J86" s="2">
        <v>0</v>
      </c>
      <c r="K86" s="2">
        <f t="shared" si="34"/>
        <v>19445.909135775739</v>
      </c>
      <c r="L86" s="2">
        <f t="shared" si="28"/>
        <v>-1854.0908642242612</v>
      </c>
      <c r="M86" s="2">
        <f t="shared" si="29"/>
        <v>-222.49090370691135</v>
      </c>
      <c r="N86" s="2">
        <f t="shared" si="30"/>
        <v>19668.400039482651</v>
      </c>
      <c r="O86" s="2">
        <f t="shared" si="31"/>
        <v>-1631.5999605173492</v>
      </c>
      <c r="P86" s="2">
        <f t="shared" si="39"/>
        <v>133.51470933374071</v>
      </c>
      <c r="Q86" s="2">
        <f t="shared" si="40"/>
        <v>25809.420350437722</v>
      </c>
      <c r="R86" s="2">
        <f t="shared" si="32"/>
        <v>4509.4203504377219</v>
      </c>
      <c r="S86" s="2">
        <f>IF(MONTH(A86)=11,(Bezugstabelle!$D$14+Q74)*$R$10*0.7,0)</f>
        <v>0</v>
      </c>
      <c r="T86" s="2">
        <f t="shared" si="35"/>
        <v>0</v>
      </c>
      <c r="U86" s="3">
        <f t="shared" si="36"/>
        <v>832.55173219956441</v>
      </c>
      <c r="V86" s="3">
        <f t="shared" si="37"/>
        <v>3676.8686182381575</v>
      </c>
      <c r="W86" s="14">
        <f t="shared" si="33"/>
        <v>24976.868618238157</v>
      </c>
    </row>
    <row r="87" spans="1:23" x14ac:dyDescent="0.25">
      <c r="A87" s="1">
        <v>45597</v>
      </c>
      <c r="B87">
        <v>72</v>
      </c>
      <c r="C87" s="8">
        <f t="shared" si="24"/>
        <v>300</v>
      </c>
      <c r="D87" s="8">
        <f t="shared" si="25"/>
        <v>21600</v>
      </c>
      <c r="E87">
        <v>0</v>
      </c>
      <c r="F87" s="2">
        <f>F75+$J$7</f>
        <v>-514.72000000000025</v>
      </c>
      <c r="G87" s="2">
        <f t="shared" si="26"/>
        <v>-214.72000000000025</v>
      </c>
      <c r="H87" s="2">
        <f t="shared" si="38"/>
        <v>19231.189135775738</v>
      </c>
      <c r="I87" s="2">
        <f t="shared" si="27"/>
        <v>133.0157248557822</v>
      </c>
      <c r="J87" s="2">
        <f t="shared" ref="J87" si="41">(0.36%+0.035%)*H87</f>
        <v>75.963197086314167</v>
      </c>
      <c r="K87" s="2">
        <f t="shared" si="34"/>
        <v>19440.168057717834</v>
      </c>
      <c r="L87" s="2">
        <f t="shared" si="28"/>
        <v>-2159.831942282166</v>
      </c>
      <c r="M87" s="2">
        <f t="shared" si="29"/>
        <v>-259.17983307385992</v>
      </c>
      <c r="N87" s="2">
        <f t="shared" si="30"/>
        <v>19699.347890791694</v>
      </c>
      <c r="O87" s="2">
        <f t="shared" si="31"/>
        <v>-1900.6521092083058</v>
      </c>
      <c r="P87" s="2">
        <f t="shared" si="39"/>
        <v>135.76898582227614</v>
      </c>
      <c r="Q87" s="2">
        <f t="shared" si="40"/>
        <v>26241.754091771138</v>
      </c>
      <c r="R87" s="2">
        <f t="shared" si="32"/>
        <v>4641.7540917711376</v>
      </c>
      <c r="S87" s="2">
        <f>IF(MONTH(A87)=11,(Bezugstabelle!$D$14+Q75)*$R$10*0.7,0)</f>
        <v>84.128436461862407</v>
      </c>
      <c r="T87" s="2">
        <f t="shared" si="35"/>
        <v>3.4352444888593809</v>
      </c>
      <c r="U87" s="3">
        <f t="shared" si="36"/>
        <v>841.4516366114749</v>
      </c>
      <c r="V87" s="3">
        <f t="shared" si="37"/>
        <v>3800.3024551596627</v>
      </c>
      <c r="W87" s="14">
        <f t="shared" si="33"/>
        <v>25400.302455159661</v>
      </c>
    </row>
    <row r="88" spans="1:23" x14ac:dyDescent="0.25">
      <c r="A88" s="1">
        <v>45627</v>
      </c>
      <c r="B88">
        <v>73</v>
      </c>
      <c r="C88" s="8">
        <f t="shared" si="24"/>
        <v>300</v>
      </c>
      <c r="D88" s="8">
        <f t="shared" si="25"/>
        <v>21900</v>
      </c>
      <c r="E88">
        <v>0</v>
      </c>
      <c r="F88" s="2">
        <v>0</v>
      </c>
      <c r="G88" s="2">
        <f t="shared" si="26"/>
        <v>300</v>
      </c>
      <c r="H88" s="2">
        <f t="shared" si="38"/>
        <v>19740.168057717834</v>
      </c>
      <c r="I88" s="2">
        <f t="shared" si="27"/>
        <v>136.53616239921504</v>
      </c>
      <c r="J88" s="2">
        <v>0</v>
      </c>
      <c r="K88" s="2">
        <f t="shared" si="34"/>
        <v>19876.704220117048</v>
      </c>
      <c r="L88" s="2">
        <f t="shared" si="28"/>
        <v>-2023.295779882952</v>
      </c>
      <c r="M88" s="2">
        <f t="shared" si="29"/>
        <v>-242.79549358595423</v>
      </c>
      <c r="N88" s="2">
        <f t="shared" si="30"/>
        <v>20119.499713703</v>
      </c>
      <c r="O88" s="2">
        <f t="shared" si="31"/>
        <v>-1780.5002862969995</v>
      </c>
      <c r="P88" s="2">
        <f t="shared" si="39"/>
        <v>138.0171212772099</v>
      </c>
      <c r="Q88" s="2">
        <f t="shared" si="40"/>
        <v>26679.771213048349</v>
      </c>
      <c r="R88" s="2">
        <f t="shared" si="32"/>
        <v>4779.7712130483487</v>
      </c>
      <c r="S88" s="2">
        <f>IF(MONTH(A88)=11,(Bezugstabelle!$D$14+Q76)*$R$10*0.7,0)</f>
        <v>0</v>
      </c>
      <c r="T88" s="2">
        <f t="shared" si="35"/>
        <v>0</v>
      </c>
      <c r="U88" s="3">
        <f t="shared" si="36"/>
        <v>882.46526020905128</v>
      </c>
      <c r="V88" s="3">
        <f t="shared" si="37"/>
        <v>3897.3059528392973</v>
      </c>
      <c r="W88" s="14">
        <f t="shared" si="33"/>
        <v>25797.305952839299</v>
      </c>
    </row>
    <row r="89" spans="1:23" x14ac:dyDescent="0.25">
      <c r="A89" s="1">
        <v>45658</v>
      </c>
      <c r="B89">
        <v>74</v>
      </c>
      <c r="C89" s="8">
        <f t="shared" si="24"/>
        <v>300</v>
      </c>
      <c r="D89" s="8">
        <f t="shared" si="25"/>
        <v>22200</v>
      </c>
      <c r="E89">
        <v>0</v>
      </c>
      <c r="F89" s="2">
        <v>0</v>
      </c>
      <c r="G89" s="2">
        <f t="shared" si="26"/>
        <v>300</v>
      </c>
      <c r="H89" s="2">
        <f t="shared" si="38"/>
        <v>20176.704220117048</v>
      </c>
      <c r="I89" s="2">
        <f t="shared" si="27"/>
        <v>139.55553752247627</v>
      </c>
      <c r="J89" s="2">
        <v>0</v>
      </c>
      <c r="K89" s="2">
        <f t="shared" si="34"/>
        <v>20316.259757639524</v>
      </c>
      <c r="L89" s="2">
        <f t="shared" si="28"/>
        <v>-1883.7402423604763</v>
      </c>
      <c r="M89" s="2">
        <f t="shared" si="29"/>
        <v>-226.04882908325715</v>
      </c>
      <c r="N89" s="2">
        <f t="shared" si="30"/>
        <v>20542.308586722782</v>
      </c>
      <c r="O89" s="2">
        <f t="shared" si="31"/>
        <v>-1657.6914132772181</v>
      </c>
      <c r="P89" s="2">
        <f t="shared" si="39"/>
        <v>140.29481030785141</v>
      </c>
      <c r="Q89" s="2">
        <f t="shared" si="40"/>
        <v>27120.066023356201</v>
      </c>
      <c r="R89" s="2">
        <f t="shared" si="32"/>
        <v>4920.0660233562012</v>
      </c>
      <c r="S89" s="2">
        <f>IF(MONTH(A89)=11,(Bezugstabelle!$D$14+Q77)*$R$10*0.7,0)</f>
        <v>0</v>
      </c>
      <c r="T89" s="2">
        <f t="shared" si="35"/>
        <v>0</v>
      </c>
      <c r="U89" s="3">
        <f t="shared" si="36"/>
        <v>908.36718956213861</v>
      </c>
      <c r="V89" s="3">
        <f t="shared" si="37"/>
        <v>4011.6988337940625</v>
      </c>
      <c r="W89" s="14">
        <f t="shared" si="33"/>
        <v>26211.698833794064</v>
      </c>
    </row>
    <row r="90" spans="1:23" x14ac:dyDescent="0.25">
      <c r="A90" s="1">
        <v>45689</v>
      </c>
      <c r="B90">
        <v>75</v>
      </c>
      <c r="C90" s="8">
        <f t="shared" si="24"/>
        <v>300</v>
      </c>
      <c r="D90" s="8">
        <f t="shared" si="25"/>
        <v>22500</v>
      </c>
      <c r="E90">
        <v>0</v>
      </c>
      <c r="F90" s="2">
        <v>0</v>
      </c>
      <c r="G90" s="2">
        <f t="shared" si="26"/>
        <v>300</v>
      </c>
      <c r="H90" s="2">
        <f t="shared" si="38"/>
        <v>20616.259757639524</v>
      </c>
      <c r="I90" s="2">
        <f t="shared" si="27"/>
        <v>142.59579665700673</v>
      </c>
      <c r="J90" s="2">
        <v>0</v>
      </c>
      <c r="K90" s="2">
        <f t="shared" si="34"/>
        <v>20758.85555429653</v>
      </c>
      <c r="L90" s="2">
        <f t="shared" si="28"/>
        <v>-1741.1444457034704</v>
      </c>
      <c r="M90" s="2">
        <f t="shared" si="29"/>
        <v>-208.93733348441643</v>
      </c>
      <c r="N90" s="2">
        <f t="shared" si="30"/>
        <v>20967.792887780946</v>
      </c>
      <c r="O90" s="2">
        <f t="shared" si="31"/>
        <v>-1532.2071122190537</v>
      </c>
      <c r="P90" s="2">
        <f t="shared" si="39"/>
        <v>142.58434332145225</v>
      </c>
      <c r="Q90" s="2">
        <f t="shared" si="40"/>
        <v>27562.650366677655</v>
      </c>
      <c r="R90" s="2">
        <f t="shared" si="32"/>
        <v>5062.6503666776553</v>
      </c>
      <c r="S90" s="2">
        <f>IF(MONTH(A90)=11,(Bezugstabelle!$D$14+Q78)*$R$10*0.7,0)</f>
        <v>0</v>
      </c>
      <c r="T90" s="2">
        <f t="shared" si="35"/>
        <v>0</v>
      </c>
      <c r="U90" s="3">
        <f t="shared" si="36"/>
        <v>934.69182394786196</v>
      </c>
      <c r="V90" s="3">
        <f t="shared" si="37"/>
        <v>4127.9585427297934</v>
      </c>
      <c r="W90" s="14">
        <f t="shared" si="33"/>
        <v>26627.958542729793</v>
      </c>
    </row>
    <row r="91" spans="1:23" x14ac:dyDescent="0.25">
      <c r="A91" s="1">
        <v>45717</v>
      </c>
      <c r="B91">
        <v>76</v>
      </c>
      <c r="C91" s="8">
        <f t="shared" si="24"/>
        <v>300</v>
      </c>
      <c r="D91" s="8">
        <f t="shared" si="25"/>
        <v>22800</v>
      </c>
      <c r="E91">
        <v>0</v>
      </c>
      <c r="F91" s="2">
        <v>0</v>
      </c>
      <c r="G91" s="2">
        <f t="shared" si="26"/>
        <v>300</v>
      </c>
      <c r="H91" s="2">
        <f t="shared" si="38"/>
        <v>21058.85555429653</v>
      </c>
      <c r="I91" s="2">
        <f t="shared" si="27"/>
        <v>145.65708425055101</v>
      </c>
      <c r="J91" s="2">
        <v>0</v>
      </c>
      <c r="K91" s="2">
        <f t="shared" si="34"/>
        <v>21204.512638547079</v>
      </c>
      <c r="L91" s="2">
        <f t="shared" si="28"/>
        <v>-1595.4873614529206</v>
      </c>
      <c r="M91" s="2">
        <f t="shared" si="29"/>
        <v>-191.45848337435046</v>
      </c>
      <c r="N91" s="2">
        <f t="shared" si="30"/>
        <v>21395.97112192143</v>
      </c>
      <c r="O91" s="2">
        <f t="shared" si="31"/>
        <v>-1404.0288780785704</v>
      </c>
      <c r="P91" s="2">
        <f t="shared" si="39"/>
        <v>144.88578190672379</v>
      </c>
      <c r="Q91" s="2">
        <f t="shared" si="40"/>
        <v>28007.536148584379</v>
      </c>
      <c r="R91" s="2">
        <f t="shared" si="32"/>
        <v>5207.5361485843787</v>
      </c>
      <c r="S91" s="2">
        <f>IF(MONTH(A91)=11,(Bezugstabelle!$D$14+Q79)*$R$10*0.7,0)</f>
        <v>0</v>
      </c>
      <c r="T91" s="2">
        <f t="shared" si="35"/>
        <v>0</v>
      </c>
      <c r="U91" s="3">
        <f t="shared" si="36"/>
        <v>961.44136143239075</v>
      </c>
      <c r="V91" s="3">
        <f t="shared" si="37"/>
        <v>4246.0947871519875</v>
      </c>
      <c r="W91" s="14">
        <f t="shared" si="33"/>
        <v>27046.094787151989</v>
      </c>
    </row>
    <row r="92" spans="1:23" x14ac:dyDescent="0.25">
      <c r="A92" s="1">
        <v>45748</v>
      </c>
      <c r="B92">
        <v>77</v>
      </c>
      <c r="C92" s="8">
        <f t="shared" si="24"/>
        <v>300</v>
      </c>
      <c r="D92" s="8">
        <f t="shared" si="25"/>
        <v>23100</v>
      </c>
      <c r="E92">
        <v>0</v>
      </c>
      <c r="F92" s="2">
        <v>0</v>
      </c>
      <c r="G92" s="2">
        <f t="shared" si="26"/>
        <v>300</v>
      </c>
      <c r="H92" s="2">
        <f t="shared" si="38"/>
        <v>21504.512638547079</v>
      </c>
      <c r="I92" s="2">
        <f t="shared" si="27"/>
        <v>148.73954574995062</v>
      </c>
      <c r="J92" s="2">
        <v>0</v>
      </c>
      <c r="K92" s="2">
        <f t="shared" si="34"/>
        <v>21653.252184297031</v>
      </c>
      <c r="L92" s="2">
        <f t="shared" si="28"/>
        <v>-1446.7478157029691</v>
      </c>
      <c r="M92" s="2">
        <f t="shared" si="29"/>
        <v>-173.60973788435629</v>
      </c>
      <c r="N92" s="2">
        <f t="shared" si="30"/>
        <v>21826.861922181386</v>
      </c>
      <c r="O92" s="2">
        <f t="shared" si="31"/>
        <v>-1273.138077818614</v>
      </c>
      <c r="P92" s="2">
        <f t="shared" si="39"/>
        <v>147.19918797263875</v>
      </c>
      <c r="Q92" s="2">
        <f t="shared" si="40"/>
        <v>28454.735336557016</v>
      </c>
      <c r="R92" s="2">
        <f t="shared" si="32"/>
        <v>5354.7353365570161</v>
      </c>
      <c r="S92" s="2">
        <f>IF(MONTH(A92)=11,(Bezugstabelle!$D$14+Q80)*$R$10*0.7,0)</f>
        <v>0</v>
      </c>
      <c r="T92" s="2">
        <f t="shared" si="35"/>
        <v>0</v>
      </c>
      <c r="U92" s="3">
        <f t="shared" si="36"/>
        <v>988.61801151183897</v>
      </c>
      <c r="V92" s="3">
        <f t="shared" si="37"/>
        <v>4366.1173250451775</v>
      </c>
      <c r="W92" s="14">
        <f t="shared" si="33"/>
        <v>27466.117325045176</v>
      </c>
    </row>
    <row r="93" spans="1:23" x14ac:dyDescent="0.25">
      <c r="A93" s="1">
        <v>45778</v>
      </c>
      <c r="B93">
        <v>78</v>
      </c>
      <c r="C93" s="8">
        <f t="shared" si="24"/>
        <v>300</v>
      </c>
      <c r="D93" s="8">
        <f t="shared" si="25"/>
        <v>23400</v>
      </c>
      <c r="E93">
        <v>0</v>
      </c>
      <c r="F93" s="2">
        <v>0</v>
      </c>
      <c r="G93" s="2">
        <f t="shared" si="26"/>
        <v>300</v>
      </c>
      <c r="H93" s="2">
        <f t="shared" si="38"/>
        <v>21953.252184297031</v>
      </c>
      <c r="I93" s="2">
        <f t="shared" si="27"/>
        <v>151.84332760805447</v>
      </c>
      <c r="J93" s="2">
        <v>0</v>
      </c>
      <c r="K93" s="2">
        <f t="shared" si="34"/>
        <v>22105.095511905085</v>
      </c>
      <c r="L93" s="2">
        <f t="shared" si="28"/>
        <v>-1294.904488094915</v>
      </c>
      <c r="M93" s="2">
        <f t="shared" si="29"/>
        <v>-155.3885385713898</v>
      </c>
      <c r="N93" s="2">
        <f t="shared" si="30"/>
        <v>22260.484050476476</v>
      </c>
      <c r="O93" s="2">
        <f t="shared" si="31"/>
        <v>-1139.5159495235239</v>
      </c>
      <c r="P93" s="2">
        <f t="shared" si="39"/>
        <v>149.52462375009648</v>
      </c>
      <c r="Q93" s="2">
        <f t="shared" si="40"/>
        <v>28904.259960307114</v>
      </c>
      <c r="R93" s="2">
        <f t="shared" si="32"/>
        <v>5504.2599603071139</v>
      </c>
      <c r="S93" s="2">
        <f>IF(MONTH(A93)=11,(Bezugstabelle!$D$14+Q81)*$R$10*0.7,0)</f>
        <v>0</v>
      </c>
      <c r="T93" s="2">
        <f t="shared" si="35"/>
        <v>0</v>
      </c>
      <c r="U93" s="3">
        <f t="shared" si="36"/>
        <v>1016.2239951717008</v>
      </c>
      <c r="V93" s="3">
        <f t="shared" si="37"/>
        <v>4488.0359651354129</v>
      </c>
      <c r="W93" s="14">
        <f t="shared" si="33"/>
        <v>27888.035965135412</v>
      </c>
    </row>
    <row r="94" spans="1:23" x14ac:dyDescent="0.25">
      <c r="A94" s="1">
        <v>45809</v>
      </c>
      <c r="B94">
        <v>79</v>
      </c>
      <c r="C94" s="8">
        <f t="shared" si="24"/>
        <v>300</v>
      </c>
      <c r="D94" s="8">
        <f t="shared" si="25"/>
        <v>23700</v>
      </c>
      <c r="E94">
        <v>0</v>
      </c>
      <c r="F94" s="2">
        <v>0</v>
      </c>
      <c r="G94" s="2">
        <f t="shared" si="26"/>
        <v>300</v>
      </c>
      <c r="H94" s="2">
        <f t="shared" si="38"/>
        <v>22405.095511905085</v>
      </c>
      <c r="I94" s="2">
        <f t="shared" si="27"/>
        <v>154.96857729067685</v>
      </c>
      <c r="J94" s="2">
        <v>0</v>
      </c>
      <c r="K94" s="2">
        <f t="shared" si="34"/>
        <v>22560.064089195763</v>
      </c>
      <c r="L94" s="2">
        <f t="shared" si="28"/>
        <v>-1139.9359108042372</v>
      </c>
      <c r="M94" s="2">
        <f t="shared" si="29"/>
        <v>-136.79230929650848</v>
      </c>
      <c r="N94" s="2">
        <f t="shared" si="30"/>
        <v>22696.856398492273</v>
      </c>
      <c r="O94" s="2">
        <f t="shared" si="31"/>
        <v>-1003.143601507727</v>
      </c>
      <c r="P94" s="2">
        <f t="shared" si="39"/>
        <v>151.86215179359698</v>
      </c>
      <c r="Q94" s="2">
        <f t="shared" si="40"/>
        <v>29356.122112100711</v>
      </c>
      <c r="R94" s="2">
        <f t="shared" si="32"/>
        <v>5656.1221121007111</v>
      </c>
      <c r="S94" s="2">
        <f>IF(MONTH(A94)=11,(Bezugstabelle!$D$14+Q82)*$R$10*0.7,0)</f>
        <v>0</v>
      </c>
      <c r="T94" s="2">
        <f t="shared" si="35"/>
        <v>0</v>
      </c>
      <c r="U94" s="3">
        <f t="shared" si="36"/>
        <v>1044.2615449465936</v>
      </c>
      <c r="V94" s="3">
        <f t="shared" si="37"/>
        <v>4611.8605671541172</v>
      </c>
      <c r="W94" s="14">
        <f t="shared" si="33"/>
        <v>28311.860567154115</v>
      </c>
    </row>
    <row r="95" spans="1:23" x14ac:dyDescent="0.25">
      <c r="A95" s="1">
        <v>45839</v>
      </c>
      <c r="B95">
        <v>80</v>
      </c>
      <c r="C95" s="8">
        <f t="shared" si="24"/>
        <v>300</v>
      </c>
      <c r="D95" s="8">
        <f t="shared" si="25"/>
        <v>24000</v>
      </c>
      <c r="E95">
        <v>0</v>
      </c>
      <c r="F95" s="2">
        <v>0</v>
      </c>
      <c r="G95" s="2">
        <f t="shared" si="26"/>
        <v>300</v>
      </c>
      <c r="H95" s="2">
        <f t="shared" si="38"/>
        <v>22860.064089195763</v>
      </c>
      <c r="I95" s="2">
        <f t="shared" si="27"/>
        <v>158.11544328360404</v>
      </c>
      <c r="J95" s="2">
        <v>0</v>
      </c>
      <c r="K95" s="2">
        <f t="shared" si="34"/>
        <v>23018.179532479367</v>
      </c>
      <c r="L95" s="2">
        <f t="shared" si="28"/>
        <v>-981.82046752063252</v>
      </c>
      <c r="M95" s="2">
        <f t="shared" si="29"/>
        <v>-117.81845610247591</v>
      </c>
      <c r="N95" s="2">
        <f t="shared" si="30"/>
        <v>23135.997988581843</v>
      </c>
      <c r="O95" s="2">
        <f t="shared" si="31"/>
        <v>-864.00201141815705</v>
      </c>
      <c r="P95" s="2">
        <f t="shared" si="39"/>
        <v>154.2118349829237</v>
      </c>
      <c r="Q95" s="2">
        <f t="shared" si="40"/>
        <v>29810.333947083636</v>
      </c>
      <c r="R95" s="2">
        <f t="shared" si="32"/>
        <v>5810.3339470836363</v>
      </c>
      <c r="S95" s="2">
        <f>IF(MONTH(A95)=11,(Bezugstabelle!$D$14+Q83)*$R$10*0.7,0)</f>
        <v>0</v>
      </c>
      <c r="T95" s="2">
        <f t="shared" si="35"/>
        <v>0</v>
      </c>
      <c r="U95" s="3">
        <f t="shared" si="36"/>
        <v>1072.7329049803161</v>
      </c>
      <c r="V95" s="3">
        <f t="shared" si="37"/>
        <v>4737.6010421033207</v>
      </c>
      <c r="W95" s="14">
        <f t="shared" si="33"/>
        <v>28737.601042103321</v>
      </c>
    </row>
    <row r="96" spans="1:23" x14ac:dyDescent="0.25">
      <c r="A96" s="1">
        <v>45870</v>
      </c>
      <c r="B96">
        <v>81</v>
      </c>
      <c r="C96" s="8">
        <f t="shared" si="24"/>
        <v>300</v>
      </c>
      <c r="D96" s="8">
        <f t="shared" si="25"/>
        <v>24300</v>
      </c>
      <c r="E96">
        <v>0</v>
      </c>
      <c r="F96" s="2">
        <v>0</v>
      </c>
      <c r="G96" s="2">
        <f t="shared" si="26"/>
        <v>300</v>
      </c>
      <c r="H96" s="2">
        <f t="shared" si="38"/>
        <v>23318.179532479367</v>
      </c>
      <c r="I96" s="2">
        <f t="shared" si="27"/>
        <v>161.28407509964896</v>
      </c>
      <c r="J96" s="2">
        <v>0</v>
      </c>
      <c r="K96" s="2">
        <f t="shared" si="34"/>
        <v>23479.463607579015</v>
      </c>
      <c r="L96" s="2">
        <f t="shared" si="28"/>
        <v>-820.53639242098507</v>
      </c>
      <c r="M96" s="2">
        <f t="shared" si="29"/>
        <v>-98.464367090518209</v>
      </c>
      <c r="N96" s="2">
        <f t="shared" si="30"/>
        <v>23577.927974669532</v>
      </c>
      <c r="O96" s="2">
        <f t="shared" si="31"/>
        <v>-722.07202533046802</v>
      </c>
      <c r="P96" s="2">
        <f t="shared" si="39"/>
        <v>156.57373652483491</v>
      </c>
      <c r="Q96" s="2">
        <f t="shared" si="40"/>
        <v>30266.907683608471</v>
      </c>
      <c r="R96" s="2">
        <f t="shared" si="32"/>
        <v>5966.9076836084714</v>
      </c>
      <c r="S96" s="2">
        <f>IF(MONTH(A96)=11,(Bezugstabelle!$D$14+Q84)*$R$10*0.7,0)</f>
        <v>0</v>
      </c>
      <c r="T96" s="2">
        <f t="shared" si="35"/>
        <v>0</v>
      </c>
      <c r="U96" s="3">
        <f t="shared" si="36"/>
        <v>1101.6403310862138</v>
      </c>
      <c r="V96" s="3">
        <f t="shared" si="37"/>
        <v>4865.2673525222581</v>
      </c>
      <c r="W96" s="14">
        <f t="shared" si="33"/>
        <v>29165.267352522256</v>
      </c>
    </row>
    <row r="97" spans="1:23" x14ac:dyDescent="0.25">
      <c r="A97" s="1">
        <v>45901</v>
      </c>
      <c r="B97">
        <v>82</v>
      </c>
      <c r="C97" s="8">
        <f t="shared" si="24"/>
        <v>300</v>
      </c>
      <c r="D97" s="8">
        <f t="shared" si="25"/>
        <v>24600</v>
      </c>
      <c r="E97">
        <v>0</v>
      </c>
      <c r="F97" s="2">
        <v>0</v>
      </c>
      <c r="G97" s="2">
        <f t="shared" si="26"/>
        <v>300</v>
      </c>
      <c r="H97" s="2">
        <f t="shared" si="38"/>
        <v>23779.463607579015</v>
      </c>
      <c r="I97" s="2">
        <f t="shared" si="27"/>
        <v>164.47462328575486</v>
      </c>
      <c r="J97" s="2">
        <v>0</v>
      </c>
      <c r="K97" s="2">
        <f t="shared" si="34"/>
        <v>23943.938230864769</v>
      </c>
      <c r="L97" s="2">
        <f t="shared" si="28"/>
        <v>-656.06176913523086</v>
      </c>
      <c r="M97" s="2">
        <f t="shared" si="29"/>
        <v>-78.727412296227712</v>
      </c>
      <c r="N97" s="2">
        <f t="shared" si="30"/>
        <v>24022.665643160995</v>
      </c>
      <c r="O97" s="2">
        <f t="shared" si="31"/>
        <v>-577.33435683900461</v>
      </c>
      <c r="P97" s="2">
        <f t="shared" si="39"/>
        <v>158.94791995476405</v>
      </c>
      <c r="Q97" s="2">
        <f t="shared" si="40"/>
        <v>30725.855603563235</v>
      </c>
      <c r="R97" s="2">
        <f t="shared" si="32"/>
        <v>6125.8556035632355</v>
      </c>
      <c r="S97" s="2">
        <f>IF(MONTH(A97)=11,(Bezugstabelle!$D$14+Q85)*$R$10*0.7,0)</f>
        <v>0</v>
      </c>
      <c r="T97" s="2">
        <f t="shared" si="35"/>
        <v>0</v>
      </c>
      <c r="U97" s="3">
        <f t="shared" si="36"/>
        <v>1130.9860908078624</v>
      </c>
      <c r="V97" s="3">
        <f t="shared" si="37"/>
        <v>4994.8695127553729</v>
      </c>
      <c r="W97" s="14">
        <f t="shared" si="33"/>
        <v>29594.869512755373</v>
      </c>
    </row>
    <row r="98" spans="1:23" x14ac:dyDescent="0.25">
      <c r="A98" s="1">
        <v>45931</v>
      </c>
      <c r="B98">
        <v>83</v>
      </c>
      <c r="C98" s="8">
        <f t="shared" si="24"/>
        <v>300</v>
      </c>
      <c r="D98" s="8">
        <f t="shared" si="25"/>
        <v>24900</v>
      </c>
      <c r="E98">
        <v>0</v>
      </c>
      <c r="F98" s="2">
        <v>0</v>
      </c>
      <c r="G98" s="2">
        <f t="shared" si="26"/>
        <v>300</v>
      </c>
      <c r="H98" s="2">
        <f t="shared" si="38"/>
        <v>24243.938230864769</v>
      </c>
      <c r="I98" s="2">
        <f t="shared" si="27"/>
        <v>167.687239430148</v>
      </c>
      <c r="J98" s="2">
        <v>0</v>
      </c>
      <c r="K98" s="2">
        <f t="shared" si="34"/>
        <v>24411.625470294915</v>
      </c>
      <c r="L98" s="2">
        <f t="shared" si="28"/>
        <v>-488.37452970508457</v>
      </c>
      <c r="M98" s="2">
        <f t="shared" si="29"/>
        <v>-58.604943564610146</v>
      </c>
      <c r="N98" s="2">
        <f t="shared" si="30"/>
        <v>24470.230413859525</v>
      </c>
      <c r="O98" s="2">
        <f t="shared" si="31"/>
        <v>-429.76958614047544</v>
      </c>
      <c r="P98" s="2">
        <f t="shared" si="39"/>
        <v>161.33444913852881</v>
      </c>
      <c r="Q98" s="2">
        <f t="shared" si="40"/>
        <v>31187.190052701764</v>
      </c>
      <c r="R98" s="2">
        <f t="shared" si="32"/>
        <v>6287.1900527017642</v>
      </c>
      <c r="S98" s="2">
        <f>IF(MONTH(A98)=11,(Bezugstabelle!$D$14+Q86)*$R$10*0.7,0)</f>
        <v>0</v>
      </c>
      <c r="T98" s="2">
        <f t="shared" si="35"/>
        <v>0</v>
      </c>
      <c r="U98" s="3">
        <f t="shared" si="36"/>
        <v>1160.7724634800632</v>
      </c>
      <c r="V98" s="3">
        <f t="shared" si="37"/>
        <v>5126.4175892217008</v>
      </c>
      <c r="W98" s="14">
        <f t="shared" si="33"/>
        <v>30026.417589221703</v>
      </c>
    </row>
    <row r="99" spans="1:23" x14ac:dyDescent="0.25">
      <c r="A99" s="1">
        <v>45962</v>
      </c>
      <c r="B99">
        <v>84</v>
      </c>
      <c r="C99" s="8">
        <f t="shared" si="24"/>
        <v>300</v>
      </c>
      <c r="D99" s="8">
        <f t="shared" si="25"/>
        <v>25200</v>
      </c>
      <c r="E99">
        <v>0</v>
      </c>
      <c r="F99" s="2">
        <f>F87+$J$7</f>
        <v>-504.66000000000025</v>
      </c>
      <c r="G99" s="2">
        <f t="shared" si="26"/>
        <v>-204.66000000000025</v>
      </c>
      <c r="H99" s="2">
        <f t="shared" si="38"/>
        <v>24206.965470294916</v>
      </c>
      <c r="I99" s="2">
        <f t="shared" si="27"/>
        <v>167.43151116953985</v>
      </c>
      <c r="J99" s="2">
        <f t="shared" ref="J99" si="42">(0.36%+0.035%)*H99</f>
        <v>95.617513607664932</v>
      </c>
      <c r="K99" s="2">
        <f t="shared" si="34"/>
        <v>24470.014495072119</v>
      </c>
      <c r="L99" s="2">
        <f t="shared" si="28"/>
        <v>-729.98550492788127</v>
      </c>
      <c r="M99" s="2">
        <f t="shared" si="29"/>
        <v>-87.598260591345763</v>
      </c>
      <c r="N99" s="2">
        <f t="shared" si="30"/>
        <v>24557.612755663464</v>
      </c>
      <c r="O99" s="2">
        <f t="shared" si="31"/>
        <v>-642.38724433653624</v>
      </c>
      <c r="P99" s="2">
        <f t="shared" si="39"/>
        <v>163.73338827404916</v>
      </c>
      <c r="Q99" s="2">
        <f t="shared" si="40"/>
        <v>31646.733206592638</v>
      </c>
      <c r="R99" s="2">
        <f t="shared" si="32"/>
        <v>6446.7332065926385</v>
      </c>
      <c r="S99" s="2">
        <f>IF(MONTH(A99)=11,(Bezugstabelle!$D$14+Q87)*$R$10*0.7,0)</f>
        <v>102.61798489404693</v>
      </c>
      <c r="T99" s="2">
        <f t="shared" si="35"/>
        <v>4.1902343831735829</v>
      </c>
      <c r="U99" s="3">
        <f t="shared" si="36"/>
        <v>1171.2822728061024</v>
      </c>
      <c r="V99" s="3">
        <f t="shared" si="37"/>
        <v>5275.4509337865366</v>
      </c>
      <c r="W99" s="14">
        <f t="shared" si="33"/>
        <v>30475.450933786538</v>
      </c>
    </row>
    <row r="100" spans="1:23" x14ac:dyDescent="0.25">
      <c r="A100" s="1">
        <v>45992</v>
      </c>
      <c r="B100">
        <v>85</v>
      </c>
      <c r="C100" s="8">
        <f t="shared" si="24"/>
        <v>300</v>
      </c>
      <c r="D100" s="8">
        <f t="shared" si="25"/>
        <v>25500</v>
      </c>
      <c r="E100">
        <v>0</v>
      </c>
      <c r="F100" s="2">
        <v>0</v>
      </c>
      <c r="G100" s="2">
        <f t="shared" si="26"/>
        <v>300</v>
      </c>
      <c r="H100" s="2">
        <f t="shared" si="38"/>
        <v>24770.014495072119</v>
      </c>
      <c r="I100" s="2">
        <f t="shared" si="27"/>
        <v>171.3259335909155</v>
      </c>
      <c r="J100" s="2">
        <v>0</v>
      </c>
      <c r="K100" s="2">
        <f t="shared" si="34"/>
        <v>24941.340428663036</v>
      </c>
      <c r="L100" s="2">
        <f t="shared" si="28"/>
        <v>-558.65957133696429</v>
      </c>
      <c r="M100" s="2">
        <f t="shared" si="29"/>
        <v>-67.03914856043572</v>
      </c>
      <c r="N100" s="2">
        <f t="shared" si="30"/>
        <v>25008.37957722347</v>
      </c>
      <c r="O100" s="2">
        <f t="shared" si="31"/>
        <v>-491.62042277653018</v>
      </c>
      <c r="P100" s="2">
        <f t="shared" si="39"/>
        <v>166.12301267428171</v>
      </c>
      <c r="Q100" s="2">
        <f t="shared" si="40"/>
        <v>32112.85621926692</v>
      </c>
      <c r="R100" s="2">
        <f t="shared" si="32"/>
        <v>6612.8562192669197</v>
      </c>
      <c r="S100" s="2">
        <f>IF(MONTH(A100)=11,(Bezugstabelle!$D$14+Q88)*$R$10*0.7,0)</f>
        <v>0</v>
      </c>
      <c r="T100" s="2">
        <f t="shared" si="35"/>
        <v>0</v>
      </c>
      <c r="U100" s="3">
        <f t="shared" si="36"/>
        <v>1220.8985794821549</v>
      </c>
      <c r="V100" s="3">
        <f t="shared" si="37"/>
        <v>5391.957639784765</v>
      </c>
      <c r="W100" s="14">
        <f t="shared" si="33"/>
        <v>30891.957639784763</v>
      </c>
    </row>
    <row r="101" spans="1:23" x14ac:dyDescent="0.25">
      <c r="A101" s="1">
        <v>46023</v>
      </c>
      <c r="B101">
        <v>86</v>
      </c>
      <c r="C101" s="8">
        <f t="shared" si="24"/>
        <v>300</v>
      </c>
      <c r="D101" s="8">
        <f t="shared" si="25"/>
        <v>25800</v>
      </c>
      <c r="E101">
        <v>0</v>
      </c>
      <c r="F101" s="2">
        <v>0</v>
      </c>
      <c r="G101" s="2">
        <f t="shared" si="26"/>
        <v>300</v>
      </c>
      <c r="H101" s="2">
        <f t="shared" si="38"/>
        <v>25241.340428663036</v>
      </c>
      <c r="I101" s="2">
        <f t="shared" si="27"/>
        <v>174.58593796491934</v>
      </c>
      <c r="J101" s="2">
        <v>0</v>
      </c>
      <c r="K101" s="2">
        <f t="shared" si="34"/>
        <v>25415.926366627955</v>
      </c>
      <c r="L101" s="2">
        <f t="shared" si="28"/>
        <v>-384.07363337204515</v>
      </c>
      <c r="M101" s="2">
        <f t="shared" si="29"/>
        <v>-46.088836004645422</v>
      </c>
      <c r="N101" s="2">
        <f t="shared" si="30"/>
        <v>25462.0152026326</v>
      </c>
      <c r="O101" s="2">
        <f t="shared" si="31"/>
        <v>-337.98479736740046</v>
      </c>
      <c r="P101" s="2">
        <f t="shared" si="39"/>
        <v>168.54685234018797</v>
      </c>
      <c r="Q101" s="2">
        <f t="shared" si="40"/>
        <v>32581.403071607107</v>
      </c>
      <c r="R101" s="2">
        <f t="shared" si="32"/>
        <v>6781.4030716071065</v>
      </c>
      <c r="S101" s="2">
        <f>IF(MONTH(A101)=11,(Bezugstabelle!$D$14+Q89)*$R$10*0.7,0)</f>
        <v>0</v>
      </c>
      <c r="T101" s="2">
        <f t="shared" si="35"/>
        <v>0</v>
      </c>
      <c r="U101" s="3">
        <f t="shared" si="36"/>
        <v>1252.016542095462</v>
      </c>
      <c r="V101" s="3">
        <f t="shared" si="37"/>
        <v>5529.3865295116448</v>
      </c>
      <c r="W101" s="14">
        <f t="shared" si="33"/>
        <v>31329.386529511645</v>
      </c>
    </row>
    <row r="102" spans="1:23" x14ac:dyDescent="0.25">
      <c r="A102" s="1">
        <v>46054</v>
      </c>
      <c r="B102">
        <v>87</v>
      </c>
      <c r="C102" s="8">
        <f t="shared" si="24"/>
        <v>300</v>
      </c>
      <c r="D102" s="8">
        <f t="shared" si="25"/>
        <v>26100</v>
      </c>
      <c r="E102">
        <v>0</v>
      </c>
      <c r="F102" s="2">
        <v>0</v>
      </c>
      <c r="G102" s="2">
        <f t="shared" si="26"/>
        <v>300</v>
      </c>
      <c r="H102" s="2">
        <f t="shared" si="38"/>
        <v>25715.926366627955</v>
      </c>
      <c r="I102" s="2">
        <f t="shared" si="27"/>
        <v>177.86849070251003</v>
      </c>
      <c r="J102" s="2">
        <v>0</v>
      </c>
      <c r="K102" s="2">
        <f t="shared" si="34"/>
        <v>25893.794857330464</v>
      </c>
      <c r="L102" s="2">
        <f t="shared" si="28"/>
        <v>-206.20514266953614</v>
      </c>
      <c r="M102" s="2">
        <f t="shared" si="29"/>
        <v>-24.744617120344337</v>
      </c>
      <c r="N102" s="2">
        <f t="shared" si="30"/>
        <v>25918.539474450808</v>
      </c>
      <c r="O102" s="2">
        <f t="shared" si="31"/>
        <v>-181.46052554919152</v>
      </c>
      <c r="P102" s="2">
        <f t="shared" si="39"/>
        <v>170.98329597235696</v>
      </c>
      <c r="Q102" s="2">
        <f t="shared" si="40"/>
        <v>33052.386367579464</v>
      </c>
      <c r="R102" s="2">
        <f t="shared" si="32"/>
        <v>6952.3863675794637</v>
      </c>
      <c r="S102" s="2">
        <f>IF(MONTH(A102)=11,(Bezugstabelle!$D$14+Q90)*$R$10*0.7,0)</f>
        <v>0</v>
      </c>
      <c r="T102" s="2">
        <f t="shared" si="35"/>
        <v>0</v>
      </c>
      <c r="U102" s="3">
        <f t="shared" si="36"/>
        <v>1283.5843331143583</v>
      </c>
      <c r="V102" s="3">
        <f t="shared" si="37"/>
        <v>5668.802034465105</v>
      </c>
      <c r="W102" s="14">
        <f t="shared" si="33"/>
        <v>31768.802034465105</v>
      </c>
    </row>
    <row r="103" spans="1:23" x14ac:dyDescent="0.25">
      <c r="A103" s="1">
        <v>46082</v>
      </c>
      <c r="B103">
        <v>88</v>
      </c>
      <c r="C103" s="8">
        <f t="shared" si="24"/>
        <v>300</v>
      </c>
      <c r="D103" s="8">
        <f t="shared" si="25"/>
        <v>26400</v>
      </c>
      <c r="E103">
        <v>0</v>
      </c>
      <c r="F103" s="2">
        <v>0</v>
      </c>
      <c r="G103" s="2">
        <f t="shared" si="26"/>
        <v>300</v>
      </c>
      <c r="H103" s="2">
        <f t="shared" si="38"/>
        <v>26193.794857330464</v>
      </c>
      <c r="I103" s="2">
        <f t="shared" si="27"/>
        <v>181.17374776320239</v>
      </c>
      <c r="J103" s="2">
        <v>0</v>
      </c>
      <c r="K103" s="2">
        <f t="shared" si="34"/>
        <v>26374.968605093665</v>
      </c>
      <c r="L103" s="2">
        <f t="shared" si="28"/>
        <v>-25.031394906334754</v>
      </c>
      <c r="M103" s="2">
        <f t="shared" si="29"/>
        <v>-3.0037673887601706</v>
      </c>
      <c r="N103" s="2">
        <f t="shared" si="30"/>
        <v>26377.972372482425</v>
      </c>
      <c r="O103" s="2">
        <f t="shared" si="31"/>
        <v>-22.027627517574729</v>
      </c>
      <c r="P103" s="2">
        <f t="shared" si="39"/>
        <v>173.43240911141319</v>
      </c>
      <c r="Q103" s="2">
        <f t="shared" si="40"/>
        <v>33525.818776690874</v>
      </c>
      <c r="R103" s="2">
        <f t="shared" si="32"/>
        <v>7125.8187766908741</v>
      </c>
      <c r="S103" s="2">
        <f>IF(MONTH(A103)=11,(Bezugstabelle!$D$14+Q91)*$R$10*0.7,0)</f>
        <v>0</v>
      </c>
      <c r="T103" s="2">
        <f t="shared" si="35"/>
        <v>0</v>
      </c>
      <c r="U103" s="3">
        <f t="shared" si="36"/>
        <v>1315.6042916465524</v>
      </c>
      <c r="V103" s="3">
        <f t="shared" si="37"/>
        <v>5810.2144850443219</v>
      </c>
      <c r="W103" s="14">
        <f t="shared" si="33"/>
        <v>32210.214485044322</v>
      </c>
    </row>
    <row r="104" spans="1:23" x14ac:dyDescent="0.25">
      <c r="A104" s="1">
        <v>46113</v>
      </c>
      <c r="B104">
        <v>89</v>
      </c>
      <c r="C104" s="8">
        <f t="shared" si="24"/>
        <v>300</v>
      </c>
      <c r="D104" s="8">
        <f t="shared" si="25"/>
        <v>26700</v>
      </c>
      <c r="E104">
        <v>0</v>
      </c>
      <c r="F104" s="2">
        <v>0</v>
      </c>
      <c r="G104" s="2">
        <f t="shared" si="26"/>
        <v>300</v>
      </c>
      <c r="H104" s="2">
        <f t="shared" si="38"/>
        <v>26674.968605093665</v>
      </c>
      <c r="I104" s="2">
        <f t="shared" si="27"/>
        <v>184.50186618523119</v>
      </c>
      <c r="J104" s="2">
        <v>0</v>
      </c>
      <c r="K104" s="2">
        <f t="shared" si="34"/>
        <v>26859.470471278895</v>
      </c>
      <c r="L104" s="2">
        <f t="shared" si="28"/>
        <v>159.47047127889527</v>
      </c>
      <c r="M104" s="2">
        <f t="shared" si="29"/>
        <v>19.136456553467433</v>
      </c>
      <c r="N104" s="2">
        <f t="shared" si="30"/>
        <v>26840.334014725428</v>
      </c>
      <c r="O104" s="2">
        <f t="shared" si="31"/>
        <v>140.33401472542755</v>
      </c>
      <c r="P104" s="2">
        <f t="shared" si="39"/>
        <v>175.89425763879254</v>
      </c>
      <c r="Q104" s="2">
        <f t="shared" si="40"/>
        <v>34001.713034329667</v>
      </c>
      <c r="R104" s="2">
        <f t="shared" si="32"/>
        <v>7301.7130343296667</v>
      </c>
      <c r="S104" s="2">
        <f>IF(MONTH(A104)=11,(Bezugstabelle!$D$14+Q92)*$R$10*0.7,0)</f>
        <v>0</v>
      </c>
      <c r="T104" s="2">
        <f t="shared" si="35"/>
        <v>0</v>
      </c>
      <c r="U104" s="3">
        <f t="shared" si="36"/>
        <v>1348.0787689631145</v>
      </c>
      <c r="V104" s="3">
        <f t="shared" si="37"/>
        <v>5953.6342653665524</v>
      </c>
      <c r="W104" s="14">
        <f t="shared" si="33"/>
        <v>32653.634265366552</v>
      </c>
    </row>
    <row r="105" spans="1:23" x14ac:dyDescent="0.25">
      <c r="A105" s="1">
        <v>46143</v>
      </c>
      <c r="B105">
        <v>90</v>
      </c>
      <c r="C105" s="8">
        <f t="shared" si="24"/>
        <v>300</v>
      </c>
      <c r="D105" s="8">
        <f t="shared" si="25"/>
        <v>27000</v>
      </c>
      <c r="E105">
        <v>0</v>
      </c>
      <c r="F105" s="2">
        <v>0</v>
      </c>
      <c r="G105" s="2">
        <f t="shared" si="26"/>
        <v>300</v>
      </c>
      <c r="H105" s="2">
        <f t="shared" si="38"/>
        <v>27159.470471278895</v>
      </c>
      <c r="I105" s="2">
        <f t="shared" si="27"/>
        <v>187.85300409301237</v>
      </c>
      <c r="J105" s="2">
        <v>0</v>
      </c>
      <c r="K105" s="2">
        <f t="shared" si="34"/>
        <v>27347.323475371908</v>
      </c>
      <c r="L105" s="2">
        <f t="shared" si="28"/>
        <v>347.32347537190799</v>
      </c>
      <c r="M105" s="2">
        <f t="shared" si="29"/>
        <v>41.678817044628964</v>
      </c>
      <c r="N105" s="2">
        <f t="shared" si="30"/>
        <v>27305.644658327277</v>
      </c>
      <c r="O105" s="2">
        <f t="shared" si="31"/>
        <v>305.64465832727728</v>
      </c>
      <c r="P105" s="2">
        <f t="shared" si="39"/>
        <v>178.36890777851426</v>
      </c>
      <c r="Q105" s="2">
        <f t="shared" si="40"/>
        <v>34480.081942108183</v>
      </c>
      <c r="R105" s="2">
        <f t="shared" si="32"/>
        <v>7480.0819421081833</v>
      </c>
      <c r="S105" s="2">
        <f>IF(MONTH(A105)=11,(Bezugstabelle!$D$14+Q93)*$R$10*0.7,0)</f>
        <v>0</v>
      </c>
      <c r="T105" s="2">
        <f t="shared" si="35"/>
        <v>0</v>
      </c>
      <c r="U105" s="3">
        <f t="shared" si="36"/>
        <v>1381.0101285617231</v>
      </c>
      <c r="V105" s="3">
        <f t="shared" si="37"/>
        <v>6099.0718135464604</v>
      </c>
      <c r="W105" s="14">
        <f t="shared" si="33"/>
        <v>33099.071813546463</v>
      </c>
    </row>
    <row r="106" spans="1:23" x14ac:dyDescent="0.25">
      <c r="A106" s="1">
        <v>46174</v>
      </c>
      <c r="B106">
        <v>91</v>
      </c>
      <c r="C106" s="8">
        <f t="shared" si="24"/>
        <v>300</v>
      </c>
      <c r="D106" s="8">
        <f t="shared" si="25"/>
        <v>27300</v>
      </c>
      <c r="E106">
        <v>0</v>
      </c>
      <c r="F106" s="2">
        <v>0</v>
      </c>
      <c r="G106" s="2">
        <f t="shared" si="26"/>
        <v>300</v>
      </c>
      <c r="H106" s="2">
        <f t="shared" si="38"/>
        <v>27647.323475371908</v>
      </c>
      <c r="I106" s="2">
        <f t="shared" si="27"/>
        <v>191.22732070465568</v>
      </c>
      <c r="J106" s="2">
        <v>0</v>
      </c>
      <c r="K106" s="2">
        <f t="shared" si="34"/>
        <v>27838.550796076564</v>
      </c>
      <c r="L106" s="2">
        <f t="shared" si="28"/>
        <v>538.55079607656444</v>
      </c>
      <c r="M106" s="2">
        <f t="shared" si="29"/>
        <v>64.626095529187737</v>
      </c>
      <c r="N106" s="2">
        <f t="shared" si="30"/>
        <v>27773.924700547377</v>
      </c>
      <c r="O106" s="2">
        <f t="shared" si="31"/>
        <v>473.92470054737714</v>
      </c>
      <c r="P106" s="2">
        <f t="shared" si="39"/>
        <v>180.85642609896254</v>
      </c>
      <c r="Q106" s="2">
        <f t="shared" si="40"/>
        <v>34960.938368207149</v>
      </c>
      <c r="R106" s="2">
        <f t="shared" si="32"/>
        <v>7660.9383682071493</v>
      </c>
      <c r="S106" s="2">
        <f>IF(MONTH(A106)=11,(Bezugstabelle!$D$14+Q94)*$R$10*0.7,0)</f>
        <v>0</v>
      </c>
      <c r="T106" s="2">
        <f t="shared" si="35"/>
        <v>0</v>
      </c>
      <c r="U106" s="3">
        <f t="shared" si="36"/>
        <v>1414.4007462302447</v>
      </c>
      <c r="V106" s="3">
        <f t="shared" si="37"/>
        <v>6246.5376219769041</v>
      </c>
      <c r="W106" s="14">
        <f t="shared" si="33"/>
        <v>33546.537621976902</v>
      </c>
    </row>
    <row r="107" spans="1:23" x14ac:dyDescent="0.25">
      <c r="A107" s="1">
        <v>46204</v>
      </c>
      <c r="B107">
        <v>92</v>
      </c>
      <c r="C107" s="8">
        <f t="shared" si="24"/>
        <v>300</v>
      </c>
      <c r="D107" s="8">
        <f t="shared" si="25"/>
        <v>27600</v>
      </c>
      <c r="E107">
        <v>0</v>
      </c>
      <c r="F107" s="2">
        <v>0</v>
      </c>
      <c r="G107" s="2">
        <f t="shared" si="26"/>
        <v>300</v>
      </c>
      <c r="H107" s="2">
        <f t="shared" si="38"/>
        <v>28138.550796076564</v>
      </c>
      <c r="I107" s="2">
        <f t="shared" si="27"/>
        <v>194.62497633952958</v>
      </c>
      <c r="J107" s="2">
        <v>0</v>
      </c>
      <c r="K107" s="2">
        <f t="shared" si="34"/>
        <v>28333.175772416093</v>
      </c>
      <c r="L107" s="2">
        <f t="shared" si="28"/>
        <v>733.17577241609251</v>
      </c>
      <c r="M107" s="2">
        <f t="shared" si="29"/>
        <v>87.981092689931103</v>
      </c>
      <c r="N107" s="2">
        <f t="shared" si="30"/>
        <v>28245.194679726163</v>
      </c>
      <c r="O107" s="2">
        <f t="shared" si="31"/>
        <v>645.19467972616258</v>
      </c>
      <c r="P107" s="2">
        <f t="shared" si="39"/>
        <v>183.35687951467716</v>
      </c>
      <c r="Q107" s="2">
        <f t="shared" si="40"/>
        <v>35444.295247721828</v>
      </c>
      <c r="R107" s="2">
        <f t="shared" si="32"/>
        <v>7844.2952477218278</v>
      </c>
      <c r="S107" s="2">
        <f>IF(MONTH(A107)=11,(Bezugstabelle!$D$14+Q95)*$R$10*0.7,0)</f>
        <v>0</v>
      </c>
      <c r="T107" s="2">
        <f t="shared" si="35"/>
        <v>0</v>
      </c>
      <c r="U107" s="3">
        <f t="shared" si="36"/>
        <v>1448.2530101106422</v>
      </c>
      <c r="V107" s="3">
        <f t="shared" si="37"/>
        <v>6396.0422376111856</v>
      </c>
      <c r="W107" s="14">
        <f t="shared" si="33"/>
        <v>33996.042237611182</v>
      </c>
    </row>
    <row r="108" spans="1:23" x14ac:dyDescent="0.25">
      <c r="A108" s="1">
        <v>46235</v>
      </c>
      <c r="B108">
        <v>93</v>
      </c>
      <c r="C108" s="8">
        <f t="shared" si="24"/>
        <v>300</v>
      </c>
      <c r="D108" s="8">
        <f t="shared" si="25"/>
        <v>27900</v>
      </c>
      <c r="E108">
        <v>0</v>
      </c>
      <c r="F108" s="2">
        <v>0</v>
      </c>
      <c r="G108" s="2">
        <f t="shared" si="26"/>
        <v>300</v>
      </c>
      <c r="H108" s="2">
        <f t="shared" si="38"/>
        <v>28633.175772416093</v>
      </c>
      <c r="I108" s="2">
        <f t="shared" si="27"/>
        <v>198.046132425878</v>
      </c>
      <c r="J108" s="2">
        <v>0</v>
      </c>
      <c r="K108" s="2">
        <f t="shared" si="34"/>
        <v>28831.221904841972</v>
      </c>
      <c r="L108" s="2">
        <f t="shared" si="28"/>
        <v>931.22190484197199</v>
      </c>
      <c r="M108" s="2">
        <f t="shared" si="29"/>
        <v>111.74662858103665</v>
      </c>
      <c r="N108" s="2">
        <f t="shared" si="30"/>
        <v>28719.475276260935</v>
      </c>
      <c r="O108" s="2">
        <f t="shared" si="31"/>
        <v>819.47527626093506</v>
      </c>
      <c r="P108" s="2">
        <f t="shared" si="39"/>
        <v>185.87033528815348</v>
      </c>
      <c r="Q108" s="2">
        <f t="shared" si="40"/>
        <v>35930.165583009984</v>
      </c>
      <c r="R108" s="2">
        <f t="shared" si="32"/>
        <v>8030.1655830099844</v>
      </c>
      <c r="S108" s="2">
        <f>IF(MONTH(A108)=11,(Bezugstabelle!$D$14+Q96)*$R$10*0.7,0)</f>
        <v>0</v>
      </c>
      <c r="T108" s="2">
        <f t="shared" si="35"/>
        <v>0</v>
      </c>
      <c r="U108" s="3">
        <f t="shared" si="36"/>
        <v>1482.5693207632182</v>
      </c>
      <c r="V108" s="3">
        <f t="shared" si="37"/>
        <v>6547.5962622467659</v>
      </c>
      <c r="W108" s="14">
        <f t="shared" si="33"/>
        <v>34447.596262246763</v>
      </c>
    </row>
    <row r="109" spans="1:23" x14ac:dyDescent="0.25">
      <c r="A109" s="1">
        <v>46266</v>
      </c>
      <c r="B109">
        <v>94</v>
      </c>
      <c r="C109" s="8">
        <f t="shared" si="24"/>
        <v>300</v>
      </c>
      <c r="D109" s="8">
        <f t="shared" si="25"/>
        <v>28200</v>
      </c>
      <c r="E109">
        <v>0</v>
      </c>
      <c r="F109" s="2">
        <v>0</v>
      </c>
      <c r="G109" s="2">
        <f t="shared" si="26"/>
        <v>300</v>
      </c>
      <c r="H109" s="2">
        <f t="shared" si="38"/>
        <v>29131.221904841972</v>
      </c>
      <c r="I109" s="2">
        <f t="shared" si="27"/>
        <v>201.49095150849033</v>
      </c>
      <c r="J109" s="2">
        <v>0</v>
      </c>
      <c r="K109" s="2">
        <f t="shared" si="34"/>
        <v>29332.712856350463</v>
      </c>
      <c r="L109" s="2">
        <f t="shared" si="28"/>
        <v>1132.712856350463</v>
      </c>
      <c r="M109" s="2">
        <f t="shared" si="29"/>
        <v>135.92554276205556</v>
      </c>
      <c r="N109" s="2">
        <f t="shared" si="30"/>
        <v>29196.787313588407</v>
      </c>
      <c r="O109" s="2">
        <f t="shared" si="31"/>
        <v>996.78731358840741</v>
      </c>
      <c r="P109" s="2">
        <f t="shared" si="39"/>
        <v>188.39686103165192</v>
      </c>
      <c r="Q109" s="2">
        <f t="shared" si="40"/>
        <v>36418.562444041636</v>
      </c>
      <c r="R109" s="2">
        <f t="shared" si="32"/>
        <v>8218.5624440416359</v>
      </c>
      <c r="S109" s="2">
        <f>IF(MONTH(A109)=11,(Bezugstabelle!$D$14+Q97)*$R$10*0.7,0)</f>
        <v>0</v>
      </c>
      <c r="T109" s="2">
        <f t="shared" si="35"/>
        <v>0</v>
      </c>
      <c r="U109" s="3">
        <f t="shared" si="36"/>
        <v>1517.3520912311869</v>
      </c>
      <c r="V109" s="3">
        <f t="shared" si="37"/>
        <v>6701.210352810449</v>
      </c>
      <c r="W109" s="14">
        <f t="shared" si="33"/>
        <v>34901.210352810449</v>
      </c>
    </row>
    <row r="110" spans="1:23" x14ac:dyDescent="0.25">
      <c r="A110" s="1">
        <v>46296</v>
      </c>
      <c r="B110">
        <v>95</v>
      </c>
      <c r="C110" s="8">
        <f t="shared" si="24"/>
        <v>300</v>
      </c>
      <c r="D110" s="8">
        <f t="shared" si="25"/>
        <v>28500</v>
      </c>
      <c r="E110">
        <v>0</v>
      </c>
      <c r="F110" s="2">
        <v>0</v>
      </c>
      <c r="G110" s="2">
        <f t="shared" si="26"/>
        <v>300</v>
      </c>
      <c r="H110" s="2">
        <f t="shared" si="38"/>
        <v>29632.712856350463</v>
      </c>
      <c r="I110" s="2">
        <f t="shared" si="27"/>
        <v>204.95959725642402</v>
      </c>
      <c r="J110" s="2">
        <v>0</v>
      </c>
      <c r="K110" s="2">
        <f t="shared" si="34"/>
        <v>29837.672453606887</v>
      </c>
      <c r="L110" s="2">
        <f t="shared" si="28"/>
        <v>1337.6724536068868</v>
      </c>
      <c r="M110" s="2">
        <f t="shared" si="29"/>
        <v>160.52069443282642</v>
      </c>
      <c r="N110" s="2">
        <f t="shared" si="30"/>
        <v>29677.151759174059</v>
      </c>
      <c r="O110" s="2">
        <f t="shared" si="31"/>
        <v>1177.1517591740594</v>
      </c>
      <c r="P110" s="2">
        <f t="shared" si="39"/>
        <v>190.93652470901651</v>
      </c>
      <c r="Q110" s="2">
        <f t="shared" si="40"/>
        <v>36909.498968750653</v>
      </c>
      <c r="R110" s="2">
        <f t="shared" si="32"/>
        <v>8409.4989687506531</v>
      </c>
      <c r="S110" s="2">
        <f>IF(MONTH(A110)=11,(Bezugstabelle!$D$14+Q98)*$R$10*0.7,0)</f>
        <v>0</v>
      </c>
      <c r="T110" s="2">
        <f t="shared" si="35"/>
        <v>0</v>
      </c>
      <c r="U110" s="3">
        <f t="shared" si="36"/>
        <v>1552.603747105589</v>
      </c>
      <c r="V110" s="3">
        <f t="shared" si="37"/>
        <v>6856.8952216450643</v>
      </c>
      <c r="W110" s="14">
        <f t="shared" si="33"/>
        <v>35356.895221645063</v>
      </c>
    </row>
    <row r="111" spans="1:23" x14ac:dyDescent="0.25">
      <c r="A111" s="1">
        <v>46327</v>
      </c>
      <c r="B111">
        <v>96</v>
      </c>
      <c r="C111" s="8">
        <f t="shared" si="24"/>
        <v>300</v>
      </c>
      <c r="D111" s="8">
        <f t="shared" si="25"/>
        <v>28800</v>
      </c>
      <c r="E111">
        <v>0</v>
      </c>
      <c r="F111" s="2">
        <f>F99+$J$7</f>
        <v>-494.60000000000025</v>
      </c>
      <c r="G111" s="2">
        <f t="shared" si="26"/>
        <v>-194.60000000000025</v>
      </c>
      <c r="H111" s="2">
        <f t="shared" si="38"/>
        <v>29643.072453606888</v>
      </c>
      <c r="I111" s="2">
        <f t="shared" si="27"/>
        <v>205.03125113744764</v>
      </c>
      <c r="J111" s="2">
        <f t="shared" ref="J111" si="43">(0.36%+0.035%)*H111</f>
        <v>117.09013619174722</v>
      </c>
      <c r="K111" s="2">
        <f t="shared" si="34"/>
        <v>29965.193840936081</v>
      </c>
      <c r="L111" s="2">
        <f t="shared" si="28"/>
        <v>1165.193840936081</v>
      </c>
      <c r="M111" s="2">
        <f t="shared" si="29"/>
        <v>139.82326091232972</v>
      </c>
      <c r="N111" s="2">
        <f t="shared" si="30"/>
        <v>29825.370580023751</v>
      </c>
      <c r="O111" s="2">
        <f t="shared" si="31"/>
        <v>1025.3705800237512</v>
      </c>
      <c r="P111" s="2">
        <f t="shared" si="39"/>
        <v>193.48939463750338</v>
      </c>
      <c r="Q111" s="2">
        <f t="shared" si="40"/>
        <v>37397.994768942553</v>
      </c>
      <c r="R111" s="2">
        <f t="shared" si="32"/>
        <v>8597.9947689425535</v>
      </c>
      <c r="S111" s="2">
        <f>IF(MONTH(A111)=11,(Bezugstabelle!$D$14+Q99)*$R$10*0.7,0)</f>
        <v>122.2921088719972</v>
      </c>
      <c r="T111" s="2">
        <f t="shared" si="35"/>
        <v>4.9935944456065515</v>
      </c>
      <c r="U111" s="3">
        <f t="shared" si="36"/>
        <v>1564.8266036155262</v>
      </c>
      <c r="V111" s="3">
        <f t="shared" si="37"/>
        <v>7033.1681653270271</v>
      </c>
      <c r="W111" s="14">
        <f t="shared" si="33"/>
        <v>35833.168165327028</v>
      </c>
    </row>
    <row r="112" spans="1:23" x14ac:dyDescent="0.25">
      <c r="A112" s="1">
        <v>46357</v>
      </c>
      <c r="B112">
        <v>97</v>
      </c>
      <c r="C112" s="8">
        <f t="shared" si="24"/>
        <v>300</v>
      </c>
      <c r="D112" s="8">
        <f t="shared" si="25"/>
        <v>29100</v>
      </c>
      <c r="E112">
        <v>0</v>
      </c>
      <c r="F112" s="2">
        <v>0</v>
      </c>
      <c r="G112" s="2">
        <f t="shared" si="26"/>
        <v>300</v>
      </c>
      <c r="H112" s="2">
        <f t="shared" si="38"/>
        <v>30265.193840936081</v>
      </c>
      <c r="I112" s="2">
        <f t="shared" si="27"/>
        <v>209.33425739980791</v>
      </c>
      <c r="J112" s="2">
        <v>0</v>
      </c>
      <c r="K112" s="2">
        <f t="shared" si="34"/>
        <v>30474.52809833589</v>
      </c>
      <c r="L112" s="2">
        <f t="shared" si="28"/>
        <v>1374.5280983358898</v>
      </c>
      <c r="M112" s="2">
        <f t="shared" si="29"/>
        <v>164.94337180030678</v>
      </c>
      <c r="N112" s="2">
        <f t="shared" si="30"/>
        <v>30309.584726535584</v>
      </c>
      <c r="O112" s="2">
        <f t="shared" si="31"/>
        <v>1209.5847265355842</v>
      </c>
      <c r="P112" s="2">
        <f t="shared" si="39"/>
        <v>196.02957279850128</v>
      </c>
      <c r="Q112" s="2">
        <f t="shared" si="40"/>
        <v>37894.024341741053</v>
      </c>
      <c r="R112" s="2">
        <f t="shared" si="32"/>
        <v>8794.0243417410529</v>
      </c>
      <c r="S112" s="2">
        <f>IF(MONTH(A112)=11,(Bezugstabelle!$D$14+Q100)*$R$10*0.7,0)</f>
        <v>0</v>
      </c>
      <c r="T112" s="2">
        <f t="shared" si="35"/>
        <v>0</v>
      </c>
      <c r="U112" s="3">
        <f t="shared" si="36"/>
        <v>1623.5967440939417</v>
      </c>
      <c r="V112" s="3">
        <f t="shared" si="37"/>
        <v>7170.4275976471108</v>
      </c>
      <c r="W112" s="14">
        <f t="shared" si="33"/>
        <v>36270.427597647111</v>
      </c>
    </row>
    <row r="113" spans="1:23" x14ac:dyDescent="0.25">
      <c r="A113" s="1">
        <v>46388</v>
      </c>
      <c r="B113">
        <v>98</v>
      </c>
      <c r="C113" s="8">
        <f t="shared" si="24"/>
        <v>300</v>
      </c>
      <c r="D113" s="8">
        <f t="shared" si="25"/>
        <v>29400</v>
      </c>
      <c r="E113">
        <v>0</v>
      </c>
      <c r="F113" s="2">
        <v>0</v>
      </c>
      <c r="G113" s="2">
        <f t="shared" si="26"/>
        <v>300</v>
      </c>
      <c r="H113" s="2">
        <f t="shared" si="38"/>
        <v>30774.52809833589</v>
      </c>
      <c r="I113" s="2">
        <f t="shared" si="27"/>
        <v>212.85715268015659</v>
      </c>
      <c r="J113" s="2">
        <v>0</v>
      </c>
      <c r="K113" s="2">
        <f t="shared" si="34"/>
        <v>30987.385251016047</v>
      </c>
      <c r="L113" s="2">
        <f t="shared" si="28"/>
        <v>1587.3852510160468</v>
      </c>
      <c r="M113" s="2">
        <f t="shared" si="29"/>
        <v>190.48623012192562</v>
      </c>
      <c r="N113" s="2">
        <f t="shared" si="30"/>
        <v>30796.899020894121</v>
      </c>
      <c r="O113" s="2">
        <f t="shared" si="31"/>
        <v>1396.8990208941213</v>
      </c>
      <c r="P113" s="2">
        <f t="shared" si="39"/>
        <v>198.60892657705347</v>
      </c>
      <c r="Q113" s="2">
        <f t="shared" si="40"/>
        <v>38392.63326831811</v>
      </c>
      <c r="R113" s="2">
        <f t="shared" si="32"/>
        <v>8992.6332683181099</v>
      </c>
      <c r="S113" s="2">
        <f>IF(MONTH(A113)=11,(Bezugstabelle!$D$14+Q101)*$R$10*0.7,0)</f>
        <v>0</v>
      </c>
      <c r="T113" s="2">
        <f t="shared" si="35"/>
        <v>0</v>
      </c>
      <c r="U113" s="3">
        <f t="shared" si="36"/>
        <v>1660.2649171632308</v>
      </c>
      <c r="V113" s="3">
        <f t="shared" si="37"/>
        <v>7332.3683511548788</v>
      </c>
      <c r="W113" s="14">
        <f t="shared" si="33"/>
        <v>36732.368351154881</v>
      </c>
    </row>
    <row r="114" spans="1:23" x14ac:dyDescent="0.25">
      <c r="A114" s="1">
        <v>46419</v>
      </c>
      <c r="B114">
        <v>99</v>
      </c>
      <c r="C114" s="8">
        <f t="shared" si="24"/>
        <v>300</v>
      </c>
      <c r="D114" s="8">
        <f t="shared" si="25"/>
        <v>29700</v>
      </c>
      <c r="E114">
        <v>0</v>
      </c>
      <c r="F114" s="2">
        <v>0</v>
      </c>
      <c r="G114" s="2">
        <f t="shared" si="26"/>
        <v>300</v>
      </c>
      <c r="H114" s="2">
        <f t="shared" si="38"/>
        <v>31287.385251016047</v>
      </c>
      <c r="I114" s="2">
        <f t="shared" si="27"/>
        <v>216.40441465286099</v>
      </c>
      <c r="J114" s="2">
        <v>0</v>
      </c>
      <c r="K114" s="2">
        <f t="shared" si="34"/>
        <v>31503.789665668908</v>
      </c>
      <c r="L114" s="2">
        <f t="shared" si="28"/>
        <v>1803.7896656689081</v>
      </c>
      <c r="M114" s="2">
        <f t="shared" si="29"/>
        <v>216.45475988026897</v>
      </c>
      <c r="N114" s="2">
        <f t="shared" si="30"/>
        <v>31287.334905788641</v>
      </c>
      <c r="O114" s="2">
        <f t="shared" si="31"/>
        <v>1587.3349057886408</v>
      </c>
      <c r="P114" s="2">
        <f t="shared" si="39"/>
        <v>201.20169299525415</v>
      </c>
      <c r="Q114" s="2">
        <f t="shared" si="40"/>
        <v>38893.834961313361</v>
      </c>
      <c r="R114" s="2">
        <f t="shared" si="32"/>
        <v>9193.8349613133614</v>
      </c>
      <c r="S114" s="2">
        <f>IF(MONTH(A114)=11,(Bezugstabelle!$D$14+Q102)*$R$10*0.7,0)</f>
        <v>0</v>
      </c>
      <c r="T114" s="2">
        <f t="shared" si="35"/>
        <v>0</v>
      </c>
      <c r="U114" s="3">
        <f t="shared" si="36"/>
        <v>1697.4117797324791</v>
      </c>
      <c r="V114" s="3">
        <f t="shared" si="37"/>
        <v>7496.4231815808826</v>
      </c>
      <c r="W114" s="14">
        <f t="shared" si="33"/>
        <v>37196.423181580882</v>
      </c>
    </row>
    <row r="115" spans="1:23" x14ac:dyDescent="0.25">
      <c r="A115" s="1">
        <v>46447</v>
      </c>
      <c r="B115">
        <v>100</v>
      </c>
      <c r="C115" s="8">
        <f t="shared" si="24"/>
        <v>300</v>
      </c>
      <c r="D115" s="8">
        <f t="shared" si="25"/>
        <v>30000</v>
      </c>
      <c r="E115">
        <v>0</v>
      </c>
      <c r="F115" s="2">
        <v>0</v>
      </c>
      <c r="G115" s="2">
        <f t="shared" si="26"/>
        <v>300</v>
      </c>
      <c r="H115" s="2">
        <f t="shared" si="38"/>
        <v>31803.789665668908</v>
      </c>
      <c r="I115" s="2">
        <f t="shared" si="27"/>
        <v>219.97621185420996</v>
      </c>
      <c r="J115" s="2">
        <v>0</v>
      </c>
      <c r="K115" s="2">
        <f t="shared" si="34"/>
        <v>32023.765877523118</v>
      </c>
      <c r="L115" s="2">
        <f t="shared" si="28"/>
        <v>2023.7658775231175</v>
      </c>
      <c r="M115" s="2">
        <f t="shared" si="29"/>
        <v>242.8519053027741</v>
      </c>
      <c r="N115" s="2">
        <f t="shared" si="30"/>
        <v>31780.913972220344</v>
      </c>
      <c r="O115" s="2">
        <f t="shared" si="31"/>
        <v>1780.9139722203436</v>
      </c>
      <c r="P115" s="2">
        <f t="shared" si="39"/>
        <v>203.80794179882946</v>
      </c>
      <c r="Q115" s="2">
        <f t="shared" si="40"/>
        <v>39397.642903112188</v>
      </c>
      <c r="R115" s="2">
        <f t="shared" si="32"/>
        <v>9397.6429031121879</v>
      </c>
      <c r="S115" s="2">
        <f>IF(MONTH(A115)=11,(Bezugstabelle!$D$14+Q103)*$R$10*0.7,0)</f>
        <v>0</v>
      </c>
      <c r="T115" s="2">
        <f t="shared" si="35"/>
        <v>0</v>
      </c>
      <c r="U115" s="3">
        <f t="shared" si="36"/>
        <v>1735.0398209870875</v>
      </c>
      <c r="V115" s="3">
        <f t="shared" si="37"/>
        <v>7662.6030821251006</v>
      </c>
      <c r="W115" s="14">
        <f t="shared" si="33"/>
        <v>37662.603082125104</v>
      </c>
    </row>
    <row r="116" spans="1:23" x14ac:dyDescent="0.25">
      <c r="A116" s="1">
        <v>46478</v>
      </c>
      <c r="B116">
        <v>101</v>
      </c>
      <c r="C116" s="8">
        <f t="shared" si="24"/>
        <v>300</v>
      </c>
      <c r="D116" s="8">
        <f t="shared" si="25"/>
        <v>30300</v>
      </c>
      <c r="E116">
        <v>0</v>
      </c>
      <c r="F116" s="2">
        <v>0</v>
      </c>
      <c r="G116" s="2">
        <f t="shared" si="26"/>
        <v>300</v>
      </c>
      <c r="H116" s="2">
        <f t="shared" si="38"/>
        <v>32323.765877523118</v>
      </c>
      <c r="I116" s="2">
        <f t="shared" si="27"/>
        <v>223.57271398620159</v>
      </c>
      <c r="J116" s="2">
        <v>0</v>
      </c>
      <c r="K116" s="2">
        <f t="shared" si="34"/>
        <v>32547.33859150932</v>
      </c>
      <c r="L116" s="2">
        <f t="shared" si="28"/>
        <v>2247.3385915093204</v>
      </c>
      <c r="M116" s="2">
        <f t="shared" si="29"/>
        <v>269.68063098111844</v>
      </c>
      <c r="N116" s="2">
        <f t="shared" si="30"/>
        <v>32277.657960528202</v>
      </c>
      <c r="O116" s="2">
        <f t="shared" si="31"/>
        <v>1977.6579605282022</v>
      </c>
      <c r="P116" s="2">
        <f t="shared" si="39"/>
        <v>206.42774309618338</v>
      </c>
      <c r="Q116" s="2">
        <f t="shared" si="40"/>
        <v>39904.070646208369</v>
      </c>
      <c r="R116" s="2">
        <f t="shared" si="32"/>
        <v>9604.070646208369</v>
      </c>
      <c r="S116" s="2">
        <f>IF(MONTH(A116)=11,(Bezugstabelle!$D$14+Q104)*$R$10*0.7,0)</f>
        <v>0</v>
      </c>
      <c r="T116" s="2">
        <f t="shared" si="35"/>
        <v>0</v>
      </c>
      <c r="U116" s="3">
        <f t="shared" si="36"/>
        <v>1773.1515430562199</v>
      </c>
      <c r="V116" s="3">
        <f t="shared" si="37"/>
        <v>7830.9191031521495</v>
      </c>
      <c r="W116" s="14">
        <f t="shared" si="33"/>
        <v>38130.919103152148</v>
      </c>
    </row>
    <row r="117" spans="1:23" x14ac:dyDescent="0.25">
      <c r="A117" s="1">
        <v>46508</v>
      </c>
      <c r="B117">
        <v>102</v>
      </c>
      <c r="C117" s="8">
        <f t="shared" si="24"/>
        <v>300</v>
      </c>
      <c r="D117" s="8">
        <f t="shared" si="25"/>
        <v>30600</v>
      </c>
      <c r="E117">
        <v>0</v>
      </c>
      <c r="F117" s="2">
        <v>0</v>
      </c>
      <c r="G117" s="2">
        <f t="shared" si="26"/>
        <v>300</v>
      </c>
      <c r="H117" s="2">
        <f t="shared" si="38"/>
        <v>32847.338591509324</v>
      </c>
      <c r="I117" s="2">
        <f t="shared" si="27"/>
        <v>227.19409192460617</v>
      </c>
      <c r="J117" s="2">
        <v>0</v>
      </c>
      <c r="K117" s="2">
        <f t="shared" si="34"/>
        <v>33074.532683433928</v>
      </c>
      <c r="L117" s="2">
        <f t="shared" si="28"/>
        <v>2474.5326834339285</v>
      </c>
      <c r="M117" s="2">
        <f t="shared" si="29"/>
        <v>296.94392201207143</v>
      </c>
      <c r="N117" s="2">
        <f t="shared" si="30"/>
        <v>32777.588761421859</v>
      </c>
      <c r="O117" s="2">
        <f t="shared" si="31"/>
        <v>2177.5887614218591</v>
      </c>
      <c r="P117" s="2">
        <f t="shared" si="39"/>
        <v>209.06116736028352</v>
      </c>
      <c r="Q117" s="2">
        <f t="shared" si="40"/>
        <v>40413.131813568652</v>
      </c>
      <c r="R117" s="2">
        <f t="shared" si="32"/>
        <v>9813.1318135686524</v>
      </c>
      <c r="S117" s="2">
        <f>IF(MONTH(A117)=11,(Bezugstabelle!$D$14+Q105)*$R$10*0.7,0)</f>
        <v>0</v>
      </c>
      <c r="T117" s="2">
        <f t="shared" si="35"/>
        <v>0</v>
      </c>
      <c r="U117" s="3">
        <f t="shared" si="36"/>
        <v>1811.7494610801123</v>
      </c>
      <c r="V117" s="3">
        <f t="shared" si="37"/>
        <v>8001.3823524885402</v>
      </c>
      <c r="W117" s="14">
        <f t="shared" si="33"/>
        <v>38601.382352488537</v>
      </c>
    </row>
    <row r="118" spans="1:23" x14ac:dyDescent="0.25">
      <c r="A118" s="1">
        <v>46539</v>
      </c>
      <c r="B118">
        <v>103</v>
      </c>
      <c r="C118" s="8">
        <f t="shared" si="24"/>
        <v>300</v>
      </c>
      <c r="D118" s="8">
        <f t="shared" si="25"/>
        <v>30900</v>
      </c>
      <c r="E118">
        <v>0</v>
      </c>
      <c r="F118" s="2">
        <v>0</v>
      </c>
      <c r="G118" s="2">
        <f t="shared" si="26"/>
        <v>300</v>
      </c>
      <c r="H118" s="2">
        <f t="shared" si="38"/>
        <v>33374.532683433928</v>
      </c>
      <c r="I118" s="2">
        <f t="shared" si="27"/>
        <v>230.84051772708469</v>
      </c>
      <c r="J118" s="2">
        <v>0</v>
      </c>
      <c r="K118" s="2">
        <f t="shared" si="34"/>
        <v>33605.373201161012</v>
      </c>
      <c r="L118" s="2">
        <f t="shared" si="28"/>
        <v>2705.3732011610118</v>
      </c>
      <c r="M118" s="2">
        <f t="shared" si="29"/>
        <v>324.64478413932147</v>
      </c>
      <c r="N118" s="2">
        <f t="shared" si="30"/>
        <v>33280.728417021688</v>
      </c>
      <c r="O118" s="2">
        <f t="shared" si="31"/>
        <v>2380.7284170216881</v>
      </c>
      <c r="P118" s="2">
        <f t="shared" si="39"/>
        <v>211.70828543055697</v>
      </c>
      <c r="Q118" s="2">
        <f t="shared" si="40"/>
        <v>40924.840098999208</v>
      </c>
      <c r="R118" s="2">
        <f t="shared" si="32"/>
        <v>10024.840098999208</v>
      </c>
      <c r="S118" s="2">
        <f>IF(MONTH(A118)=11,(Bezugstabelle!$D$14+Q106)*$R$10*0.7,0)</f>
        <v>0</v>
      </c>
      <c r="T118" s="2">
        <f t="shared" si="35"/>
        <v>0</v>
      </c>
      <c r="U118" s="3">
        <f t="shared" si="36"/>
        <v>1850.8361032777286</v>
      </c>
      <c r="V118" s="3">
        <f t="shared" si="37"/>
        <v>8174.0039957214794</v>
      </c>
      <c r="W118" s="14">
        <f t="shared" si="33"/>
        <v>39074.003995721476</v>
      </c>
    </row>
    <row r="119" spans="1:23" x14ac:dyDescent="0.25">
      <c r="A119" s="1">
        <v>46569</v>
      </c>
      <c r="B119">
        <v>104</v>
      </c>
      <c r="C119" s="8">
        <f t="shared" si="24"/>
        <v>300</v>
      </c>
      <c r="D119" s="8">
        <f t="shared" si="25"/>
        <v>31200</v>
      </c>
      <c r="E119">
        <v>0</v>
      </c>
      <c r="F119" s="2">
        <v>0</v>
      </c>
      <c r="G119" s="2">
        <f t="shared" si="26"/>
        <v>300</v>
      </c>
      <c r="H119" s="2">
        <f t="shared" si="38"/>
        <v>33905.373201161012</v>
      </c>
      <c r="I119" s="2">
        <f t="shared" si="27"/>
        <v>234.51216464136368</v>
      </c>
      <c r="J119" s="2">
        <v>0</v>
      </c>
      <c r="K119" s="2">
        <f t="shared" si="34"/>
        <v>34139.885365802373</v>
      </c>
      <c r="L119" s="2">
        <f t="shared" si="28"/>
        <v>2939.8853658023727</v>
      </c>
      <c r="M119" s="2">
        <f t="shared" si="29"/>
        <v>352.78624389628476</v>
      </c>
      <c r="N119" s="2">
        <f t="shared" si="30"/>
        <v>33787.099121906089</v>
      </c>
      <c r="O119" s="2">
        <f t="shared" si="31"/>
        <v>2587.0991219060888</v>
      </c>
      <c r="P119" s="2">
        <f t="shared" si="39"/>
        <v>214.36916851479586</v>
      </c>
      <c r="Q119" s="2">
        <f t="shared" si="40"/>
        <v>41439.209267514001</v>
      </c>
      <c r="R119" s="2">
        <f t="shared" si="32"/>
        <v>10239.209267514001</v>
      </c>
      <c r="S119" s="2">
        <f>IF(MONTH(A119)=11,(Bezugstabelle!$D$14+Q107)*$R$10*0.7,0)</f>
        <v>0</v>
      </c>
      <c r="T119" s="2">
        <f t="shared" si="35"/>
        <v>0</v>
      </c>
      <c r="U119" s="3">
        <f t="shared" si="36"/>
        <v>1890.4140110147721</v>
      </c>
      <c r="V119" s="3">
        <f t="shared" si="37"/>
        <v>8348.7952564992283</v>
      </c>
      <c r="W119" s="14">
        <f t="shared" si="33"/>
        <v>39548.79525649923</v>
      </c>
    </row>
    <row r="120" spans="1:23" x14ac:dyDescent="0.25">
      <c r="A120" s="1">
        <v>46600</v>
      </c>
      <c r="B120">
        <v>105</v>
      </c>
      <c r="C120" s="8">
        <f t="shared" si="24"/>
        <v>300</v>
      </c>
      <c r="D120" s="8">
        <f t="shared" si="25"/>
        <v>31500</v>
      </c>
      <c r="E120">
        <v>0</v>
      </c>
      <c r="F120" s="2">
        <v>0</v>
      </c>
      <c r="G120" s="2">
        <f t="shared" si="26"/>
        <v>300</v>
      </c>
      <c r="H120" s="2">
        <f t="shared" si="38"/>
        <v>34439.885365802373</v>
      </c>
      <c r="I120" s="2">
        <f t="shared" si="27"/>
        <v>238.20920711346642</v>
      </c>
      <c r="J120" s="2">
        <v>0</v>
      </c>
      <c r="K120" s="2">
        <f t="shared" si="34"/>
        <v>34678.094572915841</v>
      </c>
      <c r="L120" s="2">
        <f t="shared" si="28"/>
        <v>3178.0945729158411</v>
      </c>
      <c r="M120" s="2">
        <f t="shared" si="29"/>
        <v>381.37134874990096</v>
      </c>
      <c r="N120" s="2">
        <f t="shared" si="30"/>
        <v>34296.723224165937</v>
      </c>
      <c r="O120" s="2">
        <f t="shared" si="31"/>
        <v>2796.7232241659367</v>
      </c>
      <c r="P120" s="2">
        <f t="shared" si="39"/>
        <v>217.0438881910728</v>
      </c>
      <c r="Q120" s="2">
        <f t="shared" si="40"/>
        <v>41956.253155705075</v>
      </c>
      <c r="R120" s="2">
        <f t="shared" si="32"/>
        <v>10456.253155705075</v>
      </c>
      <c r="S120" s="2">
        <f>IF(MONTH(A120)=11,(Bezugstabelle!$D$14+Q108)*$R$10*0.7,0)</f>
        <v>0</v>
      </c>
      <c r="T120" s="2">
        <f t="shared" si="35"/>
        <v>0</v>
      </c>
      <c r="U120" s="3">
        <f t="shared" si="36"/>
        <v>1930.4857388720493</v>
      </c>
      <c r="V120" s="3">
        <f t="shared" si="37"/>
        <v>8525.7674168330268</v>
      </c>
      <c r="W120" s="14">
        <f t="shared" si="33"/>
        <v>40025.767416833027</v>
      </c>
    </row>
    <row r="121" spans="1:23" x14ac:dyDescent="0.25">
      <c r="A121" s="1">
        <v>46631</v>
      </c>
      <c r="B121">
        <v>106</v>
      </c>
      <c r="C121" s="8">
        <f t="shared" si="24"/>
        <v>300</v>
      </c>
      <c r="D121" s="8">
        <f t="shared" si="25"/>
        <v>31800</v>
      </c>
      <c r="E121">
        <v>0</v>
      </c>
      <c r="F121" s="2">
        <v>0</v>
      </c>
      <c r="G121" s="2">
        <f t="shared" si="26"/>
        <v>300</v>
      </c>
      <c r="H121" s="2">
        <f t="shared" si="38"/>
        <v>34978.094572915841</v>
      </c>
      <c r="I121" s="2">
        <f t="shared" si="27"/>
        <v>241.93182079600126</v>
      </c>
      <c r="J121" s="2">
        <v>0</v>
      </c>
      <c r="K121" s="2">
        <f t="shared" si="34"/>
        <v>35220.026393711843</v>
      </c>
      <c r="L121" s="2">
        <f t="shared" si="28"/>
        <v>3420.0263937118434</v>
      </c>
      <c r="M121" s="2">
        <f t="shared" si="29"/>
        <v>410.40316724542117</v>
      </c>
      <c r="N121" s="2">
        <f t="shared" si="30"/>
        <v>34809.623226466421</v>
      </c>
      <c r="O121" s="2">
        <f t="shared" si="31"/>
        <v>3009.6232264664213</v>
      </c>
      <c r="P121" s="2">
        <f t="shared" si="39"/>
        <v>219.73251640966637</v>
      </c>
      <c r="Q121" s="2">
        <f t="shared" si="40"/>
        <v>42475.985672114744</v>
      </c>
      <c r="R121" s="2">
        <f t="shared" si="32"/>
        <v>10675.985672114744</v>
      </c>
      <c r="S121" s="2">
        <f>IF(MONTH(A121)=11,(Bezugstabelle!$D$14+Q109)*$R$10*0.7,0)</f>
        <v>0</v>
      </c>
      <c r="T121" s="2">
        <f t="shared" si="35"/>
        <v>0</v>
      </c>
      <c r="U121" s="3">
        <f t="shared" si="36"/>
        <v>1971.0538547141846</v>
      </c>
      <c r="V121" s="3">
        <f t="shared" si="37"/>
        <v>8704.9318174005602</v>
      </c>
      <c r="W121" s="14">
        <f t="shared" si="33"/>
        <v>40504.93181740056</v>
      </c>
    </row>
    <row r="122" spans="1:23" x14ac:dyDescent="0.25">
      <c r="A122" s="1">
        <v>46661</v>
      </c>
      <c r="B122">
        <v>107</v>
      </c>
      <c r="C122" s="8">
        <f t="shared" si="24"/>
        <v>300</v>
      </c>
      <c r="D122" s="8">
        <f t="shared" si="25"/>
        <v>32100</v>
      </c>
      <c r="E122">
        <v>0</v>
      </c>
      <c r="F122" s="2">
        <v>0</v>
      </c>
      <c r="G122" s="2">
        <f t="shared" si="26"/>
        <v>300</v>
      </c>
      <c r="H122" s="2">
        <f t="shared" si="38"/>
        <v>35520.026393711843</v>
      </c>
      <c r="I122" s="2">
        <f t="shared" si="27"/>
        <v>245.68018255650694</v>
      </c>
      <c r="J122" s="2">
        <v>0</v>
      </c>
      <c r="K122" s="2">
        <f t="shared" si="34"/>
        <v>35765.706576268349</v>
      </c>
      <c r="L122" s="2">
        <f t="shared" si="28"/>
        <v>3665.7065762683487</v>
      </c>
      <c r="M122" s="2">
        <f t="shared" si="29"/>
        <v>439.88478915220185</v>
      </c>
      <c r="N122" s="2">
        <f t="shared" si="30"/>
        <v>35325.821787116147</v>
      </c>
      <c r="O122" s="2">
        <f t="shared" si="31"/>
        <v>3225.8217871161469</v>
      </c>
      <c r="P122" s="2">
        <f t="shared" si="39"/>
        <v>222.43512549499667</v>
      </c>
      <c r="Q122" s="2">
        <f t="shared" si="40"/>
        <v>42998.420797609739</v>
      </c>
      <c r="R122" s="2">
        <f t="shared" si="32"/>
        <v>10898.420797609739</v>
      </c>
      <c r="S122" s="2">
        <f>IF(MONTH(A122)=11,(Bezugstabelle!$D$14+Q110)*$R$10*0.7,0)</f>
        <v>0</v>
      </c>
      <c r="T122" s="2">
        <f t="shared" si="35"/>
        <v>0</v>
      </c>
      <c r="U122" s="3">
        <f t="shared" si="36"/>
        <v>2012.1209397586979</v>
      </c>
      <c r="V122" s="3">
        <f t="shared" si="37"/>
        <v>8886.2998578510415</v>
      </c>
      <c r="W122" s="14">
        <f t="shared" si="33"/>
        <v>40986.299857851045</v>
      </c>
    </row>
    <row r="123" spans="1:23" x14ac:dyDescent="0.25">
      <c r="A123" s="1">
        <v>46692</v>
      </c>
      <c r="B123">
        <v>108</v>
      </c>
      <c r="C123" s="8">
        <f t="shared" si="24"/>
        <v>300</v>
      </c>
      <c r="D123" s="8">
        <f t="shared" si="25"/>
        <v>32400</v>
      </c>
      <c r="E123">
        <v>0</v>
      </c>
      <c r="F123" s="2">
        <f>F111+$J$7</f>
        <v>-484.54000000000025</v>
      </c>
      <c r="G123" s="2">
        <f t="shared" si="26"/>
        <v>-184.54000000000025</v>
      </c>
      <c r="H123" s="2">
        <f t="shared" si="38"/>
        <v>35581.166576268348</v>
      </c>
      <c r="I123" s="2">
        <f t="shared" si="27"/>
        <v>246.10306881918942</v>
      </c>
      <c r="J123" s="2">
        <f t="shared" ref="J123" si="44">(0.36%+0.035%)*H123</f>
        <v>140.54560797625999</v>
      </c>
      <c r="K123" s="2">
        <f t="shared" si="34"/>
        <v>35967.815253063796</v>
      </c>
      <c r="L123" s="2">
        <f t="shared" si="28"/>
        <v>3567.8152530637963</v>
      </c>
      <c r="M123" s="2">
        <f t="shared" si="29"/>
        <v>428.13783036765557</v>
      </c>
      <c r="N123" s="2">
        <f t="shared" si="30"/>
        <v>35539.677422696142</v>
      </c>
      <c r="O123" s="2">
        <f t="shared" si="31"/>
        <v>3139.6774226961425</v>
      </c>
      <c r="P123" s="2">
        <f t="shared" si="39"/>
        <v>225.15178814757064</v>
      </c>
      <c r="Q123" s="2">
        <f t="shared" si="40"/>
        <v>43517.724162134822</v>
      </c>
      <c r="R123" s="2">
        <f t="shared" si="32"/>
        <v>11117.724162134822</v>
      </c>
      <c r="S123" s="2">
        <f>IF(MONTH(A123)=11,(Bezugstabelle!$D$14+Q111)*$R$10*0.7,0)</f>
        <v>143.22670095895089</v>
      </c>
      <c r="T123" s="2">
        <f t="shared" si="35"/>
        <v>5.8484236224904933</v>
      </c>
      <c r="U123" s="3">
        <f t="shared" si="36"/>
        <v>2026.166593769595</v>
      </c>
      <c r="V123" s="3">
        <f t="shared" si="37"/>
        <v>9091.5575683652278</v>
      </c>
      <c r="W123" s="14">
        <f t="shared" si="33"/>
        <v>41491.557568365228</v>
      </c>
    </row>
    <row r="124" spans="1:23" x14ac:dyDescent="0.25">
      <c r="A124" s="1">
        <v>46722</v>
      </c>
      <c r="B124">
        <v>109</v>
      </c>
      <c r="C124" s="8">
        <f t="shared" si="24"/>
        <v>300</v>
      </c>
      <c r="D124" s="8">
        <f t="shared" si="25"/>
        <v>32700</v>
      </c>
      <c r="E124">
        <v>0</v>
      </c>
      <c r="F124" s="2">
        <v>0</v>
      </c>
      <c r="G124" s="2">
        <f t="shared" si="26"/>
        <v>300</v>
      </c>
      <c r="H124" s="2">
        <f t="shared" si="38"/>
        <v>36267.815253063796</v>
      </c>
      <c r="I124" s="2">
        <f t="shared" si="27"/>
        <v>250.85238883369126</v>
      </c>
      <c r="J124" s="2">
        <v>0</v>
      </c>
      <c r="K124" s="2">
        <f t="shared" si="34"/>
        <v>36518.667641897489</v>
      </c>
      <c r="L124" s="2">
        <f t="shared" si="28"/>
        <v>3818.6676418974894</v>
      </c>
      <c r="M124" s="2">
        <f t="shared" si="29"/>
        <v>458.24011702769872</v>
      </c>
      <c r="N124" s="2">
        <f t="shared" si="30"/>
        <v>36060.427524869789</v>
      </c>
      <c r="O124" s="2">
        <f t="shared" si="31"/>
        <v>3360.4275248697886</v>
      </c>
      <c r="P124" s="2">
        <f t="shared" si="39"/>
        <v>227.85216564310107</v>
      </c>
      <c r="Q124" s="2">
        <f t="shared" si="40"/>
        <v>44045.576327777926</v>
      </c>
      <c r="R124" s="2">
        <f t="shared" si="32"/>
        <v>11345.576327777926</v>
      </c>
      <c r="S124" s="2">
        <f>IF(MONTH(A124)=11,(Bezugstabelle!$D$14+Q112)*$R$10*0.7,0)</f>
        <v>0</v>
      </c>
      <c r="T124" s="2">
        <f t="shared" si="35"/>
        <v>0</v>
      </c>
      <c r="U124" s="3">
        <f t="shared" si="36"/>
        <v>2094.677029515999</v>
      </c>
      <c r="V124" s="3">
        <f t="shared" si="37"/>
        <v>9250.8992982619275</v>
      </c>
      <c r="W124" s="14">
        <f t="shared" si="33"/>
        <v>41950.899298261924</v>
      </c>
    </row>
    <row r="125" spans="1:23" x14ac:dyDescent="0.25">
      <c r="A125" s="1">
        <v>46753</v>
      </c>
      <c r="B125">
        <v>110</v>
      </c>
      <c r="C125" s="8">
        <f t="shared" si="24"/>
        <v>300</v>
      </c>
      <c r="D125" s="8">
        <f t="shared" si="25"/>
        <v>33000</v>
      </c>
      <c r="E125">
        <v>0</v>
      </c>
      <c r="F125" s="2">
        <v>0</v>
      </c>
      <c r="G125" s="2">
        <f t="shared" si="26"/>
        <v>300</v>
      </c>
      <c r="H125" s="2">
        <f t="shared" si="38"/>
        <v>36818.667641897489</v>
      </c>
      <c r="I125" s="2">
        <f t="shared" si="27"/>
        <v>254.662451189791</v>
      </c>
      <c r="J125" s="2">
        <v>0</v>
      </c>
      <c r="K125" s="2">
        <f t="shared" si="34"/>
        <v>37073.330093087279</v>
      </c>
      <c r="L125" s="2">
        <f t="shared" si="28"/>
        <v>4073.3300930872792</v>
      </c>
      <c r="M125" s="2">
        <f t="shared" si="29"/>
        <v>488.79961117047355</v>
      </c>
      <c r="N125" s="2">
        <f t="shared" si="30"/>
        <v>36584.530481916809</v>
      </c>
      <c r="O125" s="2">
        <f t="shared" si="31"/>
        <v>3584.5304819168086</v>
      </c>
      <c r="P125" s="2">
        <f t="shared" si="39"/>
        <v>230.59699690444521</v>
      </c>
      <c r="Q125" s="2">
        <f t="shared" si="40"/>
        <v>44576.173324682371</v>
      </c>
      <c r="R125" s="2">
        <f t="shared" si="32"/>
        <v>11576.173324682371</v>
      </c>
      <c r="S125" s="2">
        <f>IF(MONTH(A125)=11,(Bezugstabelle!$D$14+Q113)*$R$10*0.7,0)</f>
        <v>0</v>
      </c>
      <c r="T125" s="2">
        <f t="shared" si="35"/>
        <v>0</v>
      </c>
      <c r="U125" s="3">
        <f t="shared" si="36"/>
        <v>2137.2510000694824</v>
      </c>
      <c r="V125" s="3">
        <f t="shared" si="37"/>
        <v>9438.9223246128895</v>
      </c>
      <c r="W125" s="14">
        <f t="shared" si="33"/>
        <v>42438.922324612889</v>
      </c>
    </row>
    <row r="126" spans="1:23" x14ac:dyDescent="0.25">
      <c r="A126" s="1">
        <v>46784</v>
      </c>
      <c r="B126">
        <v>111</v>
      </c>
      <c r="C126" s="8">
        <f t="shared" si="24"/>
        <v>300</v>
      </c>
      <c r="D126" s="8">
        <f t="shared" si="25"/>
        <v>33300</v>
      </c>
      <c r="E126">
        <v>0</v>
      </c>
      <c r="F126" s="2">
        <v>0</v>
      </c>
      <c r="G126" s="2">
        <f t="shared" si="26"/>
        <v>300</v>
      </c>
      <c r="H126" s="2">
        <f t="shared" si="38"/>
        <v>37373.330093087279</v>
      </c>
      <c r="I126" s="2">
        <f t="shared" si="27"/>
        <v>258.49886647718705</v>
      </c>
      <c r="J126" s="2">
        <v>0</v>
      </c>
      <c r="K126" s="2">
        <f t="shared" si="34"/>
        <v>37631.828959564467</v>
      </c>
      <c r="L126" s="2">
        <f t="shared" si="28"/>
        <v>4331.8289595644674</v>
      </c>
      <c r="M126" s="2">
        <f t="shared" si="29"/>
        <v>519.81947514773617</v>
      </c>
      <c r="N126" s="2">
        <f t="shared" si="30"/>
        <v>37112.009484416732</v>
      </c>
      <c r="O126" s="2">
        <f t="shared" si="31"/>
        <v>3812.0094844167324</v>
      </c>
      <c r="P126" s="2">
        <f t="shared" si="39"/>
        <v>233.35610128834833</v>
      </c>
      <c r="Q126" s="2">
        <f t="shared" si="40"/>
        <v>45109.529425970723</v>
      </c>
      <c r="R126" s="2">
        <f t="shared" si="32"/>
        <v>11809.529425970723</v>
      </c>
      <c r="S126" s="2">
        <f>IF(MONTH(A126)=11,(Bezugstabelle!$D$14+Q114)*$R$10*0.7,0)</f>
        <v>0</v>
      </c>
      <c r="T126" s="2">
        <f t="shared" si="35"/>
        <v>0</v>
      </c>
      <c r="U126" s="3">
        <f t="shared" si="36"/>
        <v>2180.3343702698444</v>
      </c>
      <c r="V126" s="3">
        <f t="shared" si="37"/>
        <v>9629.1950557008786</v>
      </c>
      <c r="W126" s="14">
        <f t="shared" si="33"/>
        <v>42929.195055700882</v>
      </c>
    </row>
    <row r="127" spans="1:23" x14ac:dyDescent="0.25">
      <c r="A127" s="1">
        <v>46813</v>
      </c>
      <c r="B127">
        <v>112</v>
      </c>
      <c r="C127" s="8">
        <f t="shared" si="24"/>
        <v>300</v>
      </c>
      <c r="D127" s="8">
        <f t="shared" si="25"/>
        <v>33600</v>
      </c>
      <c r="E127">
        <v>0</v>
      </c>
      <c r="F127" s="2">
        <v>0</v>
      </c>
      <c r="G127" s="2">
        <f t="shared" si="26"/>
        <v>300</v>
      </c>
      <c r="H127" s="2">
        <f t="shared" si="38"/>
        <v>37931.828959564467</v>
      </c>
      <c r="I127" s="2">
        <f t="shared" si="27"/>
        <v>262.36181697032094</v>
      </c>
      <c r="J127" s="2">
        <v>0</v>
      </c>
      <c r="K127" s="2">
        <f t="shared" si="34"/>
        <v>38194.190776534786</v>
      </c>
      <c r="L127" s="2">
        <f t="shared" si="28"/>
        <v>4594.190776534786</v>
      </c>
      <c r="M127" s="2">
        <f t="shared" si="29"/>
        <v>551.30289318417431</v>
      </c>
      <c r="N127" s="2">
        <f t="shared" si="30"/>
        <v>37642.88788335061</v>
      </c>
      <c r="O127" s="2">
        <f t="shared" si="31"/>
        <v>4042.8878833506096</v>
      </c>
      <c r="P127" s="2">
        <f t="shared" si="39"/>
        <v>236.12955301504775</v>
      </c>
      <c r="Q127" s="2">
        <f t="shared" si="40"/>
        <v>45645.658978985768</v>
      </c>
      <c r="R127" s="2">
        <f t="shared" si="32"/>
        <v>12045.658978985768</v>
      </c>
      <c r="S127" s="2">
        <f>IF(MONTH(A127)=11,(Bezugstabelle!$D$14+Q115)*$R$10*0.7,0)</f>
        <v>0</v>
      </c>
      <c r="T127" s="2">
        <f t="shared" si="35"/>
        <v>0</v>
      </c>
      <c r="U127" s="3">
        <f t="shared" si="36"/>
        <v>2223.9297889952472</v>
      </c>
      <c r="V127" s="3">
        <f t="shared" si="37"/>
        <v>9821.7291899905213</v>
      </c>
      <c r="W127" s="14">
        <f t="shared" si="33"/>
        <v>43421.729189990525</v>
      </c>
    </row>
    <row r="128" spans="1:23" x14ac:dyDescent="0.25">
      <c r="A128" s="1">
        <v>46844</v>
      </c>
      <c r="B128">
        <v>113</v>
      </c>
      <c r="C128" s="8">
        <f t="shared" si="24"/>
        <v>300</v>
      </c>
      <c r="D128" s="8">
        <f t="shared" si="25"/>
        <v>33900</v>
      </c>
      <c r="E128">
        <v>0</v>
      </c>
      <c r="F128" s="2">
        <v>0</v>
      </c>
      <c r="G128" s="2">
        <f t="shared" si="26"/>
        <v>300</v>
      </c>
      <c r="H128" s="2">
        <f t="shared" si="38"/>
        <v>38494.190776534786</v>
      </c>
      <c r="I128" s="2">
        <f t="shared" si="27"/>
        <v>266.25148620436562</v>
      </c>
      <c r="J128" s="2">
        <v>0</v>
      </c>
      <c r="K128" s="2">
        <f t="shared" si="34"/>
        <v>38760.442262739154</v>
      </c>
      <c r="L128" s="2">
        <f t="shared" si="28"/>
        <v>4860.4422627391541</v>
      </c>
      <c r="M128" s="2">
        <f t="shared" si="29"/>
        <v>583.25307152869846</v>
      </c>
      <c r="N128" s="2">
        <f t="shared" si="30"/>
        <v>38177.189191210455</v>
      </c>
      <c r="O128" s="2">
        <f t="shared" si="31"/>
        <v>4277.1891912104547</v>
      </c>
      <c r="P128" s="2">
        <f t="shared" si="39"/>
        <v>238.91742669072599</v>
      </c>
      <c r="Q128" s="2">
        <f t="shared" si="40"/>
        <v>46184.576405676497</v>
      </c>
      <c r="R128" s="2">
        <f t="shared" si="32"/>
        <v>12284.576405676497</v>
      </c>
      <c r="S128" s="2">
        <f>IF(MONTH(A128)=11,(Bezugstabelle!$D$14+Q116)*$R$10*0.7,0)</f>
        <v>0</v>
      </c>
      <c r="T128" s="2">
        <f t="shared" si="35"/>
        <v>0</v>
      </c>
      <c r="U128" s="3">
        <f t="shared" si="36"/>
        <v>2268.0399188980227</v>
      </c>
      <c r="V128" s="3">
        <f t="shared" si="37"/>
        <v>10016.536486778474</v>
      </c>
      <c r="W128" s="14">
        <f t="shared" si="33"/>
        <v>43916.536486778474</v>
      </c>
    </row>
    <row r="129" spans="1:23" x14ac:dyDescent="0.25">
      <c r="A129" s="1">
        <v>46874</v>
      </c>
      <c r="B129">
        <v>114</v>
      </c>
      <c r="C129" s="8">
        <f t="shared" si="24"/>
        <v>300</v>
      </c>
      <c r="D129" s="8">
        <f t="shared" si="25"/>
        <v>34200</v>
      </c>
      <c r="E129">
        <v>0</v>
      </c>
      <c r="F129" s="2">
        <v>0</v>
      </c>
      <c r="G129" s="2">
        <f t="shared" si="26"/>
        <v>300</v>
      </c>
      <c r="H129" s="2">
        <f t="shared" si="38"/>
        <v>39060.442262739154</v>
      </c>
      <c r="I129" s="2">
        <f t="shared" si="27"/>
        <v>270.16805898394585</v>
      </c>
      <c r="J129" s="2">
        <v>0</v>
      </c>
      <c r="K129" s="2">
        <f t="shared" si="34"/>
        <v>39330.610321723099</v>
      </c>
      <c r="L129" s="2">
        <f t="shared" si="28"/>
        <v>5130.6103217230993</v>
      </c>
      <c r="M129" s="2">
        <f t="shared" si="29"/>
        <v>615.67323860677197</v>
      </c>
      <c r="N129" s="2">
        <f t="shared" si="30"/>
        <v>38714.937083116325</v>
      </c>
      <c r="O129" s="2">
        <f t="shared" si="31"/>
        <v>4514.9370831163251</v>
      </c>
      <c r="P129" s="2">
        <f t="shared" si="39"/>
        <v>241.71979730951776</v>
      </c>
      <c r="Q129" s="2">
        <f t="shared" si="40"/>
        <v>46726.296202986014</v>
      </c>
      <c r="R129" s="2">
        <f t="shared" si="32"/>
        <v>12526.296202986014</v>
      </c>
      <c r="S129" s="2">
        <f>IF(MONTH(A129)=11,(Bezugstabelle!$D$14+Q117)*$R$10*0.7,0)</f>
        <v>0</v>
      </c>
      <c r="T129" s="2">
        <f t="shared" si="35"/>
        <v>0</v>
      </c>
      <c r="U129" s="3">
        <f t="shared" si="36"/>
        <v>2312.6674364762926</v>
      </c>
      <c r="V129" s="3">
        <f t="shared" si="37"/>
        <v>10213.628766509721</v>
      </c>
      <c r="W129" s="14">
        <f t="shared" si="33"/>
        <v>44413.628766509719</v>
      </c>
    </row>
    <row r="130" spans="1:23" x14ac:dyDescent="0.25">
      <c r="A130" s="1">
        <v>46905</v>
      </c>
      <c r="B130">
        <v>115</v>
      </c>
      <c r="C130" s="8">
        <f t="shared" si="24"/>
        <v>300</v>
      </c>
      <c r="D130" s="8">
        <f t="shared" si="25"/>
        <v>34500</v>
      </c>
      <c r="E130">
        <v>0</v>
      </c>
      <c r="F130" s="2">
        <v>0</v>
      </c>
      <c r="G130" s="2">
        <f t="shared" si="26"/>
        <v>300</v>
      </c>
      <c r="H130" s="2">
        <f t="shared" si="38"/>
        <v>39630.610321723099</v>
      </c>
      <c r="I130" s="2">
        <f t="shared" si="27"/>
        <v>274.11172139191814</v>
      </c>
      <c r="J130" s="2">
        <v>0</v>
      </c>
      <c r="K130" s="2">
        <f t="shared" si="34"/>
        <v>39904.72204311502</v>
      </c>
      <c r="L130" s="2">
        <f t="shared" si="28"/>
        <v>5404.7220431150199</v>
      </c>
      <c r="M130" s="2">
        <f t="shared" si="29"/>
        <v>648.5666451738025</v>
      </c>
      <c r="N130" s="2">
        <f t="shared" si="30"/>
        <v>39256.15539794122</v>
      </c>
      <c r="O130" s="2">
        <f t="shared" si="31"/>
        <v>4756.1553979412201</v>
      </c>
      <c r="P130" s="2">
        <f t="shared" si="39"/>
        <v>244.53674025552726</v>
      </c>
      <c r="Q130" s="2">
        <f t="shared" si="40"/>
        <v>47270.832943241541</v>
      </c>
      <c r="R130" s="2">
        <f t="shared" si="32"/>
        <v>12770.832943241541</v>
      </c>
      <c r="S130" s="2">
        <f>IF(MONTH(A130)=11,(Bezugstabelle!$D$14+Q118)*$R$10*0.7,0)</f>
        <v>0</v>
      </c>
      <c r="T130" s="2">
        <f t="shared" si="35"/>
        <v>0</v>
      </c>
      <c r="U130" s="3">
        <f t="shared" si="36"/>
        <v>2357.8150321459693</v>
      </c>
      <c r="V130" s="3">
        <f t="shared" si="37"/>
        <v>10413.017911095572</v>
      </c>
      <c r="W130" s="14">
        <f t="shared" si="33"/>
        <v>44913.017911095572</v>
      </c>
    </row>
    <row r="131" spans="1:23" x14ac:dyDescent="0.25">
      <c r="A131" s="1">
        <v>46935</v>
      </c>
      <c r="B131">
        <v>116</v>
      </c>
      <c r="C131" s="8">
        <f t="shared" si="24"/>
        <v>300</v>
      </c>
      <c r="D131" s="8">
        <f t="shared" si="25"/>
        <v>34800</v>
      </c>
      <c r="E131">
        <v>0</v>
      </c>
      <c r="F131" s="2">
        <v>0</v>
      </c>
      <c r="G131" s="2">
        <f t="shared" si="26"/>
        <v>300</v>
      </c>
      <c r="H131" s="2">
        <f t="shared" si="38"/>
        <v>40204.72204311502</v>
      </c>
      <c r="I131" s="2">
        <f t="shared" si="27"/>
        <v>278.0826607982122</v>
      </c>
      <c r="J131" s="2">
        <v>0</v>
      </c>
      <c r="K131" s="2">
        <f t="shared" si="34"/>
        <v>40482.804703913229</v>
      </c>
      <c r="L131" s="2">
        <f t="shared" si="28"/>
        <v>5682.8047039132289</v>
      </c>
      <c r="M131" s="2">
        <f t="shared" si="29"/>
        <v>681.93656446958755</v>
      </c>
      <c r="N131" s="2">
        <f t="shared" si="30"/>
        <v>39800.868139443643</v>
      </c>
      <c r="O131" s="2">
        <f t="shared" si="31"/>
        <v>5000.8681394436426</v>
      </c>
      <c r="P131" s="2">
        <f t="shared" si="39"/>
        <v>247.36833130485601</v>
      </c>
      <c r="Q131" s="2">
        <f t="shared" si="40"/>
        <v>47818.201274546394</v>
      </c>
      <c r="R131" s="2">
        <f t="shared" si="32"/>
        <v>13018.201274546394</v>
      </c>
      <c r="S131" s="2">
        <f>IF(MONTH(A131)=11,(Bezugstabelle!$D$14+Q119)*$R$10*0.7,0)</f>
        <v>0</v>
      </c>
      <c r="T131" s="2">
        <f t="shared" si="35"/>
        <v>0</v>
      </c>
      <c r="U131" s="3">
        <f t="shared" si="36"/>
        <v>2403.4854103131279</v>
      </c>
      <c r="V131" s="3">
        <f t="shared" si="37"/>
        <v>10614.715864233267</v>
      </c>
      <c r="W131" s="14">
        <f t="shared" si="33"/>
        <v>45414.715864233265</v>
      </c>
    </row>
    <row r="132" spans="1:23" x14ac:dyDescent="0.25">
      <c r="A132" s="1">
        <v>46966</v>
      </c>
      <c r="B132">
        <v>117</v>
      </c>
      <c r="C132" s="8">
        <f t="shared" si="24"/>
        <v>300</v>
      </c>
      <c r="D132" s="8">
        <f t="shared" si="25"/>
        <v>35100</v>
      </c>
      <c r="E132">
        <v>0</v>
      </c>
      <c r="F132" s="2">
        <v>0</v>
      </c>
      <c r="G132" s="2">
        <f t="shared" si="26"/>
        <v>300</v>
      </c>
      <c r="H132" s="2">
        <f t="shared" si="38"/>
        <v>40782.804703913229</v>
      </c>
      <c r="I132" s="2">
        <f t="shared" si="27"/>
        <v>282.08106586873316</v>
      </c>
      <c r="J132" s="2">
        <v>0</v>
      </c>
      <c r="K132" s="2">
        <f t="shared" si="34"/>
        <v>41064.885769781962</v>
      </c>
      <c r="L132" s="2">
        <f t="shared" si="28"/>
        <v>5964.8857697819622</v>
      </c>
      <c r="M132" s="2">
        <f t="shared" si="29"/>
        <v>715.78629237383552</v>
      </c>
      <c r="N132" s="2">
        <f t="shared" si="30"/>
        <v>40349.099477408126</v>
      </c>
      <c r="O132" s="2">
        <f t="shared" si="31"/>
        <v>5249.0994774081264</v>
      </c>
      <c r="P132" s="2">
        <f t="shared" si="39"/>
        <v>250.21464662764123</v>
      </c>
      <c r="Q132" s="2">
        <f t="shared" si="40"/>
        <v>48368.415921174033</v>
      </c>
      <c r="R132" s="2">
        <f t="shared" si="32"/>
        <v>13268.415921174033</v>
      </c>
      <c r="S132" s="2">
        <f>IF(MONTH(A132)=11,(Bezugstabelle!$D$14+Q120)*$R$10*0.7,0)</f>
        <v>0</v>
      </c>
      <c r="T132" s="2">
        <f t="shared" si="35"/>
        <v>0</v>
      </c>
      <c r="U132" s="3">
        <f t="shared" si="36"/>
        <v>2449.6812894467553</v>
      </c>
      <c r="V132" s="3">
        <f t="shared" si="37"/>
        <v>10818.734631727279</v>
      </c>
      <c r="W132" s="14">
        <f t="shared" si="33"/>
        <v>45918.734631727275</v>
      </c>
    </row>
    <row r="133" spans="1:23" x14ac:dyDescent="0.25">
      <c r="A133" s="1">
        <v>46997</v>
      </c>
      <c r="B133">
        <v>118</v>
      </c>
      <c r="C133" s="8">
        <f t="shared" si="24"/>
        <v>300</v>
      </c>
      <c r="D133" s="8">
        <f t="shared" si="25"/>
        <v>35400</v>
      </c>
      <c r="E133">
        <v>0</v>
      </c>
      <c r="F133" s="2">
        <v>0</v>
      </c>
      <c r="G133" s="2">
        <f t="shared" si="26"/>
        <v>300</v>
      </c>
      <c r="H133" s="2">
        <f t="shared" si="38"/>
        <v>41364.885769781962</v>
      </c>
      <c r="I133" s="2">
        <f t="shared" si="27"/>
        <v>286.10712657432526</v>
      </c>
      <c r="J133" s="2">
        <v>0</v>
      </c>
      <c r="K133" s="2">
        <f t="shared" si="34"/>
        <v>41650.992896356285</v>
      </c>
      <c r="L133" s="2">
        <f t="shared" si="28"/>
        <v>6250.9928963562852</v>
      </c>
      <c r="M133" s="2">
        <f t="shared" si="29"/>
        <v>750.11914756275428</v>
      </c>
      <c r="N133" s="2">
        <f t="shared" si="30"/>
        <v>40900.873748793529</v>
      </c>
      <c r="O133" s="2">
        <f t="shared" si="31"/>
        <v>5500.8737487935286</v>
      </c>
      <c r="P133" s="2">
        <f t="shared" si="39"/>
        <v>253.07576279010496</v>
      </c>
      <c r="Q133" s="2">
        <f t="shared" si="40"/>
        <v>48921.491683964137</v>
      </c>
      <c r="R133" s="2">
        <f t="shared" si="32"/>
        <v>13521.491683964137</v>
      </c>
      <c r="S133" s="2">
        <f>IF(MONTH(A133)=11,(Bezugstabelle!$D$14+Q121)*$R$10*0.7,0)</f>
        <v>0</v>
      </c>
      <c r="T133" s="2">
        <f t="shared" si="35"/>
        <v>0</v>
      </c>
      <c r="U133" s="3">
        <f t="shared" si="36"/>
        <v>2496.4054021518782</v>
      </c>
      <c r="V133" s="3">
        <f t="shared" si="37"/>
        <v>11025.086281812259</v>
      </c>
      <c r="W133" s="14">
        <f t="shared" si="33"/>
        <v>46425.086281812255</v>
      </c>
    </row>
    <row r="134" spans="1:23" x14ac:dyDescent="0.25">
      <c r="A134" s="1">
        <v>47027</v>
      </c>
      <c r="B134">
        <v>119</v>
      </c>
      <c r="C134" s="8">
        <f t="shared" si="24"/>
        <v>300</v>
      </c>
      <c r="D134" s="8">
        <f t="shared" si="25"/>
        <v>35700</v>
      </c>
      <c r="E134">
        <v>0</v>
      </c>
      <c r="F134" s="2">
        <v>0</v>
      </c>
      <c r="G134" s="2">
        <f t="shared" si="26"/>
        <v>300</v>
      </c>
      <c r="H134" s="2">
        <f t="shared" si="38"/>
        <v>41950.992896356285</v>
      </c>
      <c r="I134" s="2">
        <f t="shared" si="27"/>
        <v>290.16103419979765</v>
      </c>
      <c r="J134" s="2">
        <v>0</v>
      </c>
      <c r="K134" s="2">
        <f t="shared" si="34"/>
        <v>42241.15393055608</v>
      </c>
      <c r="L134" s="2">
        <f t="shared" si="28"/>
        <v>6541.15393055608</v>
      </c>
      <c r="M134" s="2">
        <f t="shared" si="29"/>
        <v>784.93847166672958</v>
      </c>
      <c r="N134" s="2">
        <f t="shared" si="30"/>
        <v>41456.215458889354</v>
      </c>
      <c r="O134" s="2">
        <f t="shared" si="31"/>
        <v>5756.2154588893536</v>
      </c>
      <c r="P134" s="2">
        <f t="shared" si="39"/>
        <v>255.95175675661349</v>
      </c>
      <c r="Q134" s="2">
        <f t="shared" si="40"/>
        <v>49477.443440720752</v>
      </c>
      <c r="R134" s="2">
        <f t="shared" si="32"/>
        <v>13777.443440720752</v>
      </c>
      <c r="S134" s="2">
        <f>IF(MONTH(A134)=11,(Bezugstabelle!$D$14+Q122)*$R$10*0.7,0)</f>
        <v>0</v>
      </c>
      <c r="T134" s="2">
        <f t="shared" si="35"/>
        <v>0</v>
      </c>
      <c r="U134" s="3">
        <f t="shared" si="36"/>
        <v>2543.6604952430685</v>
      </c>
      <c r="V134" s="3">
        <f t="shared" si="37"/>
        <v>11233.782945477684</v>
      </c>
      <c r="W134" s="14">
        <f t="shared" si="33"/>
        <v>46933.78294547768</v>
      </c>
    </row>
    <row r="135" spans="1:23" x14ac:dyDescent="0.25">
      <c r="A135" s="1">
        <v>47058</v>
      </c>
      <c r="B135">
        <v>120</v>
      </c>
      <c r="C135" s="8">
        <f t="shared" si="24"/>
        <v>300</v>
      </c>
      <c r="D135" s="8">
        <f t="shared" si="25"/>
        <v>36000</v>
      </c>
      <c r="E135">
        <v>0</v>
      </c>
      <c r="F135" s="2">
        <f>F123+$J$7</f>
        <v>-474.48000000000025</v>
      </c>
      <c r="G135" s="2">
        <f t="shared" si="26"/>
        <v>-174.48000000000025</v>
      </c>
      <c r="H135" s="2">
        <f t="shared" si="38"/>
        <v>42066.673930556077</v>
      </c>
      <c r="I135" s="2">
        <f t="shared" si="27"/>
        <v>290.96116135301287</v>
      </c>
      <c r="J135" s="2">
        <f t="shared" ref="J135" si="45">(0.36%+0.035%)*H135</f>
        <v>166.16336202569653</v>
      </c>
      <c r="K135" s="2">
        <f t="shared" si="34"/>
        <v>42523.798453934789</v>
      </c>
      <c r="L135" s="2">
        <f t="shared" si="28"/>
        <v>6523.798453934789</v>
      </c>
      <c r="M135" s="2">
        <f t="shared" si="29"/>
        <v>782.85581447217464</v>
      </c>
      <c r="N135" s="2">
        <f t="shared" si="30"/>
        <v>41740.942639462613</v>
      </c>
      <c r="O135" s="2">
        <f t="shared" si="31"/>
        <v>5740.9426394626134</v>
      </c>
      <c r="P135" s="2">
        <f t="shared" si="39"/>
        <v>258.84270589174793</v>
      </c>
      <c r="Q135" s="2">
        <f t="shared" si="40"/>
        <v>50029.528127211204</v>
      </c>
      <c r="R135" s="2">
        <f t="shared" si="32"/>
        <v>14029.528127211204</v>
      </c>
      <c r="S135" s="2">
        <f>IF(MONTH(A135)=11,(Bezugstabelle!$D$14+Q123)*$R$10*0.7,0)</f>
        <v>165.50251595017073</v>
      </c>
      <c r="T135" s="2">
        <f t="shared" si="35"/>
        <v>6.758019401298637</v>
      </c>
      <c r="U135" s="3">
        <f t="shared" si="36"/>
        <v>2559.6457284790681</v>
      </c>
      <c r="V135" s="3">
        <f t="shared" si="37"/>
        <v>11469.882398732136</v>
      </c>
      <c r="W135" s="14">
        <f t="shared" si="33"/>
        <v>47469.882398732138</v>
      </c>
    </row>
    <row r="136" spans="1:23" x14ac:dyDescent="0.25">
      <c r="A136" s="1">
        <v>47088</v>
      </c>
      <c r="B136">
        <v>121</v>
      </c>
      <c r="C136" s="8">
        <f t="shared" si="24"/>
        <v>300</v>
      </c>
      <c r="D136" s="8">
        <f t="shared" si="25"/>
        <v>36300</v>
      </c>
      <c r="E136">
        <v>0</v>
      </c>
      <c r="F136" s="2">
        <v>0</v>
      </c>
      <c r="G136" s="2">
        <f t="shared" si="26"/>
        <v>300</v>
      </c>
      <c r="H136" s="2">
        <f t="shared" si="38"/>
        <v>42823.798453934789</v>
      </c>
      <c r="I136" s="2">
        <f t="shared" si="27"/>
        <v>296.1979393063823</v>
      </c>
      <c r="J136" s="2">
        <v>0</v>
      </c>
      <c r="K136" s="2">
        <f t="shared" si="34"/>
        <v>43119.99639324117</v>
      </c>
      <c r="L136" s="2">
        <f t="shared" si="28"/>
        <v>6819.9963932411702</v>
      </c>
      <c r="M136" s="2">
        <f t="shared" si="29"/>
        <v>818.39956718894041</v>
      </c>
      <c r="N136" s="2">
        <f t="shared" si="30"/>
        <v>42301.596826052228</v>
      </c>
      <c r="O136" s="2">
        <f t="shared" si="31"/>
        <v>6001.5968260522277</v>
      </c>
      <c r="P136" s="2">
        <f t="shared" si="39"/>
        <v>261.71354626149827</v>
      </c>
      <c r="Q136" s="2">
        <f t="shared" si="40"/>
        <v>50591.241673472701</v>
      </c>
      <c r="R136" s="2">
        <f t="shared" si="32"/>
        <v>14291.241673472701</v>
      </c>
      <c r="S136" s="2">
        <f>IF(MONTH(A136)=11,(Bezugstabelle!$D$14+Q124)*$R$10*0.7,0)</f>
        <v>0</v>
      </c>
      <c r="T136" s="2">
        <f t="shared" si="35"/>
        <v>0</v>
      </c>
      <c r="U136" s="3">
        <f t="shared" si="36"/>
        <v>2638.520493964897</v>
      </c>
      <c r="V136" s="3">
        <f t="shared" si="37"/>
        <v>11652.721179507804</v>
      </c>
      <c r="W136" s="14">
        <f t="shared" si="33"/>
        <v>47952.721179507804</v>
      </c>
    </row>
    <row r="137" spans="1:23" x14ac:dyDescent="0.25">
      <c r="A137" s="1">
        <v>47119</v>
      </c>
      <c r="B137">
        <v>122</v>
      </c>
      <c r="C137" s="8">
        <f t="shared" si="24"/>
        <v>300</v>
      </c>
      <c r="D137" s="8">
        <f t="shared" si="25"/>
        <v>36600</v>
      </c>
      <c r="E137">
        <v>0</v>
      </c>
      <c r="F137" s="2">
        <v>0</v>
      </c>
      <c r="G137" s="2">
        <f t="shared" si="26"/>
        <v>300</v>
      </c>
      <c r="H137" s="2">
        <f t="shared" si="38"/>
        <v>43419.99639324117</v>
      </c>
      <c r="I137" s="2">
        <f t="shared" si="27"/>
        <v>300.32164171991809</v>
      </c>
      <c r="J137" s="2">
        <v>0</v>
      </c>
      <c r="K137" s="2">
        <f t="shared" si="34"/>
        <v>43720.318034961085</v>
      </c>
      <c r="L137" s="2">
        <f t="shared" si="28"/>
        <v>7120.3180349610848</v>
      </c>
      <c r="M137" s="2">
        <f t="shared" si="29"/>
        <v>854.43816419533016</v>
      </c>
      <c r="N137" s="2">
        <f t="shared" si="30"/>
        <v>42865.879870765755</v>
      </c>
      <c r="O137" s="2">
        <f t="shared" si="31"/>
        <v>6265.8798707657552</v>
      </c>
      <c r="P137" s="2">
        <f t="shared" si="39"/>
        <v>264.63445670205806</v>
      </c>
      <c r="Q137" s="2">
        <f t="shared" si="40"/>
        <v>51155.876130174758</v>
      </c>
      <c r="R137" s="2">
        <f t="shared" si="32"/>
        <v>14555.876130174758</v>
      </c>
      <c r="S137" s="2">
        <f>IF(MONTH(A137)=11,(Bezugstabelle!$D$14+Q125)*$R$10*0.7,0)</f>
        <v>0</v>
      </c>
      <c r="T137" s="2">
        <f t="shared" si="35"/>
        <v>0</v>
      </c>
      <c r="U137" s="3">
        <f t="shared" si="36"/>
        <v>2687.3786305335143</v>
      </c>
      <c r="V137" s="3">
        <f t="shared" si="37"/>
        <v>11868.497499641244</v>
      </c>
      <c r="W137" s="14">
        <f t="shared" si="33"/>
        <v>48468.497499641242</v>
      </c>
    </row>
    <row r="138" spans="1:23" x14ac:dyDescent="0.25">
      <c r="A138" s="1">
        <v>47150</v>
      </c>
      <c r="B138">
        <v>123</v>
      </c>
      <c r="C138" s="8">
        <f t="shared" si="24"/>
        <v>300</v>
      </c>
      <c r="D138" s="8">
        <f t="shared" si="25"/>
        <v>36900</v>
      </c>
      <c r="E138">
        <v>0</v>
      </c>
      <c r="F138" s="2">
        <v>0</v>
      </c>
      <c r="G138" s="2">
        <f t="shared" si="26"/>
        <v>300</v>
      </c>
      <c r="H138" s="2">
        <f t="shared" si="38"/>
        <v>44020.318034961085</v>
      </c>
      <c r="I138" s="2">
        <f t="shared" si="27"/>
        <v>304.47386640848089</v>
      </c>
      <c r="J138" s="2">
        <v>0</v>
      </c>
      <c r="K138" s="2">
        <f t="shared" si="34"/>
        <v>44324.791901369565</v>
      </c>
      <c r="L138" s="2">
        <f t="shared" si="28"/>
        <v>7424.7919013695646</v>
      </c>
      <c r="M138" s="2">
        <f t="shared" si="29"/>
        <v>890.9750281643478</v>
      </c>
      <c r="N138" s="2">
        <f t="shared" si="30"/>
        <v>43433.816873205215</v>
      </c>
      <c r="O138" s="2">
        <f t="shared" si="31"/>
        <v>6533.8168732052145</v>
      </c>
      <c r="P138" s="2">
        <f t="shared" si="39"/>
        <v>267.57055587690871</v>
      </c>
      <c r="Q138" s="2">
        <f t="shared" si="40"/>
        <v>51723.44668605167</v>
      </c>
      <c r="R138" s="2">
        <f t="shared" si="32"/>
        <v>14823.44668605167</v>
      </c>
      <c r="S138" s="2">
        <f>IF(MONTH(A138)=11,(Bezugstabelle!$D$14+Q126)*$R$10*0.7,0)</f>
        <v>0</v>
      </c>
      <c r="T138" s="2">
        <f t="shared" si="35"/>
        <v>0</v>
      </c>
      <c r="U138" s="3">
        <f t="shared" si="36"/>
        <v>2736.7788444122893</v>
      </c>
      <c r="V138" s="3">
        <f t="shared" si="37"/>
        <v>12086.667841639381</v>
      </c>
      <c r="W138" s="14">
        <f t="shared" si="33"/>
        <v>48986.667841639384</v>
      </c>
    </row>
    <row r="139" spans="1:23" x14ac:dyDescent="0.25">
      <c r="A139" s="1">
        <v>47178</v>
      </c>
      <c r="B139">
        <v>124</v>
      </c>
      <c r="C139" s="8">
        <f t="shared" si="24"/>
        <v>300</v>
      </c>
      <c r="D139" s="8">
        <f t="shared" si="25"/>
        <v>37200</v>
      </c>
      <c r="E139">
        <v>0</v>
      </c>
      <c r="F139" s="2">
        <v>0</v>
      </c>
      <c r="G139" s="2">
        <f t="shared" si="26"/>
        <v>300</v>
      </c>
      <c r="H139" s="2">
        <f t="shared" si="38"/>
        <v>44624.791901369565</v>
      </c>
      <c r="I139" s="2">
        <f t="shared" si="27"/>
        <v>308.65481065113948</v>
      </c>
      <c r="J139" s="2">
        <v>0</v>
      </c>
      <c r="K139" s="2">
        <f t="shared" si="34"/>
        <v>44933.446712020705</v>
      </c>
      <c r="L139" s="2">
        <f t="shared" si="28"/>
        <v>7733.4467120207046</v>
      </c>
      <c r="M139" s="2">
        <f t="shared" si="29"/>
        <v>928.01360544248462</v>
      </c>
      <c r="N139" s="2">
        <f t="shared" si="30"/>
        <v>44005.433106578217</v>
      </c>
      <c r="O139" s="2">
        <f t="shared" si="31"/>
        <v>6805.4331065782171</v>
      </c>
      <c r="P139" s="2">
        <f t="shared" si="39"/>
        <v>270.52192276746865</v>
      </c>
      <c r="Q139" s="2">
        <f t="shared" si="40"/>
        <v>52293.968608819137</v>
      </c>
      <c r="R139" s="2">
        <f t="shared" si="32"/>
        <v>15093.968608819137</v>
      </c>
      <c r="S139" s="2">
        <f>IF(MONTH(A139)=11,(Bezugstabelle!$D$14+Q127)*$R$10*0.7,0)</f>
        <v>0</v>
      </c>
      <c r="T139" s="2">
        <f t="shared" si="35"/>
        <v>0</v>
      </c>
      <c r="U139" s="3">
        <f t="shared" si="36"/>
        <v>2786.7239544032327</v>
      </c>
      <c r="V139" s="3">
        <f t="shared" si="37"/>
        <v>12307.244654415905</v>
      </c>
      <c r="W139" s="14">
        <f t="shared" si="33"/>
        <v>49507.244654415903</v>
      </c>
    </row>
    <row r="140" spans="1:23" x14ac:dyDescent="0.25">
      <c r="A140" s="1">
        <v>47209</v>
      </c>
      <c r="B140">
        <v>125</v>
      </c>
      <c r="C140" s="8">
        <f t="shared" si="24"/>
        <v>300</v>
      </c>
      <c r="D140" s="8">
        <f t="shared" si="25"/>
        <v>37500</v>
      </c>
      <c r="E140">
        <v>0</v>
      </c>
      <c r="F140" s="2">
        <v>0</v>
      </c>
      <c r="G140" s="2">
        <f t="shared" si="26"/>
        <v>300</v>
      </c>
      <c r="H140" s="2">
        <f t="shared" si="38"/>
        <v>45233.446712020705</v>
      </c>
      <c r="I140" s="2">
        <f t="shared" si="27"/>
        <v>312.86467309147656</v>
      </c>
      <c r="J140" s="2">
        <v>0</v>
      </c>
      <c r="K140" s="2">
        <f t="shared" si="34"/>
        <v>45546.311385112182</v>
      </c>
      <c r="L140" s="2">
        <f t="shared" si="28"/>
        <v>8046.3113851121816</v>
      </c>
      <c r="M140" s="2">
        <f t="shared" si="29"/>
        <v>965.55736621346171</v>
      </c>
      <c r="N140" s="2">
        <f t="shared" si="30"/>
        <v>44580.754018898719</v>
      </c>
      <c r="O140" s="2">
        <f t="shared" si="31"/>
        <v>7080.7540188987186</v>
      </c>
      <c r="P140" s="2">
        <f t="shared" si="39"/>
        <v>273.4886367658595</v>
      </c>
      <c r="Q140" s="2">
        <f t="shared" si="40"/>
        <v>52867.457245584999</v>
      </c>
      <c r="R140" s="2">
        <f t="shared" si="32"/>
        <v>15367.457245584999</v>
      </c>
      <c r="S140" s="2">
        <f>IF(MONTH(A140)=11,(Bezugstabelle!$D$14+Q128)*$R$10*0.7,0)</f>
        <v>0</v>
      </c>
      <c r="T140" s="2">
        <f t="shared" si="35"/>
        <v>0</v>
      </c>
      <c r="U140" s="3">
        <f t="shared" si="36"/>
        <v>2837.2167939661299</v>
      </c>
      <c r="V140" s="3">
        <f t="shared" si="37"/>
        <v>12530.240451618869</v>
      </c>
      <c r="W140" s="14">
        <f t="shared" si="33"/>
        <v>50030.240451618869</v>
      </c>
    </row>
    <row r="141" spans="1:23" x14ac:dyDescent="0.25">
      <c r="A141" s="1">
        <v>47239</v>
      </c>
      <c r="B141">
        <v>126</v>
      </c>
      <c r="C141" s="8">
        <f t="shared" si="24"/>
        <v>300</v>
      </c>
      <c r="D141" s="8">
        <f t="shared" si="25"/>
        <v>37800</v>
      </c>
      <c r="E141">
        <v>0</v>
      </c>
      <c r="F141" s="2">
        <v>0</v>
      </c>
      <c r="G141" s="2">
        <f t="shared" si="26"/>
        <v>300</v>
      </c>
      <c r="H141" s="2">
        <f t="shared" si="38"/>
        <v>45846.311385112182</v>
      </c>
      <c r="I141" s="2">
        <f t="shared" si="27"/>
        <v>317.10365374702593</v>
      </c>
      <c r="J141" s="2">
        <v>0</v>
      </c>
      <c r="K141" s="2">
        <f t="shared" si="34"/>
        <v>46163.41503885921</v>
      </c>
      <c r="L141" s="2">
        <f t="shared" si="28"/>
        <v>8363.4150388592097</v>
      </c>
      <c r="M141" s="2">
        <f t="shared" si="29"/>
        <v>1003.6098046631053</v>
      </c>
      <c r="N141" s="2">
        <f t="shared" si="30"/>
        <v>45159.805234196101</v>
      </c>
      <c r="O141" s="2">
        <f t="shared" si="31"/>
        <v>7359.8052341961011</v>
      </c>
      <c r="P141" s="2">
        <f t="shared" si="39"/>
        <v>276.47077767704201</v>
      </c>
      <c r="Q141" s="2">
        <f t="shared" si="40"/>
        <v>53443.928023262044</v>
      </c>
      <c r="R141" s="2">
        <f t="shared" si="32"/>
        <v>15643.928023262044</v>
      </c>
      <c r="S141" s="2">
        <f>IF(MONTH(A141)=11,(Bezugstabelle!$D$14+Q129)*$R$10*0.7,0)</f>
        <v>0</v>
      </c>
      <c r="T141" s="2">
        <f t="shared" si="35"/>
        <v>0</v>
      </c>
      <c r="U141" s="3">
        <f t="shared" si="36"/>
        <v>2888.2602112947548</v>
      </c>
      <c r="V141" s="3">
        <f t="shared" si="37"/>
        <v>12755.667811967289</v>
      </c>
      <c r="W141" s="14">
        <f t="shared" si="33"/>
        <v>50555.667811967287</v>
      </c>
    </row>
    <row r="142" spans="1:23" x14ac:dyDescent="0.25">
      <c r="A142" s="1">
        <v>47270</v>
      </c>
      <c r="B142">
        <v>127</v>
      </c>
      <c r="C142" s="8">
        <f t="shared" si="24"/>
        <v>300</v>
      </c>
      <c r="D142" s="8">
        <f t="shared" si="25"/>
        <v>38100</v>
      </c>
      <c r="E142">
        <v>0</v>
      </c>
      <c r="F142" s="2">
        <v>0</v>
      </c>
      <c r="G142" s="2">
        <f t="shared" si="26"/>
        <v>300</v>
      </c>
      <c r="H142" s="2">
        <f t="shared" si="38"/>
        <v>46463.41503885921</v>
      </c>
      <c r="I142" s="2">
        <f t="shared" si="27"/>
        <v>321.37195401877619</v>
      </c>
      <c r="J142" s="2">
        <v>0</v>
      </c>
      <c r="K142" s="2">
        <f t="shared" si="34"/>
        <v>46784.786992877984</v>
      </c>
      <c r="L142" s="2">
        <f t="shared" si="28"/>
        <v>8684.7869928779837</v>
      </c>
      <c r="M142" s="2">
        <f t="shared" si="29"/>
        <v>1042.1744391453581</v>
      </c>
      <c r="N142" s="2">
        <f t="shared" si="30"/>
        <v>45742.612553732622</v>
      </c>
      <c r="O142" s="2">
        <f t="shared" si="31"/>
        <v>7642.6125537326225</v>
      </c>
      <c r="P142" s="2">
        <f t="shared" si="39"/>
        <v>279.46842572096261</v>
      </c>
      <c r="Q142" s="2">
        <f t="shared" si="40"/>
        <v>54023.396448983003</v>
      </c>
      <c r="R142" s="2">
        <f t="shared" si="32"/>
        <v>15923.396448983003</v>
      </c>
      <c r="S142" s="2">
        <f>IF(MONTH(A142)=11,(Bezugstabelle!$D$14+Q130)*$R$10*0.7,0)</f>
        <v>0</v>
      </c>
      <c r="T142" s="2">
        <f t="shared" si="35"/>
        <v>0</v>
      </c>
      <c r="U142" s="3">
        <f t="shared" si="36"/>
        <v>2939.8570693934867</v>
      </c>
      <c r="V142" s="3">
        <f t="shared" si="37"/>
        <v>12983.539379589516</v>
      </c>
      <c r="W142" s="14">
        <f t="shared" si="33"/>
        <v>51083.539379589514</v>
      </c>
    </row>
    <row r="143" spans="1:23" x14ac:dyDescent="0.25">
      <c r="A143" s="1">
        <v>47300</v>
      </c>
      <c r="B143">
        <v>128</v>
      </c>
      <c r="C143" s="8">
        <f t="shared" si="24"/>
        <v>300</v>
      </c>
      <c r="D143" s="8">
        <f t="shared" si="25"/>
        <v>38400</v>
      </c>
      <c r="E143">
        <v>0</v>
      </c>
      <c r="F143" s="2">
        <v>0</v>
      </c>
      <c r="G143" s="2">
        <f t="shared" si="26"/>
        <v>300</v>
      </c>
      <c r="H143" s="2">
        <f t="shared" si="38"/>
        <v>47084.786992877984</v>
      </c>
      <c r="I143" s="2">
        <f t="shared" si="27"/>
        <v>325.66977670073942</v>
      </c>
      <c r="J143" s="2">
        <v>0</v>
      </c>
      <c r="K143" s="2">
        <f t="shared" si="34"/>
        <v>47410.456769578726</v>
      </c>
      <c r="L143" s="2">
        <f t="shared" si="28"/>
        <v>9010.4567695787264</v>
      </c>
      <c r="M143" s="2">
        <f t="shared" si="29"/>
        <v>1081.2548123494471</v>
      </c>
      <c r="N143" s="2">
        <f t="shared" si="30"/>
        <v>46329.201957229277</v>
      </c>
      <c r="O143" s="2">
        <f t="shared" si="31"/>
        <v>7929.2019572292775</v>
      </c>
      <c r="P143" s="2">
        <f t="shared" si="39"/>
        <v>282.48166153471158</v>
      </c>
      <c r="Q143" s="2">
        <f t="shared" si="40"/>
        <v>54605.878110517711</v>
      </c>
      <c r="R143" s="2">
        <f t="shared" si="32"/>
        <v>16205.878110517711</v>
      </c>
      <c r="S143" s="2">
        <f>IF(MONTH(A143)=11,(Bezugstabelle!$D$14+Q131)*$R$10*0.7,0)</f>
        <v>0</v>
      </c>
      <c r="T143" s="2">
        <f t="shared" si="35"/>
        <v>0</v>
      </c>
      <c r="U143" s="3">
        <f t="shared" si="36"/>
        <v>2992.010246154332</v>
      </c>
      <c r="V143" s="3">
        <f t="shared" si="37"/>
        <v>13213.867864363379</v>
      </c>
      <c r="W143" s="14">
        <f t="shared" si="33"/>
        <v>51613.867864363376</v>
      </c>
    </row>
    <row r="144" spans="1:23" x14ac:dyDescent="0.25">
      <c r="A144" s="1">
        <v>47331</v>
      </c>
      <c r="B144">
        <v>129</v>
      </c>
      <c r="C144" s="8">
        <f t="shared" ref="C144:C207" si="46">$D$6</f>
        <v>300</v>
      </c>
      <c r="D144" s="8">
        <f t="shared" ref="D144:D207" si="47">C144*B144</f>
        <v>38700</v>
      </c>
      <c r="E144">
        <v>0</v>
      </c>
      <c r="F144" s="2">
        <v>0</v>
      </c>
      <c r="G144" s="2">
        <f t="shared" ref="G144:G207" si="48">C144+E144+F144</f>
        <v>300</v>
      </c>
      <c r="H144" s="2">
        <f t="shared" si="38"/>
        <v>47710.456769578726</v>
      </c>
      <c r="I144" s="2">
        <f t="shared" ref="I144:I207" si="49">H144*$D$7/12</f>
        <v>329.99732598958622</v>
      </c>
      <c r="J144" s="2">
        <v>0</v>
      </c>
      <c r="K144" s="2">
        <f t="shared" si="34"/>
        <v>48040.454095568311</v>
      </c>
      <c r="L144" s="2">
        <f t="shared" ref="L144:L207" si="50">K144-D144</f>
        <v>9340.4540955683115</v>
      </c>
      <c r="M144" s="2">
        <f t="shared" ref="M144:M207" si="51">L144*(1-$I$10)*$I$11</f>
        <v>1120.8544914681975</v>
      </c>
      <c r="N144" s="2">
        <f t="shared" ref="N144:N207" si="52">K144-M144</f>
        <v>46919.599604100113</v>
      </c>
      <c r="O144" s="2">
        <f t="shared" ref="O144:O207" si="53">N144-D144</f>
        <v>8219.5996041001126</v>
      </c>
      <c r="P144" s="2">
        <f t="shared" si="39"/>
        <v>285.51056617469209</v>
      </c>
      <c r="Q144" s="2">
        <f t="shared" si="40"/>
        <v>55191.388676692404</v>
      </c>
      <c r="R144" s="2">
        <f t="shared" ref="R144:R207" si="54">Q144-D144</f>
        <v>16491.388676692404</v>
      </c>
      <c r="S144" s="2">
        <f>IF(MONTH(A144)=11,(Bezugstabelle!$D$14+Q132)*$R$10*0.7,0)</f>
        <v>0</v>
      </c>
      <c r="T144" s="2">
        <f t="shared" si="35"/>
        <v>0</v>
      </c>
      <c r="U144" s="3">
        <f t="shared" si="36"/>
        <v>3044.7226344343349</v>
      </c>
      <c r="V144" s="3">
        <f t="shared" si="37"/>
        <v>13446.66604225807</v>
      </c>
      <c r="W144" s="14">
        <f t="shared" ref="W144:W207" si="55">V144+D144</f>
        <v>52146.666042258068</v>
      </c>
    </row>
    <row r="145" spans="1:23" x14ac:dyDescent="0.25">
      <c r="A145" s="1">
        <v>47362</v>
      </c>
      <c r="B145">
        <v>130</v>
      </c>
      <c r="C145" s="8">
        <f t="shared" si="46"/>
        <v>300</v>
      </c>
      <c r="D145" s="8">
        <f t="shared" si="47"/>
        <v>39000</v>
      </c>
      <c r="E145">
        <v>0</v>
      </c>
      <c r="F145" s="2">
        <v>0</v>
      </c>
      <c r="G145" s="2">
        <f t="shared" si="48"/>
        <v>300</v>
      </c>
      <c r="H145" s="2">
        <f t="shared" si="38"/>
        <v>48340.454095568311</v>
      </c>
      <c r="I145" s="2">
        <f t="shared" si="49"/>
        <v>334.35480749434754</v>
      </c>
      <c r="J145" s="2">
        <v>0</v>
      </c>
      <c r="K145" s="2">
        <f t="shared" ref="K145:K208" si="56">J145+H145+I145</f>
        <v>48674.808903062658</v>
      </c>
      <c r="L145" s="2">
        <f t="shared" si="50"/>
        <v>9674.8089030626579</v>
      </c>
      <c r="M145" s="2">
        <f t="shared" si="51"/>
        <v>1160.977068367519</v>
      </c>
      <c r="N145" s="2">
        <f t="shared" si="52"/>
        <v>47513.831834695142</v>
      </c>
      <c r="O145" s="2">
        <f t="shared" si="53"/>
        <v>8513.8318346951419</v>
      </c>
      <c r="P145" s="2">
        <f t="shared" si="39"/>
        <v>288.55522111880049</v>
      </c>
      <c r="Q145" s="2">
        <f t="shared" si="40"/>
        <v>55779.943897811201</v>
      </c>
      <c r="R145" s="2">
        <f t="shared" si="54"/>
        <v>16779.943897811201</v>
      </c>
      <c r="S145" s="2">
        <f>IF(MONTH(A145)=11,(Bezugstabelle!$D$14+Q133)*$R$10*0.7,0)</f>
        <v>0</v>
      </c>
      <c r="T145" s="2">
        <f t="shared" ref="T145:T208" si="57">S145*(1-$R$9)*0.7/12</f>
        <v>0</v>
      </c>
      <c r="U145" s="3">
        <f t="shared" ref="U145:U208" si="58">(R145-S145)*0.7*$R$8</f>
        <v>3097.9971421333926</v>
      </c>
      <c r="V145" s="3">
        <f t="shared" ref="V145:V208" si="59">R145-U145</f>
        <v>13681.946755677809</v>
      </c>
      <c r="W145" s="14">
        <f t="shared" si="55"/>
        <v>52681.946755677811</v>
      </c>
    </row>
    <row r="146" spans="1:23" x14ac:dyDescent="0.25">
      <c r="A146" s="1">
        <v>47392</v>
      </c>
      <c r="B146">
        <v>131</v>
      </c>
      <c r="C146" s="8">
        <f t="shared" si="46"/>
        <v>300</v>
      </c>
      <c r="D146" s="8">
        <f t="shared" si="47"/>
        <v>39300</v>
      </c>
      <c r="E146">
        <v>0</v>
      </c>
      <c r="F146" s="2">
        <v>0</v>
      </c>
      <c r="G146" s="2">
        <f t="shared" si="48"/>
        <v>300</v>
      </c>
      <c r="H146" s="2">
        <f t="shared" ref="H146:H209" si="60">G146+K145</f>
        <v>48974.808903062658</v>
      </c>
      <c r="I146" s="2">
        <f t="shared" si="49"/>
        <v>338.74242824618341</v>
      </c>
      <c r="J146" s="2">
        <v>0</v>
      </c>
      <c r="K146" s="2">
        <f t="shared" si="56"/>
        <v>49313.551331308845</v>
      </c>
      <c r="L146" s="2">
        <f t="shared" si="50"/>
        <v>10013.551331308845</v>
      </c>
      <c r="M146" s="2">
        <f t="shared" si="51"/>
        <v>1201.6261597570615</v>
      </c>
      <c r="N146" s="2">
        <f t="shared" si="52"/>
        <v>48111.925171551782</v>
      </c>
      <c r="O146" s="2">
        <f t="shared" si="53"/>
        <v>8811.9251715517821</v>
      </c>
      <c r="P146" s="2">
        <f t="shared" ref="P146:P209" si="61">(Q145+C146)*($D$8/12)</f>
        <v>291.61570826861822</v>
      </c>
      <c r="Q146" s="2">
        <f t="shared" ref="Q146:Q209" si="62">C146+P146-T146+Q145</f>
        <v>56371.55960607982</v>
      </c>
      <c r="R146" s="2">
        <f t="shared" si="54"/>
        <v>17071.55960607982</v>
      </c>
      <c r="S146" s="2">
        <f>IF(MONTH(A146)=11,(Bezugstabelle!$D$14+Q134)*$R$10*0.7,0)</f>
        <v>0</v>
      </c>
      <c r="T146" s="2">
        <f t="shared" si="57"/>
        <v>0</v>
      </c>
      <c r="U146" s="3">
        <f t="shared" si="58"/>
        <v>3151.8366922724863</v>
      </c>
      <c r="V146" s="3">
        <f t="shared" si="59"/>
        <v>13919.722913807334</v>
      </c>
      <c r="W146" s="14">
        <f t="shared" si="55"/>
        <v>53219.722913807331</v>
      </c>
    </row>
    <row r="147" spans="1:23" x14ac:dyDescent="0.25">
      <c r="A147" s="1">
        <v>47423</v>
      </c>
      <c r="B147">
        <v>132</v>
      </c>
      <c r="C147" s="8">
        <f t="shared" si="46"/>
        <v>300</v>
      </c>
      <c r="D147" s="8">
        <f t="shared" si="47"/>
        <v>39600</v>
      </c>
      <c r="E147">
        <v>0</v>
      </c>
      <c r="F147" s="2">
        <f>F135+$J$7</f>
        <v>-464.42000000000024</v>
      </c>
      <c r="G147" s="2">
        <f t="shared" si="48"/>
        <v>-164.42000000000024</v>
      </c>
      <c r="H147" s="2">
        <f t="shared" si="60"/>
        <v>49149.131331308847</v>
      </c>
      <c r="I147" s="2">
        <f t="shared" si="49"/>
        <v>339.94815837488619</v>
      </c>
      <c r="J147" s="2">
        <f t="shared" ref="J147" si="63">(0.36%+0.035%)*H147</f>
        <v>194.13906875866996</v>
      </c>
      <c r="K147" s="2">
        <f t="shared" si="56"/>
        <v>49683.218558442401</v>
      </c>
      <c r="L147" s="2">
        <f t="shared" si="50"/>
        <v>10083.218558442401</v>
      </c>
      <c r="M147" s="2">
        <f t="shared" si="51"/>
        <v>1209.986227013088</v>
      </c>
      <c r="N147" s="2">
        <f t="shared" si="52"/>
        <v>48473.23233142931</v>
      </c>
      <c r="O147" s="2">
        <f t="shared" si="53"/>
        <v>8873.2323314293099</v>
      </c>
      <c r="P147" s="2">
        <f t="shared" si="61"/>
        <v>294.69210995161507</v>
      </c>
      <c r="Q147" s="2">
        <f t="shared" si="62"/>
        <v>56958.525825500794</v>
      </c>
      <c r="R147" s="2">
        <f t="shared" si="54"/>
        <v>17358.525825500794</v>
      </c>
      <c r="S147" s="2">
        <f>IF(MONTH(A147)=11,(Bezugstabelle!$D$14+Q135)*$R$10*0.7,0)</f>
        <v>189.20548238304877</v>
      </c>
      <c r="T147" s="2">
        <f t="shared" si="57"/>
        <v>7.7258905306411583</v>
      </c>
      <c r="U147" s="3">
        <f t="shared" si="58"/>
        <v>3169.8857683481137</v>
      </c>
      <c r="V147" s="3">
        <f t="shared" si="59"/>
        <v>14188.640057152679</v>
      </c>
      <c r="W147" s="14">
        <f t="shared" si="55"/>
        <v>53788.640057152676</v>
      </c>
    </row>
    <row r="148" spans="1:23" x14ac:dyDescent="0.25">
      <c r="A148" s="1">
        <v>47453</v>
      </c>
      <c r="B148">
        <v>133</v>
      </c>
      <c r="C148" s="8">
        <f t="shared" si="46"/>
        <v>300</v>
      </c>
      <c r="D148" s="8">
        <f t="shared" si="47"/>
        <v>39900</v>
      </c>
      <c r="E148">
        <v>0</v>
      </c>
      <c r="F148" s="2">
        <v>0</v>
      </c>
      <c r="G148" s="2">
        <f t="shared" si="48"/>
        <v>300</v>
      </c>
      <c r="H148" s="2">
        <f t="shared" si="60"/>
        <v>49983.218558442401</v>
      </c>
      <c r="I148" s="2">
        <f t="shared" si="49"/>
        <v>345.71726169589328</v>
      </c>
      <c r="J148" s="2">
        <v>0</v>
      </c>
      <c r="K148" s="2">
        <f t="shared" si="56"/>
        <v>50328.935820138293</v>
      </c>
      <c r="L148" s="2">
        <f t="shared" si="50"/>
        <v>10428.935820138293</v>
      </c>
      <c r="M148" s="2">
        <f t="shared" si="51"/>
        <v>1251.4722984165953</v>
      </c>
      <c r="N148" s="2">
        <f t="shared" si="52"/>
        <v>49077.4635217217</v>
      </c>
      <c r="O148" s="2">
        <f t="shared" si="53"/>
        <v>9177.4635217217001</v>
      </c>
      <c r="P148" s="2">
        <f t="shared" si="61"/>
        <v>297.74433429260409</v>
      </c>
      <c r="Q148" s="2">
        <f t="shared" si="62"/>
        <v>57556.270159793399</v>
      </c>
      <c r="R148" s="2">
        <f t="shared" si="54"/>
        <v>17656.270159793399</v>
      </c>
      <c r="S148" s="2">
        <f>IF(MONTH(A148)=11,(Bezugstabelle!$D$14+Q136)*$R$10*0.7,0)</f>
        <v>0</v>
      </c>
      <c r="T148" s="2">
        <f t="shared" si="57"/>
        <v>0</v>
      </c>
      <c r="U148" s="3">
        <f t="shared" si="58"/>
        <v>3259.7888782518557</v>
      </c>
      <c r="V148" s="3">
        <f t="shared" si="59"/>
        <v>14396.481281541543</v>
      </c>
      <c r="W148" s="14">
        <f t="shared" si="55"/>
        <v>54296.481281541543</v>
      </c>
    </row>
    <row r="149" spans="1:23" x14ac:dyDescent="0.25">
      <c r="A149" s="1">
        <v>47484</v>
      </c>
      <c r="B149">
        <v>134</v>
      </c>
      <c r="C149" s="8">
        <f t="shared" si="46"/>
        <v>300</v>
      </c>
      <c r="D149" s="8">
        <f t="shared" si="47"/>
        <v>40200</v>
      </c>
      <c r="E149">
        <v>0</v>
      </c>
      <c r="F149" s="2">
        <v>0</v>
      </c>
      <c r="G149" s="2">
        <f t="shared" si="48"/>
        <v>300</v>
      </c>
      <c r="H149" s="2">
        <f t="shared" si="60"/>
        <v>50628.935820138293</v>
      </c>
      <c r="I149" s="2">
        <f t="shared" si="49"/>
        <v>350.18347275595653</v>
      </c>
      <c r="J149" s="2">
        <v>0</v>
      </c>
      <c r="K149" s="2">
        <f t="shared" si="56"/>
        <v>50979.119292894247</v>
      </c>
      <c r="L149" s="2">
        <f t="shared" si="50"/>
        <v>10779.119292894247</v>
      </c>
      <c r="M149" s="2">
        <f t="shared" si="51"/>
        <v>1293.4943151473099</v>
      </c>
      <c r="N149" s="2">
        <f t="shared" si="52"/>
        <v>49685.624977746935</v>
      </c>
      <c r="O149" s="2">
        <f t="shared" si="53"/>
        <v>9485.6249777469347</v>
      </c>
      <c r="P149" s="2">
        <f t="shared" si="61"/>
        <v>300.85260483092566</v>
      </c>
      <c r="Q149" s="2">
        <f t="shared" si="62"/>
        <v>58157.122764624328</v>
      </c>
      <c r="R149" s="2">
        <f t="shared" si="54"/>
        <v>17957.122764624328</v>
      </c>
      <c r="S149" s="2">
        <f>IF(MONTH(A149)=11,(Bezugstabelle!$D$14+Q137)*$R$10*0.7,0)</f>
        <v>0</v>
      </c>
      <c r="T149" s="2">
        <f t="shared" si="57"/>
        <v>0</v>
      </c>
      <c r="U149" s="3">
        <f t="shared" si="58"/>
        <v>3315.3337904187665</v>
      </c>
      <c r="V149" s="3">
        <f t="shared" si="59"/>
        <v>14641.788974205561</v>
      </c>
      <c r="W149" s="14">
        <f t="shared" si="55"/>
        <v>54841.788974205563</v>
      </c>
    </row>
    <row r="150" spans="1:23" x14ac:dyDescent="0.25">
      <c r="A150" s="1">
        <v>47515</v>
      </c>
      <c r="B150">
        <v>135</v>
      </c>
      <c r="C150" s="8">
        <f t="shared" si="46"/>
        <v>300</v>
      </c>
      <c r="D150" s="8">
        <f t="shared" si="47"/>
        <v>40500</v>
      </c>
      <c r="E150">
        <v>0</v>
      </c>
      <c r="F150" s="2">
        <v>0</v>
      </c>
      <c r="G150" s="2">
        <f t="shared" si="48"/>
        <v>300</v>
      </c>
      <c r="H150" s="2">
        <f t="shared" si="60"/>
        <v>51279.119292894247</v>
      </c>
      <c r="I150" s="2">
        <f t="shared" si="49"/>
        <v>354.68057510918521</v>
      </c>
      <c r="J150" s="2">
        <v>0</v>
      </c>
      <c r="K150" s="2">
        <f t="shared" si="56"/>
        <v>51633.799868003436</v>
      </c>
      <c r="L150" s="2">
        <f t="shared" si="50"/>
        <v>11133.799868003436</v>
      </c>
      <c r="M150" s="2">
        <f t="shared" si="51"/>
        <v>1336.0559841604124</v>
      </c>
      <c r="N150" s="2">
        <f t="shared" si="52"/>
        <v>50297.743883843024</v>
      </c>
      <c r="O150" s="2">
        <f t="shared" si="53"/>
        <v>9797.7438838430244</v>
      </c>
      <c r="P150" s="2">
        <f t="shared" si="61"/>
        <v>303.97703837604649</v>
      </c>
      <c r="Q150" s="2">
        <f t="shared" si="62"/>
        <v>58761.099803000376</v>
      </c>
      <c r="R150" s="2">
        <f t="shared" si="54"/>
        <v>18261.099803000376</v>
      </c>
      <c r="S150" s="2">
        <f>IF(MONTH(A150)=11,(Bezugstabelle!$D$14+Q138)*$R$10*0.7,0)</f>
        <v>0</v>
      </c>
      <c r="T150" s="2">
        <f t="shared" si="57"/>
        <v>0</v>
      </c>
      <c r="U150" s="3">
        <f t="shared" si="58"/>
        <v>3371.4555511289441</v>
      </c>
      <c r="V150" s="3">
        <f t="shared" si="59"/>
        <v>14889.644251871432</v>
      </c>
      <c r="W150" s="14">
        <f t="shared" si="55"/>
        <v>55389.644251871432</v>
      </c>
    </row>
    <row r="151" spans="1:23" x14ac:dyDescent="0.25">
      <c r="A151" s="1">
        <v>47543</v>
      </c>
      <c r="B151">
        <v>136</v>
      </c>
      <c r="C151" s="8">
        <f t="shared" si="46"/>
        <v>300</v>
      </c>
      <c r="D151" s="8">
        <f t="shared" si="47"/>
        <v>40800</v>
      </c>
      <c r="E151">
        <v>0</v>
      </c>
      <c r="F151" s="2">
        <v>0</v>
      </c>
      <c r="G151" s="2">
        <f t="shared" si="48"/>
        <v>300</v>
      </c>
      <c r="H151" s="2">
        <f t="shared" si="60"/>
        <v>51933.799868003436</v>
      </c>
      <c r="I151" s="2">
        <f t="shared" si="49"/>
        <v>359.20878242035707</v>
      </c>
      <c r="J151" s="2">
        <v>0</v>
      </c>
      <c r="K151" s="2">
        <f t="shared" si="56"/>
        <v>52293.008650423792</v>
      </c>
      <c r="L151" s="2">
        <f t="shared" si="50"/>
        <v>11493.008650423792</v>
      </c>
      <c r="M151" s="2">
        <f t="shared" si="51"/>
        <v>1379.161038050855</v>
      </c>
      <c r="N151" s="2">
        <f t="shared" si="52"/>
        <v>50913.847612372934</v>
      </c>
      <c r="O151" s="2">
        <f t="shared" si="53"/>
        <v>10113.847612372934</v>
      </c>
      <c r="P151" s="2">
        <f t="shared" si="61"/>
        <v>307.11771897560192</v>
      </c>
      <c r="Q151" s="2">
        <f t="shared" si="62"/>
        <v>59368.217521975981</v>
      </c>
      <c r="R151" s="2">
        <f t="shared" si="54"/>
        <v>18568.217521975981</v>
      </c>
      <c r="S151" s="2">
        <f>IF(MONTH(A151)=11,(Bezugstabelle!$D$14+Q139)*$R$10*0.7,0)</f>
        <v>0</v>
      </c>
      <c r="T151" s="2">
        <f t="shared" si="57"/>
        <v>0</v>
      </c>
      <c r="U151" s="3">
        <f t="shared" si="58"/>
        <v>3428.1571599948152</v>
      </c>
      <c r="V151" s="3">
        <f t="shared" si="59"/>
        <v>15140.060361981166</v>
      </c>
      <c r="W151" s="14">
        <f t="shared" si="55"/>
        <v>55940.060361981166</v>
      </c>
    </row>
    <row r="152" spans="1:23" x14ac:dyDescent="0.25">
      <c r="A152" s="1">
        <v>47574</v>
      </c>
      <c r="B152">
        <v>137</v>
      </c>
      <c r="C152" s="8">
        <f t="shared" si="46"/>
        <v>300</v>
      </c>
      <c r="D152" s="8">
        <f t="shared" si="47"/>
        <v>41100</v>
      </c>
      <c r="E152">
        <v>0</v>
      </c>
      <c r="F152" s="2">
        <v>0</v>
      </c>
      <c r="G152" s="2">
        <f t="shared" si="48"/>
        <v>300</v>
      </c>
      <c r="H152" s="2">
        <f t="shared" si="60"/>
        <v>52593.008650423792</v>
      </c>
      <c r="I152" s="2">
        <f t="shared" si="49"/>
        <v>363.76830983209788</v>
      </c>
      <c r="J152" s="2">
        <v>0</v>
      </c>
      <c r="K152" s="2">
        <f t="shared" si="56"/>
        <v>52956.776960255891</v>
      </c>
      <c r="L152" s="2">
        <f t="shared" si="50"/>
        <v>11856.776960255891</v>
      </c>
      <c r="M152" s="2">
        <f t="shared" si="51"/>
        <v>1422.8132352307071</v>
      </c>
      <c r="N152" s="2">
        <f t="shared" si="52"/>
        <v>51533.963725025184</v>
      </c>
      <c r="O152" s="2">
        <f t="shared" si="53"/>
        <v>10433.963725025184</v>
      </c>
      <c r="P152" s="2">
        <f t="shared" si="61"/>
        <v>310.27473111427508</v>
      </c>
      <c r="Q152" s="2">
        <f t="shared" si="62"/>
        <v>59978.492253090255</v>
      </c>
      <c r="R152" s="2">
        <f t="shared" si="54"/>
        <v>18878.492253090255</v>
      </c>
      <c r="S152" s="2">
        <f>IF(MONTH(A152)=11,(Bezugstabelle!$D$14+Q140)*$R$10*0.7,0)</f>
        <v>0</v>
      </c>
      <c r="T152" s="2">
        <f t="shared" si="57"/>
        <v>0</v>
      </c>
      <c r="U152" s="3">
        <f t="shared" si="58"/>
        <v>3485.441632226788</v>
      </c>
      <c r="V152" s="3">
        <f t="shared" si="59"/>
        <v>15393.050620863467</v>
      </c>
      <c r="W152" s="14">
        <f t="shared" si="55"/>
        <v>56493.050620863469</v>
      </c>
    </row>
    <row r="153" spans="1:23" x14ac:dyDescent="0.25">
      <c r="A153" s="1">
        <v>47604</v>
      </c>
      <c r="B153">
        <v>138</v>
      </c>
      <c r="C153" s="8">
        <f t="shared" si="46"/>
        <v>300</v>
      </c>
      <c r="D153" s="8">
        <f t="shared" si="47"/>
        <v>41400</v>
      </c>
      <c r="E153">
        <v>0</v>
      </c>
      <c r="F153" s="2">
        <v>0</v>
      </c>
      <c r="G153" s="2">
        <f t="shared" si="48"/>
        <v>300</v>
      </c>
      <c r="H153" s="2">
        <f t="shared" si="60"/>
        <v>53256.776960255891</v>
      </c>
      <c r="I153" s="2">
        <f t="shared" si="49"/>
        <v>368.35937397510321</v>
      </c>
      <c r="J153" s="2">
        <v>0</v>
      </c>
      <c r="K153" s="2">
        <f t="shared" si="56"/>
        <v>53625.136334230992</v>
      </c>
      <c r="L153" s="2">
        <f t="shared" si="50"/>
        <v>12225.136334230992</v>
      </c>
      <c r="M153" s="2">
        <f t="shared" si="51"/>
        <v>1467.0163601077193</v>
      </c>
      <c r="N153" s="2">
        <f t="shared" si="52"/>
        <v>52158.11997412327</v>
      </c>
      <c r="O153" s="2">
        <f t="shared" si="53"/>
        <v>10758.11997412327</v>
      </c>
      <c r="P153" s="2">
        <f t="shared" si="61"/>
        <v>313.44815971606931</v>
      </c>
      <c r="Q153" s="2">
        <f t="shared" si="62"/>
        <v>60591.940412806325</v>
      </c>
      <c r="R153" s="2">
        <f t="shared" si="54"/>
        <v>19191.940412806325</v>
      </c>
      <c r="S153" s="2">
        <f>IF(MONTH(A153)=11,(Bezugstabelle!$D$14+Q141)*$R$10*0.7,0)</f>
        <v>0</v>
      </c>
      <c r="T153" s="2">
        <f t="shared" si="57"/>
        <v>0</v>
      </c>
      <c r="U153" s="3">
        <f t="shared" si="58"/>
        <v>3543.3119987143677</v>
      </c>
      <c r="V153" s="3">
        <f t="shared" si="59"/>
        <v>15648.628414091958</v>
      </c>
      <c r="W153" s="14">
        <f t="shared" si="55"/>
        <v>57048.62841409196</v>
      </c>
    </row>
    <row r="154" spans="1:23" x14ac:dyDescent="0.25">
      <c r="A154" s="1">
        <v>47635</v>
      </c>
      <c r="B154">
        <v>139</v>
      </c>
      <c r="C154" s="8">
        <f t="shared" si="46"/>
        <v>300</v>
      </c>
      <c r="D154" s="8">
        <f t="shared" si="47"/>
        <v>41700</v>
      </c>
      <c r="E154">
        <v>0</v>
      </c>
      <c r="F154" s="2">
        <v>0</v>
      </c>
      <c r="G154" s="2">
        <f t="shared" si="48"/>
        <v>300</v>
      </c>
      <c r="H154" s="2">
        <f t="shared" si="60"/>
        <v>53925.136334230992</v>
      </c>
      <c r="I154" s="2">
        <f t="shared" si="49"/>
        <v>372.9821929784311</v>
      </c>
      <c r="J154" s="2">
        <v>0</v>
      </c>
      <c r="K154" s="2">
        <f t="shared" si="56"/>
        <v>54298.118527209423</v>
      </c>
      <c r="L154" s="2">
        <f t="shared" si="50"/>
        <v>12598.118527209423</v>
      </c>
      <c r="M154" s="2">
        <f t="shared" si="51"/>
        <v>1511.7742232651308</v>
      </c>
      <c r="N154" s="2">
        <f t="shared" si="52"/>
        <v>52786.344303944294</v>
      </c>
      <c r="O154" s="2">
        <f t="shared" si="53"/>
        <v>11086.344303944294</v>
      </c>
      <c r="P154" s="2">
        <f t="shared" si="61"/>
        <v>316.6380901465929</v>
      </c>
      <c r="Q154" s="2">
        <f t="shared" si="62"/>
        <v>61208.578502952922</v>
      </c>
      <c r="R154" s="2">
        <f t="shared" si="54"/>
        <v>19508.578502952922</v>
      </c>
      <c r="S154" s="2">
        <f>IF(MONTH(A154)=11,(Bezugstabelle!$D$14+Q142)*$R$10*0.7,0)</f>
        <v>0</v>
      </c>
      <c r="T154" s="2">
        <f t="shared" si="57"/>
        <v>0</v>
      </c>
      <c r="U154" s="3">
        <f t="shared" si="58"/>
        <v>3601.7713061076824</v>
      </c>
      <c r="V154" s="3">
        <f t="shared" si="59"/>
        <v>15906.807196845239</v>
      </c>
      <c r="W154" s="14">
        <f t="shared" si="55"/>
        <v>57606.807196845242</v>
      </c>
    </row>
    <row r="155" spans="1:23" x14ac:dyDescent="0.25">
      <c r="A155" s="1">
        <v>47665</v>
      </c>
      <c r="B155">
        <v>140</v>
      </c>
      <c r="C155" s="8">
        <f t="shared" si="46"/>
        <v>300</v>
      </c>
      <c r="D155" s="8">
        <f t="shared" si="47"/>
        <v>42000</v>
      </c>
      <c r="E155">
        <v>0</v>
      </c>
      <c r="F155" s="2">
        <v>0</v>
      </c>
      <c r="G155" s="2">
        <f t="shared" si="48"/>
        <v>300</v>
      </c>
      <c r="H155" s="2">
        <f t="shared" si="60"/>
        <v>54598.118527209423</v>
      </c>
      <c r="I155" s="2">
        <f t="shared" si="49"/>
        <v>377.63698647986524</v>
      </c>
      <c r="J155" s="2">
        <v>0</v>
      </c>
      <c r="K155" s="2">
        <f t="shared" si="56"/>
        <v>54975.755513689284</v>
      </c>
      <c r="L155" s="2">
        <f t="shared" si="50"/>
        <v>12975.755513689284</v>
      </c>
      <c r="M155" s="2">
        <f t="shared" si="51"/>
        <v>1557.0906616427142</v>
      </c>
      <c r="N155" s="2">
        <f t="shared" si="52"/>
        <v>53418.664852046568</v>
      </c>
      <c r="O155" s="2">
        <f t="shared" si="53"/>
        <v>11418.664852046568</v>
      </c>
      <c r="P155" s="2">
        <f t="shared" si="61"/>
        <v>319.84460821535515</v>
      </c>
      <c r="Q155" s="2">
        <f t="shared" si="62"/>
        <v>61828.423111168275</v>
      </c>
      <c r="R155" s="2">
        <f t="shared" si="54"/>
        <v>19828.423111168275</v>
      </c>
      <c r="S155" s="2">
        <f>IF(MONTH(A155)=11,(Bezugstabelle!$D$14+Q143)*$R$10*0.7,0)</f>
        <v>0</v>
      </c>
      <c r="T155" s="2">
        <f t="shared" si="57"/>
        <v>0</v>
      </c>
      <c r="U155" s="3">
        <f t="shared" si="58"/>
        <v>3660.822616899442</v>
      </c>
      <c r="V155" s="3">
        <f t="shared" si="59"/>
        <v>16167.600494268832</v>
      </c>
      <c r="W155" s="14">
        <f t="shared" si="55"/>
        <v>58167.600494268831</v>
      </c>
    </row>
    <row r="156" spans="1:23" x14ac:dyDescent="0.25">
      <c r="A156" s="1">
        <v>47696</v>
      </c>
      <c r="B156">
        <v>141</v>
      </c>
      <c r="C156" s="8">
        <f t="shared" si="46"/>
        <v>300</v>
      </c>
      <c r="D156" s="8">
        <f t="shared" si="47"/>
        <v>42300</v>
      </c>
      <c r="E156">
        <v>0</v>
      </c>
      <c r="F156" s="2">
        <v>0</v>
      </c>
      <c r="G156" s="2">
        <f t="shared" si="48"/>
        <v>300</v>
      </c>
      <c r="H156" s="2">
        <f t="shared" si="60"/>
        <v>55275.755513689284</v>
      </c>
      <c r="I156" s="2">
        <f t="shared" si="49"/>
        <v>382.32397563635089</v>
      </c>
      <c r="J156" s="2">
        <v>0</v>
      </c>
      <c r="K156" s="2">
        <f t="shared" si="56"/>
        <v>55658.079489325632</v>
      </c>
      <c r="L156" s="2">
        <f t="shared" si="50"/>
        <v>13358.079489325632</v>
      </c>
      <c r="M156" s="2">
        <f t="shared" si="51"/>
        <v>1602.9695387190759</v>
      </c>
      <c r="N156" s="2">
        <f t="shared" si="52"/>
        <v>54055.109950606558</v>
      </c>
      <c r="O156" s="2">
        <f t="shared" si="53"/>
        <v>11755.109950606558</v>
      </c>
      <c r="P156" s="2">
        <f t="shared" si="61"/>
        <v>323.067800178075</v>
      </c>
      <c r="Q156" s="2">
        <f t="shared" si="62"/>
        <v>62451.490911346351</v>
      </c>
      <c r="R156" s="2">
        <f t="shared" si="54"/>
        <v>20151.490911346351</v>
      </c>
      <c r="S156" s="2">
        <f>IF(MONTH(A156)=11,(Bezugstabelle!$D$14+Q144)*$R$10*0.7,0)</f>
        <v>0</v>
      </c>
      <c r="T156" s="2">
        <f t="shared" si="57"/>
        <v>0</v>
      </c>
      <c r="U156" s="3">
        <f t="shared" si="58"/>
        <v>3720.4690095073197</v>
      </c>
      <c r="V156" s="3">
        <f t="shared" si="59"/>
        <v>16431.021901839031</v>
      </c>
      <c r="W156" s="14">
        <f t="shared" si="55"/>
        <v>58731.021901839034</v>
      </c>
    </row>
    <row r="157" spans="1:23" x14ac:dyDescent="0.25">
      <c r="A157" s="1">
        <v>47727</v>
      </c>
      <c r="B157">
        <v>142</v>
      </c>
      <c r="C157" s="8">
        <f t="shared" si="46"/>
        <v>300</v>
      </c>
      <c r="D157" s="8">
        <f t="shared" si="47"/>
        <v>42600</v>
      </c>
      <c r="E157">
        <v>0</v>
      </c>
      <c r="F157" s="2">
        <v>0</v>
      </c>
      <c r="G157" s="2">
        <f t="shared" si="48"/>
        <v>300</v>
      </c>
      <c r="H157" s="2">
        <f t="shared" si="60"/>
        <v>55958.079489325632</v>
      </c>
      <c r="I157" s="2">
        <f t="shared" si="49"/>
        <v>387.04338313450233</v>
      </c>
      <c r="J157" s="2">
        <v>0</v>
      </c>
      <c r="K157" s="2">
        <f t="shared" si="56"/>
        <v>56345.122872460131</v>
      </c>
      <c r="L157" s="2">
        <f t="shared" si="50"/>
        <v>13745.122872460131</v>
      </c>
      <c r="M157" s="2">
        <f t="shared" si="51"/>
        <v>1649.4147446952156</v>
      </c>
      <c r="N157" s="2">
        <f t="shared" si="52"/>
        <v>54695.708127764912</v>
      </c>
      <c r="O157" s="2">
        <f t="shared" si="53"/>
        <v>12095.708127764912</v>
      </c>
      <c r="P157" s="2">
        <f t="shared" si="61"/>
        <v>326.30775273900099</v>
      </c>
      <c r="Q157" s="2">
        <f t="shared" si="62"/>
        <v>63077.798664085349</v>
      </c>
      <c r="R157" s="2">
        <f t="shared" si="54"/>
        <v>20477.798664085349</v>
      </c>
      <c r="S157" s="2">
        <f>IF(MONTH(A157)=11,(Bezugstabelle!$D$14+Q145)*$R$10*0.7,0)</f>
        <v>0</v>
      </c>
      <c r="T157" s="2">
        <f t="shared" si="57"/>
        <v>0</v>
      </c>
      <c r="U157" s="3">
        <f t="shared" si="58"/>
        <v>3780.7135783567574</v>
      </c>
      <c r="V157" s="3">
        <f t="shared" si="59"/>
        <v>16697.085085728591</v>
      </c>
      <c r="W157" s="14">
        <f t="shared" si="55"/>
        <v>59297.085085728591</v>
      </c>
    </row>
    <row r="158" spans="1:23" x14ac:dyDescent="0.25">
      <c r="A158" s="1">
        <v>47757</v>
      </c>
      <c r="B158">
        <v>143</v>
      </c>
      <c r="C158" s="8">
        <f t="shared" si="46"/>
        <v>300</v>
      </c>
      <c r="D158" s="8">
        <f t="shared" si="47"/>
        <v>42900</v>
      </c>
      <c r="E158">
        <v>0</v>
      </c>
      <c r="F158" s="2">
        <v>0</v>
      </c>
      <c r="G158" s="2">
        <f t="shared" si="48"/>
        <v>300</v>
      </c>
      <c r="H158" s="2">
        <f t="shared" si="60"/>
        <v>56645.122872460131</v>
      </c>
      <c r="I158" s="2">
        <f t="shared" si="49"/>
        <v>391.79543320118256</v>
      </c>
      <c r="J158" s="2">
        <v>0</v>
      </c>
      <c r="K158" s="2">
        <f t="shared" si="56"/>
        <v>57036.918305661311</v>
      </c>
      <c r="L158" s="2">
        <f t="shared" si="50"/>
        <v>14136.918305661311</v>
      </c>
      <c r="M158" s="2">
        <f t="shared" si="51"/>
        <v>1696.4301966793573</v>
      </c>
      <c r="N158" s="2">
        <f t="shared" si="52"/>
        <v>55340.488108981954</v>
      </c>
      <c r="O158" s="2">
        <f t="shared" si="53"/>
        <v>12440.488108981954</v>
      </c>
      <c r="P158" s="2">
        <f t="shared" si="61"/>
        <v>329.5645530532438</v>
      </c>
      <c r="Q158" s="2">
        <f t="shared" si="62"/>
        <v>63707.363217138591</v>
      </c>
      <c r="R158" s="2">
        <f t="shared" si="54"/>
        <v>20807.363217138591</v>
      </c>
      <c r="S158" s="2">
        <f>IF(MONTH(A158)=11,(Bezugstabelle!$D$14+Q146)*$R$10*0.7,0)</f>
        <v>0</v>
      </c>
      <c r="T158" s="2">
        <f t="shared" si="57"/>
        <v>0</v>
      </c>
      <c r="U158" s="3">
        <f t="shared" si="58"/>
        <v>3841.5594339642116</v>
      </c>
      <c r="V158" s="3">
        <f t="shared" si="59"/>
        <v>16965.803783174379</v>
      </c>
      <c r="W158" s="14">
        <f t="shared" si="55"/>
        <v>59865.803783174379</v>
      </c>
    </row>
    <row r="159" spans="1:23" x14ac:dyDescent="0.25">
      <c r="A159" s="1">
        <v>47788</v>
      </c>
      <c r="B159">
        <v>144</v>
      </c>
      <c r="C159" s="8">
        <f t="shared" si="46"/>
        <v>300</v>
      </c>
      <c r="D159" s="8">
        <f t="shared" si="47"/>
        <v>43200</v>
      </c>
      <c r="E159">
        <v>0</v>
      </c>
      <c r="F159" s="2">
        <f>F147+$J$7</f>
        <v>-454.36000000000024</v>
      </c>
      <c r="G159" s="2">
        <f t="shared" si="48"/>
        <v>-154.36000000000024</v>
      </c>
      <c r="H159" s="2">
        <f t="shared" si="60"/>
        <v>56882.55830566131</v>
      </c>
      <c r="I159" s="2">
        <f t="shared" si="49"/>
        <v>393.4376949474908</v>
      </c>
      <c r="J159" s="2">
        <f t="shared" ref="J159" si="64">(0.36%+0.035%)*H159</f>
        <v>224.6861053073622</v>
      </c>
      <c r="K159" s="2">
        <f t="shared" si="56"/>
        <v>57500.682105916159</v>
      </c>
      <c r="L159" s="2">
        <f t="shared" si="50"/>
        <v>14300.682105916159</v>
      </c>
      <c r="M159" s="2">
        <f t="shared" si="51"/>
        <v>1716.0818527099391</v>
      </c>
      <c r="N159" s="2">
        <f t="shared" si="52"/>
        <v>55784.600253206219</v>
      </c>
      <c r="O159" s="2">
        <f t="shared" si="53"/>
        <v>12584.600253206219</v>
      </c>
      <c r="P159" s="2">
        <f t="shared" si="61"/>
        <v>332.83828872912068</v>
      </c>
      <c r="Q159" s="2">
        <f t="shared" si="62"/>
        <v>64331.445735312518</v>
      </c>
      <c r="R159" s="2">
        <f t="shared" si="54"/>
        <v>21131.445735312518</v>
      </c>
      <c r="S159" s="2">
        <f>IF(MONTH(A159)=11,(Bezugstabelle!$D$14+Q147)*$R$10*0.7,0)</f>
        <v>214.42703400482287</v>
      </c>
      <c r="T159" s="2">
        <f t="shared" si="57"/>
        <v>8.7557705551969338</v>
      </c>
      <c r="U159" s="3">
        <f t="shared" si="58"/>
        <v>3861.8045777289326</v>
      </c>
      <c r="V159" s="3">
        <f t="shared" si="59"/>
        <v>17269.641157583585</v>
      </c>
      <c r="W159" s="14">
        <f t="shared" si="55"/>
        <v>60469.641157583581</v>
      </c>
    </row>
    <row r="160" spans="1:23" x14ac:dyDescent="0.25">
      <c r="A160" s="1">
        <v>47818</v>
      </c>
      <c r="B160">
        <v>145</v>
      </c>
      <c r="C160" s="8">
        <f t="shared" si="46"/>
        <v>300</v>
      </c>
      <c r="D160" s="8">
        <f t="shared" si="47"/>
        <v>43500</v>
      </c>
      <c r="E160">
        <v>0</v>
      </c>
      <c r="F160" s="2">
        <v>0</v>
      </c>
      <c r="G160" s="2">
        <f t="shared" si="48"/>
        <v>300</v>
      </c>
      <c r="H160" s="2">
        <f t="shared" si="60"/>
        <v>57800.682105916159</v>
      </c>
      <c r="I160" s="2">
        <f t="shared" si="49"/>
        <v>399.78805123258684</v>
      </c>
      <c r="J160" s="2">
        <v>0</v>
      </c>
      <c r="K160" s="2">
        <f t="shared" si="56"/>
        <v>58200.470157148746</v>
      </c>
      <c r="L160" s="2">
        <f t="shared" si="50"/>
        <v>14700.470157148746</v>
      </c>
      <c r="M160" s="2">
        <f t="shared" si="51"/>
        <v>1764.0564188578494</v>
      </c>
      <c r="N160" s="2">
        <f t="shared" si="52"/>
        <v>56436.413738290896</v>
      </c>
      <c r="O160" s="2">
        <f t="shared" si="53"/>
        <v>12936.413738290896</v>
      </c>
      <c r="P160" s="2">
        <f t="shared" si="61"/>
        <v>336.08351782362507</v>
      </c>
      <c r="Q160" s="2">
        <f t="shared" si="62"/>
        <v>64967.529253136141</v>
      </c>
      <c r="R160" s="2">
        <f t="shared" si="54"/>
        <v>21467.529253136141</v>
      </c>
      <c r="S160" s="2">
        <f>IF(MONTH(A160)=11,(Bezugstabelle!$D$14+Q148)*$R$10*0.7,0)</f>
        <v>0</v>
      </c>
      <c r="T160" s="2">
        <f t="shared" si="57"/>
        <v>0</v>
      </c>
      <c r="U160" s="3">
        <f t="shared" si="58"/>
        <v>3963.4425883602594</v>
      </c>
      <c r="V160" s="3">
        <f t="shared" si="59"/>
        <v>17504.086664775881</v>
      </c>
      <c r="W160" s="14">
        <f t="shared" si="55"/>
        <v>61004.086664775881</v>
      </c>
    </row>
    <row r="161" spans="1:23" x14ac:dyDescent="0.25">
      <c r="A161" s="1">
        <v>47849</v>
      </c>
      <c r="B161">
        <v>146</v>
      </c>
      <c r="C161" s="8">
        <f t="shared" si="46"/>
        <v>300</v>
      </c>
      <c r="D161" s="8">
        <f t="shared" si="47"/>
        <v>43800</v>
      </c>
      <c r="E161">
        <v>0</v>
      </c>
      <c r="F161" s="2">
        <v>0</v>
      </c>
      <c r="G161" s="2">
        <f t="shared" si="48"/>
        <v>300</v>
      </c>
      <c r="H161" s="2">
        <f t="shared" si="60"/>
        <v>58500.470157148746</v>
      </c>
      <c r="I161" s="2">
        <f t="shared" si="49"/>
        <v>404.62825192027884</v>
      </c>
      <c r="J161" s="2">
        <v>0</v>
      </c>
      <c r="K161" s="2">
        <f t="shared" si="56"/>
        <v>58905.098409069025</v>
      </c>
      <c r="L161" s="2">
        <f t="shared" si="50"/>
        <v>15105.098409069025</v>
      </c>
      <c r="M161" s="2">
        <f t="shared" si="51"/>
        <v>1812.6118090882828</v>
      </c>
      <c r="N161" s="2">
        <f t="shared" si="52"/>
        <v>57092.486599980744</v>
      </c>
      <c r="O161" s="2">
        <f t="shared" si="53"/>
        <v>13292.486599980744</v>
      </c>
      <c r="P161" s="2">
        <f t="shared" si="61"/>
        <v>339.39115211630792</v>
      </c>
      <c r="Q161" s="2">
        <f t="shared" si="62"/>
        <v>65606.920405252444</v>
      </c>
      <c r="R161" s="2">
        <f t="shared" si="54"/>
        <v>21806.920405252444</v>
      </c>
      <c r="S161" s="2">
        <f>IF(MONTH(A161)=11,(Bezugstabelle!$D$14+Q149)*$R$10*0.7,0)</f>
        <v>0</v>
      </c>
      <c r="T161" s="2">
        <f t="shared" si="57"/>
        <v>0</v>
      </c>
      <c r="U161" s="3">
        <f t="shared" si="58"/>
        <v>4026.1026798197322</v>
      </c>
      <c r="V161" s="3">
        <f t="shared" si="59"/>
        <v>17780.817725432713</v>
      </c>
      <c r="W161" s="14">
        <f t="shared" si="55"/>
        <v>61580.817725432717</v>
      </c>
    </row>
    <row r="162" spans="1:23" x14ac:dyDescent="0.25">
      <c r="A162" s="1">
        <v>47880</v>
      </c>
      <c r="B162">
        <v>147</v>
      </c>
      <c r="C162" s="8">
        <f t="shared" si="46"/>
        <v>300</v>
      </c>
      <c r="D162" s="8">
        <f t="shared" si="47"/>
        <v>44100</v>
      </c>
      <c r="E162">
        <v>0</v>
      </c>
      <c r="F162" s="2">
        <v>0</v>
      </c>
      <c r="G162" s="2">
        <f t="shared" si="48"/>
        <v>300</v>
      </c>
      <c r="H162" s="2">
        <f t="shared" si="60"/>
        <v>59205.098409069025</v>
      </c>
      <c r="I162" s="2">
        <f t="shared" si="49"/>
        <v>409.50193066272749</v>
      </c>
      <c r="J162" s="2">
        <v>0</v>
      </c>
      <c r="K162" s="2">
        <f t="shared" si="56"/>
        <v>59614.600339731755</v>
      </c>
      <c r="L162" s="2">
        <f t="shared" si="50"/>
        <v>15514.600339731755</v>
      </c>
      <c r="M162" s="2">
        <f t="shared" si="51"/>
        <v>1861.7520407678105</v>
      </c>
      <c r="N162" s="2">
        <f t="shared" si="52"/>
        <v>57752.848298963945</v>
      </c>
      <c r="O162" s="2">
        <f t="shared" si="53"/>
        <v>13652.848298963945</v>
      </c>
      <c r="P162" s="2">
        <f t="shared" si="61"/>
        <v>342.71598610731269</v>
      </c>
      <c r="Q162" s="2">
        <f t="shared" si="62"/>
        <v>66249.63639135976</v>
      </c>
      <c r="R162" s="2">
        <f t="shared" si="54"/>
        <v>22149.63639135976</v>
      </c>
      <c r="S162" s="2">
        <f>IF(MONTH(A162)=11,(Bezugstabelle!$D$14+Q150)*$R$10*0.7,0)</f>
        <v>0</v>
      </c>
      <c r="T162" s="2">
        <f t="shared" si="57"/>
        <v>0</v>
      </c>
      <c r="U162" s="3">
        <f t="shared" si="58"/>
        <v>4089.3766187547949</v>
      </c>
      <c r="V162" s="3">
        <f t="shared" si="59"/>
        <v>18060.259772604964</v>
      </c>
      <c r="W162" s="14">
        <f t="shared" si="55"/>
        <v>62160.259772604964</v>
      </c>
    </row>
    <row r="163" spans="1:23" x14ac:dyDescent="0.25">
      <c r="A163" s="1">
        <v>47908</v>
      </c>
      <c r="B163">
        <v>148</v>
      </c>
      <c r="C163" s="8">
        <f t="shared" si="46"/>
        <v>300</v>
      </c>
      <c r="D163" s="8">
        <f t="shared" si="47"/>
        <v>44400</v>
      </c>
      <c r="E163">
        <v>0</v>
      </c>
      <c r="F163" s="2">
        <v>0</v>
      </c>
      <c r="G163" s="2">
        <f t="shared" si="48"/>
        <v>300</v>
      </c>
      <c r="H163" s="2">
        <f t="shared" si="60"/>
        <v>59914.600339731755</v>
      </c>
      <c r="I163" s="2">
        <f t="shared" si="49"/>
        <v>414.40931901647804</v>
      </c>
      <c r="J163" s="2">
        <v>0</v>
      </c>
      <c r="K163" s="2">
        <f t="shared" si="56"/>
        <v>60329.009658748233</v>
      </c>
      <c r="L163" s="2">
        <f t="shared" si="50"/>
        <v>15929.009658748233</v>
      </c>
      <c r="M163" s="2">
        <f t="shared" si="51"/>
        <v>1911.4811590497882</v>
      </c>
      <c r="N163" s="2">
        <f t="shared" si="52"/>
        <v>58417.528499698448</v>
      </c>
      <c r="O163" s="2">
        <f t="shared" si="53"/>
        <v>14017.528499698448</v>
      </c>
      <c r="P163" s="2">
        <f t="shared" si="61"/>
        <v>346.05810923507073</v>
      </c>
      <c r="Q163" s="2">
        <f t="shared" si="62"/>
        <v>66895.694500594836</v>
      </c>
      <c r="R163" s="2">
        <f t="shared" si="54"/>
        <v>22495.694500594836</v>
      </c>
      <c r="S163" s="2">
        <f>IF(MONTH(A163)=11,(Bezugstabelle!$D$14+Q151)*$R$10*0.7,0)</f>
        <v>0</v>
      </c>
      <c r="T163" s="2">
        <f t="shared" si="57"/>
        <v>0</v>
      </c>
      <c r="U163" s="3">
        <f t="shared" si="58"/>
        <v>4153.2675971723211</v>
      </c>
      <c r="V163" s="3">
        <f t="shared" si="59"/>
        <v>18342.426903422514</v>
      </c>
      <c r="W163" s="14">
        <f t="shared" si="55"/>
        <v>62742.426903422514</v>
      </c>
    </row>
    <row r="164" spans="1:23" x14ac:dyDescent="0.25">
      <c r="A164" s="1">
        <v>47939</v>
      </c>
      <c r="B164">
        <v>149</v>
      </c>
      <c r="C164" s="8">
        <f t="shared" si="46"/>
        <v>300</v>
      </c>
      <c r="D164" s="8">
        <f t="shared" si="47"/>
        <v>44700</v>
      </c>
      <c r="E164">
        <v>0</v>
      </c>
      <c r="F164" s="2">
        <v>0</v>
      </c>
      <c r="G164" s="2">
        <f t="shared" si="48"/>
        <v>300</v>
      </c>
      <c r="H164" s="2">
        <f t="shared" si="60"/>
        <v>60629.009658748233</v>
      </c>
      <c r="I164" s="2">
        <f t="shared" si="49"/>
        <v>419.35065013967528</v>
      </c>
      <c r="J164" s="2">
        <v>0</v>
      </c>
      <c r="K164" s="2">
        <f t="shared" si="56"/>
        <v>61048.36030888791</v>
      </c>
      <c r="L164" s="2">
        <f t="shared" si="50"/>
        <v>16348.36030888791</v>
      </c>
      <c r="M164" s="2">
        <f t="shared" si="51"/>
        <v>1961.8032370665494</v>
      </c>
      <c r="N164" s="2">
        <f t="shared" si="52"/>
        <v>59086.557071821364</v>
      </c>
      <c r="O164" s="2">
        <f t="shared" si="53"/>
        <v>14386.557071821364</v>
      </c>
      <c r="P164" s="2">
        <f t="shared" si="61"/>
        <v>349.41761140309313</v>
      </c>
      <c r="Q164" s="2">
        <f t="shared" si="62"/>
        <v>67545.112111997936</v>
      </c>
      <c r="R164" s="2">
        <f t="shared" si="54"/>
        <v>22845.112111997936</v>
      </c>
      <c r="S164" s="2">
        <f>IF(MONTH(A164)=11,(Bezugstabelle!$D$14+Q152)*$R$10*0.7,0)</f>
        <v>0</v>
      </c>
      <c r="T164" s="2">
        <f t="shared" si="57"/>
        <v>0</v>
      </c>
      <c r="U164" s="3">
        <f t="shared" si="58"/>
        <v>4217.7788236776187</v>
      </c>
      <c r="V164" s="3">
        <f t="shared" si="59"/>
        <v>18627.333288320318</v>
      </c>
      <c r="W164" s="14">
        <f t="shared" si="55"/>
        <v>63327.333288320318</v>
      </c>
    </row>
    <row r="165" spans="1:23" x14ac:dyDescent="0.25">
      <c r="A165" s="1">
        <v>47969</v>
      </c>
      <c r="B165">
        <v>150</v>
      </c>
      <c r="C165" s="8">
        <f t="shared" si="46"/>
        <v>300</v>
      </c>
      <c r="D165" s="8">
        <f t="shared" si="47"/>
        <v>45000</v>
      </c>
      <c r="E165">
        <v>0</v>
      </c>
      <c r="F165" s="2">
        <v>0</v>
      </c>
      <c r="G165" s="2">
        <f t="shared" si="48"/>
        <v>300</v>
      </c>
      <c r="H165" s="2">
        <f t="shared" si="60"/>
        <v>61348.36030888791</v>
      </c>
      <c r="I165" s="2">
        <f t="shared" si="49"/>
        <v>424.32615880314142</v>
      </c>
      <c r="J165" s="2">
        <v>0</v>
      </c>
      <c r="K165" s="2">
        <f t="shared" si="56"/>
        <v>61772.686467691048</v>
      </c>
      <c r="L165" s="2">
        <f t="shared" si="50"/>
        <v>16772.686467691048</v>
      </c>
      <c r="M165" s="2">
        <f t="shared" si="51"/>
        <v>2012.7223761229257</v>
      </c>
      <c r="N165" s="2">
        <f t="shared" si="52"/>
        <v>59759.964091568123</v>
      </c>
      <c r="O165" s="2">
        <f t="shared" si="53"/>
        <v>14759.964091568123</v>
      </c>
      <c r="P165" s="2">
        <f t="shared" si="61"/>
        <v>352.79458298238927</v>
      </c>
      <c r="Q165" s="2">
        <f t="shared" si="62"/>
        <v>68197.906694980324</v>
      </c>
      <c r="R165" s="2">
        <f t="shared" si="54"/>
        <v>23197.906694980324</v>
      </c>
      <c r="S165" s="2">
        <f>IF(MONTH(A165)=11,(Bezugstabelle!$D$14+Q153)*$R$10*0.7,0)</f>
        <v>0</v>
      </c>
      <c r="T165" s="2">
        <f t="shared" si="57"/>
        <v>0</v>
      </c>
      <c r="U165" s="3">
        <f t="shared" si="58"/>
        <v>4282.9135235607419</v>
      </c>
      <c r="V165" s="3">
        <f t="shared" si="59"/>
        <v>18914.993171419581</v>
      </c>
      <c r="W165" s="14">
        <f t="shared" si="55"/>
        <v>63914.993171419585</v>
      </c>
    </row>
    <row r="166" spans="1:23" x14ac:dyDescent="0.25">
      <c r="A166" s="1">
        <v>48000</v>
      </c>
      <c r="B166">
        <v>151</v>
      </c>
      <c r="C166" s="8">
        <f t="shared" si="46"/>
        <v>300</v>
      </c>
      <c r="D166" s="8">
        <f t="shared" si="47"/>
        <v>45300</v>
      </c>
      <c r="E166">
        <v>0</v>
      </c>
      <c r="F166" s="2">
        <v>0</v>
      </c>
      <c r="G166" s="2">
        <f t="shared" si="48"/>
        <v>300</v>
      </c>
      <c r="H166" s="2">
        <f t="shared" si="60"/>
        <v>62072.686467691048</v>
      </c>
      <c r="I166" s="2">
        <f t="shared" si="49"/>
        <v>429.33608140152978</v>
      </c>
      <c r="J166" s="2">
        <v>0</v>
      </c>
      <c r="K166" s="2">
        <f t="shared" si="56"/>
        <v>62502.02254909258</v>
      </c>
      <c r="L166" s="2">
        <f t="shared" si="50"/>
        <v>17202.02254909258</v>
      </c>
      <c r="M166" s="2">
        <f t="shared" si="51"/>
        <v>2064.2427058911098</v>
      </c>
      <c r="N166" s="2">
        <f t="shared" si="52"/>
        <v>60437.779843201468</v>
      </c>
      <c r="O166" s="2">
        <f t="shared" si="53"/>
        <v>15137.779843201468</v>
      </c>
      <c r="P166" s="2">
        <f t="shared" si="61"/>
        <v>356.18911481389767</v>
      </c>
      <c r="Q166" s="2">
        <f t="shared" si="62"/>
        <v>68854.09580979422</v>
      </c>
      <c r="R166" s="2">
        <f t="shared" si="54"/>
        <v>23554.09580979422</v>
      </c>
      <c r="S166" s="2">
        <f>IF(MONTH(A166)=11,(Bezugstabelle!$D$14+Q154)*$R$10*0.7,0)</f>
        <v>0</v>
      </c>
      <c r="T166" s="2">
        <f t="shared" si="57"/>
        <v>0</v>
      </c>
      <c r="U166" s="3">
        <f t="shared" si="58"/>
        <v>4348.6749388832577</v>
      </c>
      <c r="V166" s="3">
        <f t="shared" si="59"/>
        <v>19205.420870910963</v>
      </c>
      <c r="W166" s="14">
        <f t="shared" si="55"/>
        <v>64505.420870910966</v>
      </c>
    </row>
    <row r="167" spans="1:23" x14ac:dyDescent="0.25">
      <c r="A167" s="1">
        <v>48030</v>
      </c>
      <c r="B167">
        <v>152</v>
      </c>
      <c r="C167" s="8">
        <f t="shared" si="46"/>
        <v>300</v>
      </c>
      <c r="D167" s="8">
        <f t="shared" si="47"/>
        <v>45600</v>
      </c>
      <c r="E167">
        <v>0</v>
      </c>
      <c r="F167" s="2">
        <v>0</v>
      </c>
      <c r="G167" s="2">
        <f t="shared" si="48"/>
        <v>300</v>
      </c>
      <c r="H167" s="2">
        <f t="shared" si="60"/>
        <v>62802.02254909258</v>
      </c>
      <c r="I167" s="2">
        <f t="shared" si="49"/>
        <v>434.38065596455704</v>
      </c>
      <c r="J167" s="2">
        <v>0</v>
      </c>
      <c r="K167" s="2">
        <f t="shared" si="56"/>
        <v>63236.40320505714</v>
      </c>
      <c r="L167" s="2">
        <f t="shared" si="50"/>
        <v>17636.40320505714</v>
      </c>
      <c r="M167" s="2">
        <f t="shared" si="51"/>
        <v>2116.368384606857</v>
      </c>
      <c r="N167" s="2">
        <f t="shared" si="52"/>
        <v>61120.034820450281</v>
      </c>
      <c r="O167" s="2">
        <f t="shared" si="53"/>
        <v>15520.034820450281</v>
      </c>
      <c r="P167" s="2">
        <f t="shared" si="61"/>
        <v>359.60129821092994</v>
      </c>
      <c r="Q167" s="2">
        <f t="shared" si="62"/>
        <v>69513.697108005144</v>
      </c>
      <c r="R167" s="2">
        <f t="shared" si="54"/>
        <v>23913.697108005144</v>
      </c>
      <c r="S167" s="2">
        <f>IF(MONTH(A167)=11,(Bezugstabelle!$D$14+Q155)*$R$10*0.7,0)</f>
        <v>0</v>
      </c>
      <c r="T167" s="2">
        <f t="shared" si="57"/>
        <v>0</v>
      </c>
      <c r="U167" s="3">
        <f t="shared" si="58"/>
        <v>4415.0663285654491</v>
      </c>
      <c r="V167" s="3">
        <f t="shared" si="59"/>
        <v>19498.630779439696</v>
      </c>
      <c r="W167" s="14">
        <f t="shared" si="55"/>
        <v>65098.6307794397</v>
      </c>
    </row>
    <row r="168" spans="1:23" x14ac:dyDescent="0.25">
      <c r="A168" s="1">
        <v>48061</v>
      </c>
      <c r="B168">
        <v>153</v>
      </c>
      <c r="C168" s="8">
        <f t="shared" si="46"/>
        <v>300</v>
      </c>
      <c r="D168" s="8">
        <f t="shared" si="47"/>
        <v>45900</v>
      </c>
      <c r="E168">
        <v>0</v>
      </c>
      <c r="F168" s="2">
        <v>0</v>
      </c>
      <c r="G168" s="2">
        <f t="shared" si="48"/>
        <v>300</v>
      </c>
      <c r="H168" s="2">
        <f t="shared" si="60"/>
        <v>63536.40320505714</v>
      </c>
      <c r="I168" s="2">
        <f t="shared" si="49"/>
        <v>439.4601221683119</v>
      </c>
      <c r="J168" s="2">
        <v>0</v>
      </c>
      <c r="K168" s="2">
        <f t="shared" si="56"/>
        <v>63975.863327225452</v>
      </c>
      <c r="L168" s="2">
        <f t="shared" si="50"/>
        <v>18075.863327225452</v>
      </c>
      <c r="M168" s="2">
        <f t="shared" si="51"/>
        <v>2169.1035992670545</v>
      </c>
      <c r="N168" s="2">
        <f t="shared" si="52"/>
        <v>61806.759727958401</v>
      </c>
      <c r="O168" s="2">
        <f t="shared" si="53"/>
        <v>15906.759727958401</v>
      </c>
      <c r="P168" s="2">
        <f t="shared" si="61"/>
        <v>363.03122496162672</v>
      </c>
      <c r="Q168" s="2">
        <f t="shared" si="62"/>
        <v>70176.72833296677</v>
      </c>
      <c r="R168" s="2">
        <f t="shared" si="54"/>
        <v>24276.72833296677</v>
      </c>
      <c r="S168" s="2">
        <f>IF(MONTH(A168)=11,(Bezugstabelle!$D$14+Q156)*$R$10*0.7,0)</f>
        <v>0</v>
      </c>
      <c r="T168" s="2">
        <f t="shared" si="57"/>
        <v>0</v>
      </c>
      <c r="U168" s="3">
        <f t="shared" si="58"/>
        <v>4482.0909684739891</v>
      </c>
      <c r="V168" s="3">
        <f t="shared" si="59"/>
        <v>19794.637364492781</v>
      </c>
      <c r="W168" s="14">
        <f t="shared" si="55"/>
        <v>65694.637364492781</v>
      </c>
    </row>
    <row r="169" spans="1:23" x14ac:dyDescent="0.25">
      <c r="A169" s="1">
        <v>48092</v>
      </c>
      <c r="B169">
        <v>154</v>
      </c>
      <c r="C169" s="8">
        <f t="shared" si="46"/>
        <v>300</v>
      </c>
      <c r="D169" s="8">
        <f t="shared" si="47"/>
        <v>46200</v>
      </c>
      <c r="E169">
        <v>0</v>
      </c>
      <c r="F169" s="2">
        <v>0</v>
      </c>
      <c r="G169" s="2">
        <f t="shared" si="48"/>
        <v>300</v>
      </c>
      <c r="H169" s="2">
        <f t="shared" si="60"/>
        <v>64275.863327225452</v>
      </c>
      <c r="I169" s="2">
        <f t="shared" si="49"/>
        <v>444.57472134664272</v>
      </c>
      <c r="J169" s="2">
        <v>0</v>
      </c>
      <c r="K169" s="2">
        <f t="shared" si="56"/>
        <v>64720.438048572098</v>
      </c>
      <c r="L169" s="2">
        <f t="shared" si="50"/>
        <v>18520.438048572098</v>
      </c>
      <c r="M169" s="2">
        <f t="shared" si="51"/>
        <v>2222.4525658286516</v>
      </c>
      <c r="N169" s="2">
        <f t="shared" si="52"/>
        <v>62497.985482743446</v>
      </c>
      <c r="O169" s="2">
        <f t="shared" si="53"/>
        <v>16297.985482743446</v>
      </c>
      <c r="P169" s="2">
        <f t="shared" si="61"/>
        <v>366.47898733142716</v>
      </c>
      <c r="Q169" s="2">
        <f t="shared" si="62"/>
        <v>70843.207320298199</v>
      </c>
      <c r="R169" s="2">
        <f t="shared" si="54"/>
        <v>24643.207320298199</v>
      </c>
      <c r="S169" s="2">
        <f>IF(MONTH(A169)=11,(Bezugstabelle!$D$14+Q157)*$R$10*0.7,0)</f>
        <v>0</v>
      </c>
      <c r="T169" s="2">
        <f t="shared" si="57"/>
        <v>0</v>
      </c>
      <c r="U169" s="3">
        <f t="shared" si="58"/>
        <v>4549.7521515100543</v>
      </c>
      <c r="V169" s="3">
        <f t="shared" si="59"/>
        <v>20093.455168788147</v>
      </c>
      <c r="W169" s="14">
        <f t="shared" si="55"/>
        <v>66293.455168788147</v>
      </c>
    </row>
    <row r="170" spans="1:23" x14ac:dyDescent="0.25">
      <c r="A170" s="1">
        <v>48122</v>
      </c>
      <c r="B170">
        <v>155</v>
      </c>
      <c r="C170" s="8">
        <f t="shared" si="46"/>
        <v>300</v>
      </c>
      <c r="D170" s="8">
        <f t="shared" si="47"/>
        <v>46500</v>
      </c>
      <c r="E170">
        <v>0</v>
      </c>
      <c r="F170" s="2">
        <v>0</v>
      </c>
      <c r="G170" s="2">
        <f t="shared" si="48"/>
        <v>300</v>
      </c>
      <c r="H170" s="2">
        <f t="shared" si="60"/>
        <v>65020.438048572098</v>
      </c>
      <c r="I170" s="2">
        <f t="shared" si="49"/>
        <v>449.72469650262366</v>
      </c>
      <c r="J170" s="2">
        <v>0</v>
      </c>
      <c r="K170" s="2">
        <f t="shared" si="56"/>
        <v>65470.162745074718</v>
      </c>
      <c r="L170" s="2">
        <f t="shared" si="50"/>
        <v>18970.162745074718</v>
      </c>
      <c r="M170" s="2">
        <f t="shared" si="51"/>
        <v>2276.4195294089664</v>
      </c>
      <c r="N170" s="2">
        <f t="shared" si="52"/>
        <v>63193.743215665752</v>
      </c>
      <c r="O170" s="2">
        <f t="shared" si="53"/>
        <v>16693.743215665752</v>
      </c>
      <c r="P170" s="2">
        <f t="shared" si="61"/>
        <v>369.94467806555059</v>
      </c>
      <c r="Q170" s="2">
        <f t="shared" si="62"/>
        <v>71513.151998363755</v>
      </c>
      <c r="R170" s="2">
        <f t="shared" si="54"/>
        <v>25013.151998363755</v>
      </c>
      <c r="S170" s="2">
        <f>IF(MONTH(A170)=11,(Bezugstabelle!$D$14+Q158)*$R$10*0.7,0)</f>
        <v>0</v>
      </c>
      <c r="T170" s="2">
        <f t="shared" si="57"/>
        <v>0</v>
      </c>
      <c r="U170" s="3">
        <f t="shared" si="58"/>
        <v>4618.0531876979085</v>
      </c>
      <c r="V170" s="3">
        <f t="shared" si="59"/>
        <v>20395.098810665848</v>
      </c>
      <c r="W170" s="14">
        <f t="shared" si="55"/>
        <v>66895.098810665848</v>
      </c>
    </row>
    <row r="171" spans="1:23" x14ac:dyDescent="0.25">
      <c r="A171" s="1">
        <v>48153</v>
      </c>
      <c r="B171">
        <v>156</v>
      </c>
      <c r="C171" s="8">
        <f t="shared" si="46"/>
        <v>300</v>
      </c>
      <c r="D171" s="8">
        <f t="shared" si="47"/>
        <v>46800</v>
      </c>
      <c r="E171">
        <v>0</v>
      </c>
      <c r="F171" s="2">
        <f>F159+$J$7</f>
        <v>-444.30000000000024</v>
      </c>
      <c r="G171" s="2">
        <f t="shared" si="48"/>
        <v>-144.30000000000024</v>
      </c>
      <c r="H171" s="2">
        <f t="shared" si="60"/>
        <v>65325.862745074715</v>
      </c>
      <c r="I171" s="2">
        <f t="shared" si="49"/>
        <v>451.83721732010014</v>
      </c>
      <c r="J171" s="2">
        <f t="shared" ref="J171" si="65">(0.36%+0.035%)*H171</f>
        <v>258.03715784304518</v>
      </c>
      <c r="K171" s="2">
        <f t="shared" si="56"/>
        <v>66035.737120237871</v>
      </c>
      <c r="L171" s="2">
        <f t="shared" si="50"/>
        <v>19235.737120237871</v>
      </c>
      <c r="M171" s="2">
        <f t="shared" si="51"/>
        <v>2308.2884544285444</v>
      </c>
      <c r="N171" s="2">
        <f t="shared" si="52"/>
        <v>63727.448665809323</v>
      </c>
      <c r="O171" s="2">
        <f t="shared" si="53"/>
        <v>16927.448665809323</v>
      </c>
      <c r="P171" s="2">
        <f t="shared" si="61"/>
        <v>373.42839039149152</v>
      </c>
      <c r="Q171" s="2">
        <f t="shared" si="62"/>
        <v>72176.728756537457</v>
      </c>
      <c r="R171" s="2">
        <f t="shared" si="54"/>
        <v>25376.728756537457</v>
      </c>
      <c r="S171" s="2">
        <f>IF(MONTH(A171)=11,(Bezugstabelle!$D$14+Q159)*$R$10*0.7,0)</f>
        <v>241.26446247653752</v>
      </c>
      <c r="T171" s="2">
        <f t="shared" si="57"/>
        <v>9.8516322177919466</v>
      </c>
      <c r="U171" s="3">
        <f t="shared" si="58"/>
        <v>4640.6350952909961</v>
      </c>
      <c r="V171" s="3">
        <f t="shared" si="59"/>
        <v>20736.093661246461</v>
      </c>
      <c r="W171" s="14">
        <f t="shared" si="55"/>
        <v>67536.093661246457</v>
      </c>
    </row>
    <row r="172" spans="1:23" x14ac:dyDescent="0.25">
      <c r="A172" s="1">
        <v>48183</v>
      </c>
      <c r="B172">
        <v>157</v>
      </c>
      <c r="C172" s="8">
        <f t="shared" si="46"/>
        <v>300</v>
      </c>
      <c r="D172" s="8">
        <f t="shared" si="47"/>
        <v>47100</v>
      </c>
      <c r="E172">
        <v>0</v>
      </c>
      <c r="F172" s="2">
        <v>0</v>
      </c>
      <c r="G172" s="2">
        <f t="shared" si="48"/>
        <v>300</v>
      </c>
      <c r="H172" s="2">
        <f t="shared" si="60"/>
        <v>66335.737120237871</v>
      </c>
      <c r="I172" s="2">
        <f t="shared" si="49"/>
        <v>458.82218174831195</v>
      </c>
      <c r="J172" s="2">
        <v>0</v>
      </c>
      <c r="K172" s="2">
        <f t="shared" si="56"/>
        <v>66794.559301986184</v>
      </c>
      <c r="L172" s="2">
        <f t="shared" si="50"/>
        <v>19694.559301986184</v>
      </c>
      <c r="M172" s="2">
        <f t="shared" si="51"/>
        <v>2363.3471162383421</v>
      </c>
      <c r="N172" s="2">
        <f t="shared" si="52"/>
        <v>64431.212185747841</v>
      </c>
      <c r="O172" s="2">
        <f t="shared" si="53"/>
        <v>17331.212185747841</v>
      </c>
      <c r="P172" s="2">
        <f t="shared" si="61"/>
        <v>376.87898953399474</v>
      </c>
      <c r="Q172" s="2">
        <f t="shared" si="62"/>
        <v>72853.607746071459</v>
      </c>
      <c r="R172" s="2">
        <f t="shared" si="54"/>
        <v>25753.607746071459</v>
      </c>
      <c r="S172" s="2">
        <f>IF(MONTH(A172)=11,(Bezugstabelle!$D$14+Q160)*$R$10*0.7,0)</f>
        <v>0</v>
      </c>
      <c r="T172" s="2">
        <f t="shared" si="57"/>
        <v>0</v>
      </c>
      <c r="U172" s="3">
        <f t="shared" si="58"/>
        <v>4754.7598301184426</v>
      </c>
      <c r="V172" s="3">
        <f t="shared" si="59"/>
        <v>20998.847915953018</v>
      </c>
      <c r="W172" s="14">
        <f t="shared" si="55"/>
        <v>68098.847915953025</v>
      </c>
    </row>
    <row r="173" spans="1:23" x14ac:dyDescent="0.25">
      <c r="A173" s="1">
        <v>48214</v>
      </c>
      <c r="B173">
        <v>158</v>
      </c>
      <c r="C173" s="8">
        <f t="shared" si="46"/>
        <v>300</v>
      </c>
      <c r="D173" s="8">
        <f t="shared" si="47"/>
        <v>47400</v>
      </c>
      <c r="E173">
        <v>0</v>
      </c>
      <c r="F173" s="2">
        <v>0</v>
      </c>
      <c r="G173" s="2">
        <f t="shared" si="48"/>
        <v>300</v>
      </c>
      <c r="H173" s="2">
        <f t="shared" si="60"/>
        <v>67094.559301986184</v>
      </c>
      <c r="I173" s="2">
        <f t="shared" si="49"/>
        <v>464.07070183873776</v>
      </c>
      <c r="J173" s="2">
        <v>0</v>
      </c>
      <c r="K173" s="2">
        <f t="shared" si="56"/>
        <v>67558.630003824917</v>
      </c>
      <c r="L173" s="2">
        <f t="shared" si="50"/>
        <v>20158.630003824917</v>
      </c>
      <c r="M173" s="2">
        <f t="shared" si="51"/>
        <v>2419.0356004589898</v>
      </c>
      <c r="N173" s="2">
        <f t="shared" si="52"/>
        <v>65139.594403365925</v>
      </c>
      <c r="O173" s="2">
        <f t="shared" si="53"/>
        <v>17739.594403365925</v>
      </c>
      <c r="P173" s="2">
        <f t="shared" si="61"/>
        <v>380.39876027957155</v>
      </c>
      <c r="Q173" s="2">
        <f t="shared" si="62"/>
        <v>73534.006506351026</v>
      </c>
      <c r="R173" s="2">
        <f t="shared" si="54"/>
        <v>26134.006506351026</v>
      </c>
      <c r="S173" s="2">
        <f>IF(MONTH(A173)=11,(Bezugstabelle!$D$14+Q161)*$R$10*0.7,0)</f>
        <v>0</v>
      </c>
      <c r="T173" s="2">
        <f t="shared" si="57"/>
        <v>0</v>
      </c>
      <c r="U173" s="3">
        <f t="shared" si="58"/>
        <v>4824.9909512350578</v>
      </c>
      <c r="V173" s="3">
        <f t="shared" si="59"/>
        <v>21309.01555511597</v>
      </c>
      <c r="W173" s="14">
        <f t="shared" si="55"/>
        <v>68709.01555511597</v>
      </c>
    </row>
    <row r="174" spans="1:23" x14ac:dyDescent="0.25">
      <c r="A174" s="1">
        <v>48245</v>
      </c>
      <c r="B174">
        <v>159</v>
      </c>
      <c r="C174" s="8">
        <f t="shared" si="46"/>
        <v>300</v>
      </c>
      <c r="D174" s="8">
        <f t="shared" si="47"/>
        <v>47700</v>
      </c>
      <c r="E174">
        <v>0</v>
      </c>
      <c r="F174" s="2">
        <v>0</v>
      </c>
      <c r="G174" s="2">
        <f t="shared" si="48"/>
        <v>300</v>
      </c>
      <c r="H174" s="2">
        <f t="shared" si="60"/>
        <v>67858.630003824917</v>
      </c>
      <c r="I174" s="2">
        <f t="shared" si="49"/>
        <v>469.35552419312239</v>
      </c>
      <c r="J174" s="2">
        <v>0</v>
      </c>
      <c r="K174" s="2">
        <f t="shared" si="56"/>
        <v>68327.985528018035</v>
      </c>
      <c r="L174" s="2">
        <f t="shared" si="50"/>
        <v>20627.985528018035</v>
      </c>
      <c r="M174" s="2">
        <f t="shared" si="51"/>
        <v>2475.3582633621645</v>
      </c>
      <c r="N174" s="2">
        <f t="shared" si="52"/>
        <v>65852.627264655865</v>
      </c>
      <c r="O174" s="2">
        <f t="shared" si="53"/>
        <v>18152.627264655865</v>
      </c>
      <c r="P174" s="2">
        <f t="shared" si="61"/>
        <v>383.93683383302533</v>
      </c>
      <c r="Q174" s="2">
        <f t="shared" si="62"/>
        <v>74217.943340184051</v>
      </c>
      <c r="R174" s="2">
        <f t="shared" si="54"/>
        <v>26517.943340184051</v>
      </c>
      <c r="S174" s="2">
        <f>IF(MONTH(A174)=11,(Bezugstabelle!$D$14+Q162)*$R$10*0.7,0)</f>
        <v>0</v>
      </c>
      <c r="T174" s="2">
        <f t="shared" si="57"/>
        <v>0</v>
      </c>
      <c r="U174" s="3">
        <f t="shared" si="58"/>
        <v>4895.8752891814802</v>
      </c>
      <c r="V174" s="3">
        <f t="shared" si="59"/>
        <v>21622.06805100257</v>
      </c>
      <c r="W174" s="14">
        <f t="shared" si="55"/>
        <v>69322.06805100257</v>
      </c>
    </row>
    <row r="175" spans="1:23" x14ac:dyDescent="0.25">
      <c r="A175" s="1">
        <v>48274</v>
      </c>
      <c r="B175">
        <v>160</v>
      </c>
      <c r="C175" s="8">
        <f t="shared" si="46"/>
        <v>300</v>
      </c>
      <c r="D175" s="8">
        <f t="shared" si="47"/>
        <v>48000</v>
      </c>
      <c r="E175">
        <v>0</v>
      </c>
      <c r="F175" s="2">
        <v>0</v>
      </c>
      <c r="G175" s="2">
        <f t="shared" si="48"/>
        <v>300</v>
      </c>
      <c r="H175" s="2">
        <f t="shared" si="60"/>
        <v>68627.985528018035</v>
      </c>
      <c r="I175" s="2">
        <f t="shared" si="49"/>
        <v>474.67689990212472</v>
      </c>
      <c r="J175" s="2">
        <v>0</v>
      </c>
      <c r="K175" s="2">
        <f t="shared" si="56"/>
        <v>69102.662427920164</v>
      </c>
      <c r="L175" s="2">
        <f t="shared" si="50"/>
        <v>21102.662427920164</v>
      </c>
      <c r="M175" s="2">
        <f t="shared" si="51"/>
        <v>2532.3194913504199</v>
      </c>
      <c r="N175" s="2">
        <f t="shared" si="52"/>
        <v>66570.342936569738</v>
      </c>
      <c r="O175" s="2">
        <f t="shared" si="53"/>
        <v>18570.342936569738</v>
      </c>
      <c r="P175" s="2">
        <f t="shared" si="61"/>
        <v>387.49330536895707</v>
      </c>
      <c r="Q175" s="2">
        <f t="shared" si="62"/>
        <v>74905.436645553011</v>
      </c>
      <c r="R175" s="2">
        <f t="shared" si="54"/>
        <v>26905.436645553011</v>
      </c>
      <c r="S175" s="2">
        <f>IF(MONTH(A175)=11,(Bezugstabelle!$D$14+Q163)*$R$10*0.7,0)</f>
        <v>0</v>
      </c>
      <c r="T175" s="2">
        <f t="shared" si="57"/>
        <v>0</v>
      </c>
      <c r="U175" s="3">
        <f t="shared" si="58"/>
        <v>4967.4162406852238</v>
      </c>
      <c r="V175" s="3">
        <f t="shared" si="59"/>
        <v>21938.020404867788</v>
      </c>
      <c r="W175" s="14">
        <f t="shared" si="55"/>
        <v>69938.020404867784</v>
      </c>
    </row>
    <row r="176" spans="1:23" x14ac:dyDescent="0.25">
      <c r="A176" s="1">
        <v>48305</v>
      </c>
      <c r="B176">
        <v>161</v>
      </c>
      <c r="C176" s="8">
        <f t="shared" si="46"/>
        <v>300</v>
      </c>
      <c r="D176" s="8">
        <f t="shared" si="47"/>
        <v>48300</v>
      </c>
      <c r="E176">
        <v>0</v>
      </c>
      <c r="F176" s="2">
        <v>0</v>
      </c>
      <c r="G176" s="2">
        <f t="shared" si="48"/>
        <v>300</v>
      </c>
      <c r="H176" s="2">
        <f t="shared" si="60"/>
        <v>69402.662427920164</v>
      </c>
      <c r="I176" s="2">
        <f t="shared" si="49"/>
        <v>480.03508179311444</v>
      </c>
      <c r="J176" s="2">
        <v>0</v>
      </c>
      <c r="K176" s="2">
        <f t="shared" si="56"/>
        <v>69882.697509713282</v>
      </c>
      <c r="L176" s="2">
        <f t="shared" si="50"/>
        <v>21582.697509713282</v>
      </c>
      <c r="M176" s="2">
        <f t="shared" si="51"/>
        <v>2589.9237011655937</v>
      </c>
      <c r="N176" s="2">
        <f t="shared" si="52"/>
        <v>67292.773808547689</v>
      </c>
      <c r="O176" s="2">
        <f t="shared" si="53"/>
        <v>18992.773808547689</v>
      </c>
      <c r="P176" s="2">
        <f t="shared" si="61"/>
        <v>391.06827055687563</v>
      </c>
      <c r="Q176" s="2">
        <f t="shared" si="62"/>
        <v>75596.504916109887</v>
      </c>
      <c r="R176" s="2">
        <f t="shared" si="54"/>
        <v>27296.504916109887</v>
      </c>
      <c r="S176" s="2">
        <f>IF(MONTH(A176)=11,(Bezugstabelle!$D$14+Q164)*$R$10*0.7,0)</f>
        <v>0</v>
      </c>
      <c r="T176" s="2">
        <f t="shared" si="57"/>
        <v>0</v>
      </c>
      <c r="U176" s="3">
        <f t="shared" si="58"/>
        <v>5039.6172201367872</v>
      </c>
      <c r="V176" s="3">
        <f t="shared" si="59"/>
        <v>22256.887695973099</v>
      </c>
      <c r="W176" s="14">
        <f t="shared" si="55"/>
        <v>70556.887695973099</v>
      </c>
    </row>
    <row r="177" spans="1:23" x14ac:dyDescent="0.25">
      <c r="A177" s="1">
        <v>48335</v>
      </c>
      <c r="B177">
        <v>162</v>
      </c>
      <c r="C177" s="8">
        <f t="shared" si="46"/>
        <v>300</v>
      </c>
      <c r="D177" s="8">
        <f t="shared" si="47"/>
        <v>48600</v>
      </c>
      <c r="E177">
        <v>0</v>
      </c>
      <c r="F177" s="2">
        <v>0</v>
      </c>
      <c r="G177" s="2">
        <f t="shared" si="48"/>
        <v>300</v>
      </c>
      <c r="H177" s="2">
        <f t="shared" si="60"/>
        <v>70182.697509713282</v>
      </c>
      <c r="I177" s="2">
        <f t="shared" si="49"/>
        <v>485.43032444218358</v>
      </c>
      <c r="J177" s="2">
        <v>0</v>
      </c>
      <c r="K177" s="2">
        <f t="shared" si="56"/>
        <v>70668.127834155472</v>
      </c>
      <c r="L177" s="2">
        <f t="shared" si="50"/>
        <v>22068.127834155472</v>
      </c>
      <c r="M177" s="2">
        <f t="shared" si="51"/>
        <v>2648.1753400986568</v>
      </c>
      <c r="N177" s="2">
        <f t="shared" si="52"/>
        <v>68019.952494056808</v>
      </c>
      <c r="O177" s="2">
        <f t="shared" si="53"/>
        <v>19419.952494056808</v>
      </c>
      <c r="P177" s="2">
        <f t="shared" si="61"/>
        <v>394.6618255637714</v>
      </c>
      <c r="Q177" s="2">
        <f t="shared" si="62"/>
        <v>76291.16674167366</v>
      </c>
      <c r="R177" s="2">
        <f t="shared" si="54"/>
        <v>27691.16674167366</v>
      </c>
      <c r="S177" s="2">
        <f>IF(MONTH(A177)=11,(Bezugstabelle!$D$14+Q165)*$R$10*0.7,0)</f>
        <v>0</v>
      </c>
      <c r="T177" s="2">
        <f t="shared" si="57"/>
        <v>0</v>
      </c>
      <c r="U177" s="3">
        <f t="shared" si="58"/>
        <v>5112.481659681499</v>
      </c>
      <c r="V177" s="3">
        <f t="shared" si="59"/>
        <v>22578.68508199216</v>
      </c>
      <c r="W177" s="14">
        <f t="shared" si="55"/>
        <v>71178.685081992153</v>
      </c>
    </row>
    <row r="178" spans="1:23" x14ac:dyDescent="0.25">
      <c r="A178" s="1">
        <v>48366</v>
      </c>
      <c r="B178">
        <v>163</v>
      </c>
      <c r="C178" s="8">
        <f t="shared" si="46"/>
        <v>300</v>
      </c>
      <c r="D178" s="8">
        <f t="shared" si="47"/>
        <v>48900</v>
      </c>
      <c r="E178">
        <v>0</v>
      </c>
      <c r="F178" s="2">
        <v>0</v>
      </c>
      <c r="G178" s="2">
        <f t="shared" si="48"/>
        <v>300</v>
      </c>
      <c r="H178" s="2">
        <f t="shared" si="60"/>
        <v>70968.127834155472</v>
      </c>
      <c r="I178" s="2">
        <f t="shared" si="49"/>
        <v>490.86288418624207</v>
      </c>
      <c r="J178" s="2">
        <v>0</v>
      </c>
      <c r="K178" s="2">
        <f t="shared" si="56"/>
        <v>71458.990718341709</v>
      </c>
      <c r="L178" s="2">
        <f t="shared" si="50"/>
        <v>22558.990718341709</v>
      </c>
      <c r="M178" s="2">
        <f t="shared" si="51"/>
        <v>2707.0788862010049</v>
      </c>
      <c r="N178" s="2">
        <f t="shared" si="52"/>
        <v>68751.9118321407</v>
      </c>
      <c r="O178" s="2">
        <f t="shared" si="53"/>
        <v>19851.9118321407</v>
      </c>
      <c r="P178" s="2">
        <f t="shared" si="61"/>
        <v>398.27406705670302</v>
      </c>
      <c r="Q178" s="2">
        <f t="shared" si="62"/>
        <v>76989.44080873036</v>
      </c>
      <c r="R178" s="2">
        <f t="shared" si="54"/>
        <v>28089.44080873036</v>
      </c>
      <c r="S178" s="2">
        <f>IF(MONTH(A178)=11,(Bezugstabelle!$D$14+Q166)*$R$10*0.7,0)</f>
        <v>0</v>
      </c>
      <c r="T178" s="2">
        <f t="shared" si="57"/>
        <v>0</v>
      </c>
      <c r="U178" s="3">
        <f t="shared" si="58"/>
        <v>5186.0130093118423</v>
      </c>
      <c r="V178" s="3">
        <f t="shared" si="59"/>
        <v>22903.427799418518</v>
      </c>
      <c r="W178" s="14">
        <f t="shared" si="55"/>
        <v>71803.42779941851</v>
      </c>
    </row>
    <row r="179" spans="1:23" x14ac:dyDescent="0.25">
      <c r="A179" s="1">
        <v>48396</v>
      </c>
      <c r="B179">
        <v>164</v>
      </c>
      <c r="C179" s="8">
        <f t="shared" si="46"/>
        <v>300</v>
      </c>
      <c r="D179" s="8">
        <f t="shared" si="47"/>
        <v>49200</v>
      </c>
      <c r="E179">
        <v>0</v>
      </c>
      <c r="F179" s="2">
        <v>0</v>
      </c>
      <c r="G179" s="2">
        <f t="shared" si="48"/>
        <v>300</v>
      </c>
      <c r="H179" s="2">
        <f t="shared" si="60"/>
        <v>71758.990718341709</v>
      </c>
      <c r="I179" s="2">
        <f t="shared" si="49"/>
        <v>496.33301913519682</v>
      </c>
      <c r="J179" s="2">
        <v>0</v>
      </c>
      <c r="K179" s="2">
        <f t="shared" si="56"/>
        <v>72255.323737476909</v>
      </c>
      <c r="L179" s="2">
        <f t="shared" si="50"/>
        <v>23055.323737476909</v>
      </c>
      <c r="M179" s="2">
        <f t="shared" si="51"/>
        <v>2766.638848497229</v>
      </c>
      <c r="N179" s="2">
        <f t="shared" si="52"/>
        <v>69488.684888979682</v>
      </c>
      <c r="O179" s="2">
        <f t="shared" si="53"/>
        <v>20288.684888979682</v>
      </c>
      <c r="P179" s="2">
        <f t="shared" si="61"/>
        <v>401.90509220539786</v>
      </c>
      <c r="Q179" s="2">
        <f t="shared" si="62"/>
        <v>77691.345900935761</v>
      </c>
      <c r="R179" s="2">
        <f t="shared" si="54"/>
        <v>28491.345900935761</v>
      </c>
      <c r="S179" s="2">
        <f>IF(MONTH(A179)=11,(Bezugstabelle!$D$14+Q167)*$R$10*0.7,0)</f>
        <v>0</v>
      </c>
      <c r="T179" s="2">
        <f t="shared" si="57"/>
        <v>0</v>
      </c>
      <c r="U179" s="3">
        <f t="shared" si="58"/>
        <v>5260.2147369602644</v>
      </c>
      <c r="V179" s="3">
        <f t="shared" si="59"/>
        <v>23231.131163975497</v>
      </c>
      <c r="W179" s="14">
        <f t="shared" si="55"/>
        <v>72431.1311639755</v>
      </c>
    </row>
    <row r="180" spans="1:23" x14ac:dyDescent="0.25">
      <c r="A180" s="1">
        <v>48427</v>
      </c>
      <c r="B180">
        <v>165</v>
      </c>
      <c r="C180" s="8">
        <f t="shared" si="46"/>
        <v>300</v>
      </c>
      <c r="D180" s="8">
        <f t="shared" si="47"/>
        <v>49500</v>
      </c>
      <c r="E180">
        <v>0</v>
      </c>
      <c r="F180" s="2">
        <v>0</v>
      </c>
      <c r="G180" s="2">
        <f t="shared" si="48"/>
        <v>300</v>
      </c>
      <c r="H180" s="2">
        <f t="shared" si="60"/>
        <v>72555.323737476909</v>
      </c>
      <c r="I180" s="2">
        <f t="shared" si="49"/>
        <v>501.84098918421529</v>
      </c>
      <c r="J180" s="2">
        <v>0</v>
      </c>
      <c r="K180" s="2">
        <f t="shared" si="56"/>
        <v>73057.164726661125</v>
      </c>
      <c r="L180" s="2">
        <f t="shared" si="50"/>
        <v>23557.164726661125</v>
      </c>
      <c r="M180" s="2">
        <f t="shared" si="51"/>
        <v>2826.8597671993352</v>
      </c>
      <c r="N180" s="2">
        <f t="shared" si="52"/>
        <v>70230.304959461791</v>
      </c>
      <c r="O180" s="2">
        <f t="shared" si="53"/>
        <v>20730.304959461791</v>
      </c>
      <c r="P180" s="2">
        <f t="shared" si="61"/>
        <v>405.55499868486595</v>
      </c>
      <c r="Q180" s="2">
        <f t="shared" si="62"/>
        <v>78396.900899620625</v>
      </c>
      <c r="R180" s="2">
        <f t="shared" si="54"/>
        <v>28896.900899620625</v>
      </c>
      <c r="S180" s="2">
        <f>IF(MONTH(A180)=11,(Bezugstabelle!$D$14+Q168)*$R$10*0.7,0)</f>
        <v>0</v>
      </c>
      <c r="T180" s="2">
        <f t="shared" si="57"/>
        <v>0</v>
      </c>
      <c r="U180" s="3">
        <f t="shared" si="58"/>
        <v>5335.0903285924569</v>
      </c>
      <c r="V180" s="3">
        <f t="shared" si="59"/>
        <v>23561.810571028167</v>
      </c>
      <c r="W180" s="14">
        <f t="shared" si="55"/>
        <v>73061.810571028167</v>
      </c>
    </row>
    <row r="181" spans="1:23" x14ac:dyDescent="0.25">
      <c r="A181" s="1">
        <v>48458</v>
      </c>
      <c r="B181">
        <v>166</v>
      </c>
      <c r="C181" s="8">
        <f t="shared" si="46"/>
        <v>300</v>
      </c>
      <c r="D181" s="8">
        <f t="shared" si="47"/>
        <v>49800</v>
      </c>
      <c r="E181">
        <v>0</v>
      </c>
      <c r="F181" s="2">
        <v>0</v>
      </c>
      <c r="G181" s="2">
        <f t="shared" si="48"/>
        <v>300</v>
      </c>
      <c r="H181" s="2">
        <f t="shared" si="60"/>
        <v>73357.164726661125</v>
      </c>
      <c r="I181" s="2">
        <f t="shared" si="49"/>
        <v>507.3870560260728</v>
      </c>
      <c r="J181" s="2">
        <v>0</v>
      </c>
      <c r="K181" s="2">
        <f t="shared" si="56"/>
        <v>73864.551782687195</v>
      </c>
      <c r="L181" s="2">
        <f t="shared" si="50"/>
        <v>24064.551782687195</v>
      </c>
      <c r="M181" s="2">
        <f t="shared" si="51"/>
        <v>2887.7462139224635</v>
      </c>
      <c r="N181" s="2">
        <f t="shared" si="52"/>
        <v>70976.805568764728</v>
      </c>
      <c r="O181" s="2">
        <f t="shared" si="53"/>
        <v>21176.805568764728</v>
      </c>
      <c r="P181" s="2">
        <f t="shared" si="61"/>
        <v>409.22388467802722</v>
      </c>
      <c r="Q181" s="2">
        <f t="shared" si="62"/>
        <v>79106.124784298649</v>
      </c>
      <c r="R181" s="2">
        <f t="shared" si="54"/>
        <v>29306.124784298649</v>
      </c>
      <c r="S181" s="2">
        <f>IF(MONTH(A181)=11,(Bezugstabelle!$D$14+Q169)*$R$10*0.7,0)</f>
        <v>0</v>
      </c>
      <c r="T181" s="2">
        <f t="shared" si="57"/>
        <v>0</v>
      </c>
      <c r="U181" s="3">
        <f t="shared" si="58"/>
        <v>5410.6432883011375</v>
      </c>
      <c r="V181" s="3">
        <f t="shared" si="59"/>
        <v>23895.481495997512</v>
      </c>
      <c r="W181" s="14">
        <f t="shared" si="55"/>
        <v>73695.481495997519</v>
      </c>
    </row>
    <row r="182" spans="1:23" x14ac:dyDescent="0.25">
      <c r="A182" s="1">
        <v>48488</v>
      </c>
      <c r="B182">
        <v>167</v>
      </c>
      <c r="C182" s="8">
        <f t="shared" si="46"/>
        <v>300</v>
      </c>
      <c r="D182" s="8">
        <f t="shared" si="47"/>
        <v>50100</v>
      </c>
      <c r="E182">
        <v>0</v>
      </c>
      <c r="F182" s="2">
        <v>0</v>
      </c>
      <c r="G182" s="2">
        <f t="shared" si="48"/>
        <v>300</v>
      </c>
      <c r="H182" s="2">
        <f t="shared" si="60"/>
        <v>74164.551782687195</v>
      </c>
      <c r="I182" s="2">
        <f t="shared" si="49"/>
        <v>512.97148316358641</v>
      </c>
      <c r="J182" s="2">
        <v>0</v>
      </c>
      <c r="K182" s="2">
        <f t="shared" si="56"/>
        <v>74677.523265850774</v>
      </c>
      <c r="L182" s="2">
        <f t="shared" si="50"/>
        <v>24577.523265850774</v>
      </c>
      <c r="M182" s="2">
        <f t="shared" si="51"/>
        <v>2949.3027919020928</v>
      </c>
      <c r="N182" s="2">
        <f t="shared" si="52"/>
        <v>71728.220473948677</v>
      </c>
      <c r="O182" s="2">
        <f t="shared" si="53"/>
        <v>21628.220473948677</v>
      </c>
      <c r="P182" s="2">
        <f t="shared" si="61"/>
        <v>412.91184887835294</v>
      </c>
      <c r="Q182" s="2">
        <f t="shared" si="62"/>
        <v>79819.036633177006</v>
      </c>
      <c r="R182" s="2">
        <f t="shared" si="54"/>
        <v>29719.036633177006</v>
      </c>
      <c r="S182" s="2">
        <f>IF(MONTH(A182)=11,(Bezugstabelle!$D$14+Q170)*$R$10*0.7,0)</f>
        <v>0</v>
      </c>
      <c r="T182" s="2">
        <f t="shared" si="57"/>
        <v>0</v>
      </c>
      <c r="U182" s="3">
        <f t="shared" si="58"/>
        <v>5486.8771384003039</v>
      </c>
      <c r="V182" s="3">
        <f t="shared" si="59"/>
        <v>24232.159494776701</v>
      </c>
      <c r="W182" s="14">
        <f t="shared" si="55"/>
        <v>74332.159494776701</v>
      </c>
    </row>
    <row r="183" spans="1:23" x14ac:dyDescent="0.25">
      <c r="A183" s="1">
        <v>48519</v>
      </c>
      <c r="B183">
        <v>168</v>
      </c>
      <c r="C183" s="8">
        <f t="shared" si="46"/>
        <v>300</v>
      </c>
      <c r="D183" s="8">
        <f t="shared" si="47"/>
        <v>50400</v>
      </c>
      <c r="E183">
        <v>0</v>
      </c>
      <c r="F183" s="2">
        <f>F171+$J$7</f>
        <v>-434.24000000000024</v>
      </c>
      <c r="G183" s="2">
        <f t="shared" si="48"/>
        <v>-134.24000000000024</v>
      </c>
      <c r="H183" s="2">
        <f t="shared" si="60"/>
        <v>74543.283265850769</v>
      </c>
      <c r="I183" s="2">
        <f t="shared" si="49"/>
        <v>515.5910425888012</v>
      </c>
      <c r="J183" s="2">
        <f t="shared" ref="J183" si="66">(0.36%+0.035%)*H183</f>
        <v>294.44596890011059</v>
      </c>
      <c r="K183" s="2">
        <f t="shared" si="56"/>
        <v>75353.320277339677</v>
      </c>
      <c r="L183" s="2">
        <f t="shared" si="50"/>
        <v>24953.320277339677</v>
      </c>
      <c r="M183" s="2">
        <f t="shared" si="51"/>
        <v>2994.3984332807613</v>
      </c>
      <c r="N183" s="2">
        <f t="shared" si="52"/>
        <v>72358.921844058917</v>
      </c>
      <c r="O183" s="2">
        <f t="shared" si="53"/>
        <v>21958.921844058917</v>
      </c>
      <c r="P183" s="2">
        <f t="shared" si="61"/>
        <v>416.61899049252042</v>
      </c>
      <c r="Q183" s="2">
        <f t="shared" si="62"/>
        <v>80524.637920885347</v>
      </c>
      <c r="R183" s="2">
        <f t="shared" si="54"/>
        <v>30124.637920885347</v>
      </c>
      <c r="S183" s="2">
        <f>IF(MONTH(A183)=11,(Bezugstabelle!$D$14+Q171)*$R$10*0.7,0)</f>
        <v>269.82129267379634</v>
      </c>
      <c r="T183" s="2">
        <f t="shared" si="57"/>
        <v>11.017702784180017</v>
      </c>
      <c r="U183" s="3">
        <f t="shared" si="58"/>
        <v>5511.9455199835566</v>
      </c>
      <c r="V183" s="3">
        <f t="shared" si="59"/>
        <v>24612.692400901789</v>
      </c>
      <c r="W183" s="14">
        <f t="shared" si="55"/>
        <v>75012.692400901782</v>
      </c>
    </row>
    <row r="184" spans="1:23" x14ac:dyDescent="0.25">
      <c r="A184" s="1">
        <v>48549</v>
      </c>
      <c r="B184">
        <v>169</v>
      </c>
      <c r="C184" s="8">
        <f t="shared" si="46"/>
        <v>300</v>
      </c>
      <c r="D184" s="8">
        <f t="shared" si="47"/>
        <v>50700</v>
      </c>
      <c r="E184">
        <v>0</v>
      </c>
      <c r="F184" s="2">
        <v>0</v>
      </c>
      <c r="G184" s="2">
        <f t="shared" si="48"/>
        <v>300</v>
      </c>
      <c r="H184" s="2">
        <f t="shared" si="60"/>
        <v>75653.320277339677</v>
      </c>
      <c r="I184" s="2">
        <f t="shared" si="49"/>
        <v>523.26879858493282</v>
      </c>
      <c r="J184" s="2">
        <v>0</v>
      </c>
      <c r="K184" s="2">
        <f t="shared" si="56"/>
        <v>76176.58907592461</v>
      </c>
      <c r="L184" s="2">
        <f t="shared" si="50"/>
        <v>25476.58907592461</v>
      </c>
      <c r="M184" s="2">
        <f t="shared" si="51"/>
        <v>3057.1906891109534</v>
      </c>
      <c r="N184" s="2">
        <f t="shared" si="52"/>
        <v>73119.398386813657</v>
      </c>
      <c r="O184" s="2">
        <f t="shared" si="53"/>
        <v>22419.398386813657</v>
      </c>
      <c r="P184" s="2">
        <f t="shared" si="61"/>
        <v>420.28811718860379</v>
      </c>
      <c r="Q184" s="2">
        <f t="shared" si="62"/>
        <v>81244.926038073958</v>
      </c>
      <c r="R184" s="2">
        <f t="shared" si="54"/>
        <v>30544.926038073958</v>
      </c>
      <c r="S184" s="2">
        <f>IF(MONTH(A184)=11,(Bezugstabelle!$D$14+Q172)*$R$10*0.7,0)</f>
        <v>0</v>
      </c>
      <c r="T184" s="2">
        <f t="shared" si="57"/>
        <v>0</v>
      </c>
      <c r="U184" s="3">
        <f t="shared" si="58"/>
        <v>5639.3569697794037</v>
      </c>
      <c r="V184" s="3">
        <f t="shared" si="59"/>
        <v>24905.569068294553</v>
      </c>
      <c r="W184" s="14">
        <f t="shared" si="55"/>
        <v>75605.569068294557</v>
      </c>
    </row>
    <row r="185" spans="1:23" x14ac:dyDescent="0.25">
      <c r="A185" s="1">
        <v>48580</v>
      </c>
      <c r="B185">
        <v>170</v>
      </c>
      <c r="C185" s="8">
        <f t="shared" si="46"/>
        <v>300</v>
      </c>
      <c r="D185" s="8">
        <f t="shared" si="47"/>
        <v>51000</v>
      </c>
      <c r="E185">
        <v>0</v>
      </c>
      <c r="F185" s="2">
        <v>0</v>
      </c>
      <c r="G185" s="2">
        <f t="shared" si="48"/>
        <v>300</v>
      </c>
      <c r="H185" s="2">
        <f t="shared" si="60"/>
        <v>76476.58907592461</v>
      </c>
      <c r="I185" s="2">
        <f t="shared" si="49"/>
        <v>528.96307444181195</v>
      </c>
      <c r="J185" s="2">
        <v>0</v>
      </c>
      <c r="K185" s="2">
        <f t="shared" si="56"/>
        <v>77005.55215036642</v>
      </c>
      <c r="L185" s="2">
        <f t="shared" si="50"/>
        <v>26005.55215036642</v>
      </c>
      <c r="M185" s="2">
        <f t="shared" si="51"/>
        <v>3120.6662580439706</v>
      </c>
      <c r="N185" s="2">
        <f t="shared" si="52"/>
        <v>73884.885892322447</v>
      </c>
      <c r="O185" s="2">
        <f t="shared" si="53"/>
        <v>22884.885892322447</v>
      </c>
      <c r="P185" s="2">
        <f t="shared" si="61"/>
        <v>424.03361539798453</v>
      </c>
      <c r="Q185" s="2">
        <f t="shared" si="62"/>
        <v>81968.959653471946</v>
      </c>
      <c r="R185" s="2">
        <f t="shared" si="54"/>
        <v>30968.959653471946</v>
      </c>
      <c r="S185" s="2">
        <f>IF(MONTH(A185)=11,(Bezugstabelle!$D$14+Q173)*$R$10*0.7,0)</f>
        <v>0</v>
      </c>
      <c r="T185" s="2">
        <f t="shared" si="57"/>
        <v>0</v>
      </c>
      <c r="U185" s="3">
        <f t="shared" si="58"/>
        <v>5717.6441760222569</v>
      </c>
      <c r="V185" s="3">
        <f t="shared" si="59"/>
        <v>25251.315477449687</v>
      </c>
      <c r="W185" s="14">
        <f t="shared" si="55"/>
        <v>76251.31547744968</v>
      </c>
    </row>
    <row r="186" spans="1:23" x14ac:dyDescent="0.25">
      <c r="A186" s="1">
        <v>48611</v>
      </c>
      <c r="B186">
        <v>171</v>
      </c>
      <c r="C186" s="8">
        <f t="shared" si="46"/>
        <v>300</v>
      </c>
      <c r="D186" s="8">
        <f t="shared" si="47"/>
        <v>51300</v>
      </c>
      <c r="E186">
        <v>0</v>
      </c>
      <c r="F186" s="2">
        <v>0</v>
      </c>
      <c r="G186" s="2">
        <f t="shared" si="48"/>
        <v>300</v>
      </c>
      <c r="H186" s="2">
        <f t="shared" si="60"/>
        <v>77305.55215036642</v>
      </c>
      <c r="I186" s="2">
        <f t="shared" si="49"/>
        <v>534.69673570670113</v>
      </c>
      <c r="J186" s="2">
        <v>0</v>
      </c>
      <c r="K186" s="2">
        <f t="shared" si="56"/>
        <v>77840.248886073125</v>
      </c>
      <c r="L186" s="2">
        <f t="shared" si="50"/>
        <v>26540.248886073125</v>
      </c>
      <c r="M186" s="2">
        <f t="shared" si="51"/>
        <v>3184.8298663287751</v>
      </c>
      <c r="N186" s="2">
        <f t="shared" si="52"/>
        <v>74655.419019744353</v>
      </c>
      <c r="O186" s="2">
        <f t="shared" si="53"/>
        <v>23355.419019744353</v>
      </c>
      <c r="P186" s="2">
        <f t="shared" si="61"/>
        <v>427.79859019805411</v>
      </c>
      <c r="Q186" s="2">
        <f t="shared" si="62"/>
        <v>82696.758243670003</v>
      </c>
      <c r="R186" s="2">
        <f t="shared" si="54"/>
        <v>31396.758243670003</v>
      </c>
      <c r="S186" s="2">
        <f>IF(MONTH(A186)=11,(Bezugstabelle!$D$14+Q174)*$R$10*0.7,0)</f>
        <v>0</v>
      </c>
      <c r="T186" s="2">
        <f t="shared" si="57"/>
        <v>0</v>
      </c>
      <c r="U186" s="3">
        <f t="shared" si="58"/>
        <v>5796.6264907375735</v>
      </c>
      <c r="V186" s="3">
        <f t="shared" si="59"/>
        <v>25600.13175293243</v>
      </c>
      <c r="W186" s="14">
        <f t="shared" si="55"/>
        <v>76900.13175293243</v>
      </c>
    </row>
    <row r="187" spans="1:23" x14ac:dyDescent="0.25">
      <c r="A187" s="1">
        <v>48639</v>
      </c>
      <c r="B187">
        <v>172</v>
      </c>
      <c r="C187" s="8">
        <f t="shared" si="46"/>
        <v>300</v>
      </c>
      <c r="D187" s="8">
        <f t="shared" si="47"/>
        <v>51600</v>
      </c>
      <c r="E187">
        <v>0</v>
      </c>
      <c r="F187" s="2">
        <v>0</v>
      </c>
      <c r="G187" s="2">
        <f t="shared" si="48"/>
        <v>300</v>
      </c>
      <c r="H187" s="2">
        <f t="shared" si="60"/>
        <v>78140.248886073125</v>
      </c>
      <c r="I187" s="2">
        <f t="shared" si="49"/>
        <v>540.47005479533914</v>
      </c>
      <c r="J187" s="2">
        <v>0</v>
      </c>
      <c r="K187" s="2">
        <f t="shared" si="56"/>
        <v>78680.718940868464</v>
      </c>
      <c r="L187" s="2">
        <f t="shared" si="50"/>
        <v>27080.718940868464</v>
      </c>
      <c r="M187" s="2">
        <f t="shared" si="51"/>
        <v>3249.6862729042159</v>
      </c>
      <c r="N187" s="2">
        <f t="shared" si="52"/>
        <v>75431.032667964246</v>
      </c>
      <c r="O187" s="2">
        <f t="shared" si="53"/>
        <v>23831.032667964246</v>
      </c>
      <c r="P187" s="2">
        <f t="shared" si="61"/>
        <v>431.58314286708401</v>
      </c>
      <c r="Q187" s="2">
        <f t="shared" si="62"/>
        <v>83428.341386537082</v>
      </c>
      <c r="R187" s="2">
        <f t="shared" si="54"/>
        <v>31828.341386537082</v>
      </c>
      <c r="S187" s="2">
        <f>IF(MONTH(A187)=11,(Bezugstabelle!$D$14+Q175)*$R$10*0.7,0)</f>
        <v>0</v>
      </c>
      <c r="T187" s="2">
        <f t="shared" si="57"/>
        <v>0</v>
      </c>
      <c r="U187" s="3">
        <f t="shared" si="58"/>
        <v>5876.3075284894076</v>
      </c>
      <c r="V187" s="3">
        <f t="shared" si="59"/>
        <v>25952.033858047675</v>
      </c>
      <c r="W187" s="14">
        <f t="shared" si="55"/>
        <v>77552.033858047682</v>
      </c>
    </row>
    <row r="188" spans="1:23" x14ac:dyDescent="0.25">
      <c r="A188" s="1">
        <v>48670</v>
      </c>
      <c r="B188">
        <v>173</v>
      </c>
      <c r="C188" s="8">
        <f t="shared" si="46"/>
        <v>300</v>
      </c>
      <c r="D188" s="8">
        <f t="shared" si="47"/>
        <v>51900</v>
      </c>
      <c r="E188">
        <v>0</v>
      </c>
      <c r="F188" s="2">
        <v>0</v>
      </c>
      <c r="G188" s="2">
        <f t="shared" si="48"/>
        <v>300</v>
      </c>
      <c r="H188" s="2">
        <f t="shared" si="60"/>
        <v>78980.718940868464</v>
      </c>
      <c r="I188" s="2">
        <f t="shared" si="49"/>
        <v>546.28330600767356</v>
      </c>
      <c r="J188" s="2">
        <v>0</v>
      </c>
      <c r="K188" s="2">
        <f t="shared" si="56"/>
        <v>79527.002246876131</v>
      </c>
      <c r="L188" s="2">
        <f t="shared" si="50"/>
        <v>27627.002246876131</v>
      </c>
      <c r="M188" s="2">
        <f t="shared" si="51"/>
        <v>3315.2402696251356</v>
      </c>
      <c r="N188" s="2">
        <f t="shared" si="52"/>
        <v>76211.761977250993</v>
      </c>
      <c r="O188" s="2">
        <f t="shared" si="53"/>
        <v>24311.761977250993</v>
      </c>
      <c r="P188" s="2">
        <f t="shared" si="61"/>
        <v>435.3873752099928</v>
      </c>
      <c r="Q188" s="2">
        <f t="shared" si="62"/>
        <v>84163.728761747072</v>
      </c>
      <c r="R188" s="2">
        <f t="shared" si="54"/>
        <v>32263.728761747072</v>
      </c>
      <c r="S188" s="2">
        <f>IF(MONTH(A188)=11,(Bezugstabelle!$D$14+Q176)*$R$10*0.7,0)</f>
        <v>0</v>
      </c>
      <c r="T188" s="2">
        <f t="shared" si="57"/>
        <v>0</v>
      </c>
      <c r="U188" s="3">
        <f t="shared" si="58"/>
        <v>5956.6909226375519</v>
      </c>
      <c r="V188" s="3">
        <f t="shared" si="59"/>
        <v>26307.037839109522</v>
      </c>
      <c r="W188" s="14">
        <f t="shared" si="55"/>
        <v>78207.037839109515</v>
      </c>
    </row>
    <row r="189" spans="1:23" x14ac:dyDescent="0.25">
      <c r="A189" s="1">
        <v>48700</v>
      </c>
      <c r="B189">
        <v>174</v>
      </c>
      <c r="C189" s="8">
        <f t="shared" si="46"/>
        <v>300</v>
      </c>
      <c r="D189" s="8">
        <f t="shared" si="47"/>
        <v>52200</v>
      </c>
      <c r="E189">
        <v>0</v>
      </c>
      <c r="F189" s="2">
        <v>0</v>
      </c>
      <c r="G189" s="2">
        <f t="shared" si="48"/>
        <v>300</v>
      </c>
      <c r="H189" s="2">
        <f t="shared" si="60"/>
        <v>79827.002246876131</v>
      </c>
      <c r="I189" s="2">
        <f t="shared" si="49"/>
        <v>552.13676554089329</v>
      </c>
      <c r="J189" s="2">
        <v>0</v>
      </c>
      <c r="K189" s="2">
        <f t="shared" si="56"/>
        <v>80379.139012417028</v>
      </c>
      <c r="L189" s="2">
        <f t="shared" si="50"/>
        <v>28179.139012417028</v>
      </c>
      <c r="M189" s="2">
        <f t="shared" si="51"/>
        <v>3381.4966814900436</v>
      </c>
      <c r="N189" s="2">
        <f t="shared" si="52"/>
        <v>76997.642330926989</v>
      </c>
      <c r="O189" s="2">
        <f t="shared" si="53"/>
        <v>24797.642330926989</v>
      </c>
      <c r="P189" s="2">
        <f t="shared" si="61"/>
        <v>439.21138956108473</v>
      </c>
      <c r="Q189" s="2">
        <f t="shared" si="62"/>
        <v>84902.940151308154</v>
      </c>
      <c r="R189" s="2">
        <f t="shared" si="54"/>
        <v>32702.940151308154</v>
      </c>
      <c r="S189" s="2">
        <f>IF(MONTH(A189)=11,(Bezugstabelle!$D$14+Q177)*$R$10*0.7,0)</f>
        <v>0</v>
      </c>
      <c r="T189" s="2">
        <f t="shared" si="57"/>
        <v>0</v>
      </c>
      <c r="U189" s="3">
        <f t="shared" si="58"/>
        <v>6037.7803254352666</v>
      </c>
      <c r="V189" s="3">
        <f t="shared" si="59"/>
        <v>26665.159825872888</v>
      </c>
      <c r="W189" s="14">
        <f t="shared" si="55"/>
        <v>78865.159825872892</v>
      </c>
    </row>
    <row r="190" spans="1:23" x14ac:dyDescent="0.25">
      <c r="A190" s="1">
        <v>48731</v>
      </c>
      <c r="B190">
        <v>175</v>
      </c>
      <c r="C190" s="8">
        <f t="shared" si="46"/>
        <v>300</v>
      </c>
      <c r="D190" s="8">
        <f t="shared" si="47"/>
        <v>52500</v>
      </c>
      <c r="E190">
        <v>0</v>
      </c>
      <c r="F190" s="2">
        <v>0</v>
      </c>
      <c r="G190" s="2">
        <f t="shared" si="48"/>
        <v>300</v>
      </c>
      <c r="H190" s="2">
        <f t="shared" si="60"/>
        <v>80679.139012417028</v>
      </c>
      <c r="I190" s="2">
        <f t="shared" si="49"/>
        <v>558.03071150255107</v>
      </c>
      <c r="J190" s="2">
        <v>0</v>
      </c>
      <c r="K190" s="2">
        <f t="shared" si="56"/>
        <v>81237.169723919578</v>
      </c>
      <c r="L190" s="2">
        <f t="shared" si="50"/>
        <v>28737.169723919578</v>
      </c>
      <c r="M190" s="2">
        <f t="shared" si="51"/>
        <v>3448.4603668703494</v>
      </c>
      <c r="N190" s="2">
        <f t="shared" si="52"/>
        <v>77788.709357049229</v>
      </c>
      <c r="O190" s="2">
        <f t="shared" si="53"/>
        <v>25288.709357049229</v>
      </c>
      <c r="P190" s="2">
        <f t="shared" si="61"/>
        <v>443.05528878680241</v>
      </c>
      <c r="Q190" s="2">
        <f t="shared" si="62"/>
        <v>85645.99544009495</v>
      </c>
      <c r="R190" s="2">
        <f t="shared" si="54"/>
        <v>33145.99544009495</v>
      </c>
      <c r="S190" s="2">
        <f>IF(MONTH(A190)=11,(Bezugstabelle!$D$14+Q178)*$R$10*0.7,0)</f>
        <v>0</v>
      </c>
      <c r="T190" s="2">
        <f t="shared" si="57"/>
        <v>0</v>
      </c>
      <c r="U190" s="3">
        <f t="shared" si="58"/>
        <v>6119.5794081275289</v>
      </c>
      <c r="V190" s="3">
        <f t="shared" si="59"/>
        <v>27026.416031967419</v>
      </c>
      <c r="W190" s="14">
        <f t="shared" si="55"/>
        <v>79526.416031967412</v>
      </c>
    </row>
    <row r="191" spans="1:23" x14ac:dyDescent="0.25">
      <c r="A191" s="1">
        <v>48761</v>
      </c>
      <c r="B191">
        <v>176</v>
      </c>
      <c r="C191" s="8">
        <f t="shared" si="46"/>
        <v>300</v>
      </c>
      <c r="D191" s="8">
        <f t="shared" si="47"/>
        <v>52800</v>
      </c>
      <c r="E191">
        <v>0</v>
      </c>
      <c r="F191" s="2">
        <v>0</v>
      </c>
      <c r="G191" s="2">
        <f t="shared" si="48"/>
        <v>300</v>
      </c>
      <c r="H191" s="2">
        <f t="shared" si="60"/>
        <v>81537.169723919578</v>
      </c>
      <c r="I191" s="2">
        <f t="shared" si="49"/>
        <v>563.96542392377717</v>
      </c>
      <c r="J191" s="2">
        <v>0</v>
      </c>
      <c r="K191" s="2">
        <f t="shared" si="56"/>
        <v>82101.13514784335</v>
      </c>
      <c r="L191" s="2">
        <f t="shared" si="50"/>
        <v>29301.13514784335</v>
      </c>
      <c r="M191" s="2">
        <f t="shared" si="51"/>
        <v>3516.136217741202</v>
      </c>
      <c r="N191" s="2">
        <f t="shared" si="52"/>
        <v>78584.998930102141</v>
      </c>
      <c r="O191" s="2">
        <f t="shared" si="53"/>
        <v>25784.998930102141</v>
      </c>
      <c r="P191" s="2">
        <f t="shared" si="61"/>
        <v>446.9191762884937</v>
      </c>
      <c r="Q191" s="2">
        <f t="shared" si="62"/>
        <v>86392.914616383438</v>
      </c>
      <c r="R191" s="2">
        <f t="shared" si="54"/>
        <v>33592.914616383438</v>
      </c>
      <c r="S191" s="2">
        <f>IF(MONTH(A191)=11,(Bezugstabelle!$D$14+Q179)*$R$10*0.7,0)</f>
        <v>0</v>
      </c>
      <c r="T191" s="2">
        <f t="shared" si="57"/>
        <v>0</v>
      </c>
      <c r="U191" s="3">
        <f t="shared" si="58"/>
        <v>6202.0918610497911</v>
      </c>
      <c r="V191" s="3">
        <f t="shared" si="59"/>
        <v>27390.822755333647</v>
      </c>
      <c r="W191" s="14">
        <f t="shared" si="55"/>
        <v>80190.822755333647</v>
      </c>
    </row>
    <row r="192" spans="1:23" x14ac:dyDescent="0.25">
      <c r="A192" s="1">
        <v>48792</v>
      </c>
      <c r="B192">
        <v>177</v>
      </c>
      <c r="C192" s="8">
        <f t="shared" si="46"/>
        <v>300</v>
      </c>
      <c r="D192" s="8">
        <f t="shared" si="47"/>
        <v>53100</v>
      </c>
      <c r="E192">
        <v>0</v>
      </c>
      <c r="F192" s="2">
        <v>0</v>
      </c>
      <c r="G192" s="2">
        <f t="shared" si="48"/>
        <v>300</v>
      </c>
      <c r="H192" s="2">
        <f t="shared" si="60"/>
        <v>82401.13514784335</v>
      </c>
      <c r="I192" s="2">
        <f t="shared" si="49"/>
        <v>569.94118477258314</v>
      </c>
      <c r="J192" s="2">
        <v>0</v>
      </c>
      <c r="K192" s="2">
        <f t="shared" si="56"/>
        <v>82971.076332615936</v>
      </c>
      <c r="L192" s="2">
        <f t="shared" si="50"/>
        <v>29871.076332615936</v>
      </c>
      <c r="M192" s="2">
        <f t="shared" si="51"/>
        <v>3584.5291599139123</v>
      </c>
      <c r="N192" s="2">
        <f t="shared" si="52"/>
        <v>79386.547172702019</v>
      </c>
      <c r="O192" s="2">
        <f t="shared" si="53"/>
        <v>26286.547172702019</v>
      </c>
      <c r="P192" s="2">
        <f t="shared" si="61"/>
        <v>450.80315600519384</v>
      </c>
      <c r="Q192" s="2">
        <f t="shared" si="62"/>
        <v>87143.717772388627</v>
      </c>
      <c r="R192" s="2">
        <f t="shared" si="54"/>
        <v>34043.717772388627</v>
      </c>
      <c r="S192" s="2">
        <f>IF(MONTH(A192)=11,(Bezugstabelle!$D$14+Q180)*$R$10*0.7,0)</f>
        <v>0</v>
      </c>
      <c r="T192" s="2">
        <f t="shared" si="57"/>
        <v>0</v>
      </c>
      <c r="U192" s="3">
        <f t="shared" si="58"/>
        <v>6285.3213937272503</v>
      </c>
      <c r="V192" s="3">
        <f t="shared" si="59"/>
        <v>27758.396378661375</v>
      </c>
      <c r="W192" s="14">
        <f t="shared" si="55"/>
        <v>80858.396378661375</v>
      </c>
    </row>
    <row r="193" spans="1:23" x14ac:dyDescent="0.25">
      <c r="A193" s="1">
        <v>48823</v>
      </c>
      <c r="B193">
        <v>178</v>
      </c>
      <c r="C193" s="8">
        <f t="shared" si="46"/>
        <v>300</v>
      </c>
      <c r="D193" s="8">
        <f t="shared" si="47"/>
        <v>53400</v>
      </c>
      <c r="E193">
        <v>0</v>
      </c>
      <c r="F193" s="2">
        <v>0</v>
      </c>
      <c r="G193" s="2">
        <f t="shared" si="48"/>
        <v>300</v>
      </c>
      <c r="H193" s="2">
        <f t="shared" si="60"/>
        <v>83271.076332615936</v>
      </c>
      <c r="I193" s="2">
        <f t="shared" si="49"/>
        <v>575.95827796726019</v>
      </c>
      <c r="J193" s="2">
        <v>0</v>
      </c>
      <c r="K193" s="2">
        <f t="shared" si="56"/>
        <v>83847.0346105832</v>
      </c>
      <c r="L193" s="2">
        <f t="shared" si="50"/>
        <v>30447.0346105832</v>
      </c>
      <c r="M193" s="2">
        <f t="shared" si="51"/>
        <v>3653.6441532699837</v>
      </c>
      <c r="N193" s="2">
        <f t="shared" si="52"/>
        <v>80193.390457313217</v>
      </c>
      <c r="O193" s="2">
        <f t="shared" si="53"/>
        <v>26793.390457313217</v>
      </c>
      <c r="P193" s="2">
        <f t="shared" si="61"/>
        <v>454.70733241642085</v>
      </c>
      <c r="Q193" s="2">
        <f t="shared" si="62"/>
        <v>87898.42510480505</v>
      </c>
      <c r="R193" s="2">
        <f t="shared" si="54"/>
        <v>34498.42510480505</v>
      </c>
      <c r="S193" s="2">
        <f>IF(MONTH(A193)=11,(Bezugstabelle!$D$14+Q181)*$R$10*0.7,0)</f>
        <v>0</v>
      </c>
      <c r="T193" s="2">
        <f t="shared" si="57"/>
        <v>0</v>
      </c>
      <c r="U193" s="3">
        <f t="shared" si="58"/>
        <v>6369.2717349746317</v>
      </c>
      <c r="V193" s="3">
        <f t="shared" si="59"/>
        <v>28129.153369830419</v>
      </c>
      <c r="W193" s="14">
        <f t="shared" si="55"/>
        <v>81529.153369830427</v>
      </c>
    </row>
    <row r="194" spans="1:23" x14ac:dyDescent="0.25">
      <c r="A194" s="1">
        <v>48853</v>
      </c>
      <c r="B194">
        <v>179</v>
      </c>
      <c r="C194" s="8">
        <f t="shared" si="46"/>
        <v>300</v>
      </c>
      <c r="D194" s="8">
        <f t="shared" si="47"/>
        <v>53700</v>
      </c>
      <c r="E194">
        <v>0</v>
      </c>
      <c r="F194" s="2">
        <v>0</v>
      </c>
      <c r="G194" s="2">
        <f t="shared" si="48"/>
        <v>300</v>
      </c>
      <c r="H194" s="2">
        <f t="shared" si="60"/>
        <v>84147.0346105832</v>
      </c>
      <c r="I194" s="2">
        <f t="shared" si="49"/>
        <v>582.01698938986715</v>
      </c>
      <c r="J194" s="2">
        <v>0</v>
      </c>
      <c r="K194" s="2">
        <f t="shared" si="56"/>
        <v>84729.051599973071</v>
      </c>
      <c r="L194" s="2">
        <f t="shared" si="50"/>
        <v>31029.051599973071</v>
      </c>
      <c r="M194" s="2">
        <f t="shared" si="51"/>
        <v>3723.4861919967684</v>
      </c>
      <c r="N194" s="2">
        <f t="shared" si="52"/>
        <v>81005.565407976304</v>
      </c>
      <c r="O194" s="2">
        <f t="shared" si="53"/>
        <v>27305.565407976304</v>
      </c>
      <c r="P194" s="2">
        <f t="shared" si="61"/>
        <v>458.63181054498625</v>
      </c>
      <c r="Q194" s="2">
        <f t="shared" si="62"/>
        <v>88657.05691535004</v>
      </c>
      <c r="R194" s="2">
        <f t="shared" si="54"/>
        <v>34957.05691535004</v>
      </c>
      <c r="S194" s="2">
        <f>IF(MONTH(A194)=11,(Bezugstabelle!$D$14+Q182)*$R$10*0.7,0)</f>
        <v>0</v>
      </c>
      <c r="T194" s="2">
        <f t="shared" si="57"/>
        <v>0</v>
      </c>
      <c r="U194" s="3">
        <f t="shared" si="58"/>
        <v>6453.9466329965007</v>
      </c>
      <c r="V194" s="3">
        <f t="shared" si="59"/>
        <v>28503.11028235354</v>
      </c>
      <c r="W194" s="14">
        <f t="shared" si="55"/>
        <v>82203.110282353533</v>
      </c>
    </row>
    <row r="195" spans="1:23" x14ac:dyDescent="0.25">
      <c r="A195" s="1">
        <v>48884</v>
      </c>
      <c r="B195">
        <v>180</v>
      </c>
      <c r="C195" s="8">
        <f t="shared" si="46"/>
        <v>300</v>
      </c>
      <c r="D195" s="8">
        <f t="shared" si="47"/>
        <v>54000</v>
      </c>
      <c r="E195">
        <v>0</v>
      </c>
      <c r="F195" s="2">
        <f>F183+$J$7</f>
        <v>-424.18000000000023</v>
      </c>
      <c r="G195" s="2">
        <f t="shared" si="48"/>
        <v>-124.18000000000023</v>
      </c>
      <c r="H195" s="2">
        <f t="shared" si="60"/>
        <v>84604.871599973078</v>
      </c>
      <c r="I195" s="2">
        <f t="shared" si="49"/>
        <v>585.1836952331472</v>
      </c>
      <c r="J195" s="2">
        <f t="shared" ref="J195" si="67">(0.36%+0.035%)*H195</f>
        <v>334.18924281989371</v>
      </c>
      <c r="K195" s="2">
        <f t="shared" si="56"/>
        <v>85524.24453802612</v>
      </c>
      <c r="L195" s="2">
        <f t="shared" si="50"/>
        <v>31524.24453802612</v>
      </c>
      <c r="M195" s="2">
        <f t="shared" si="51"/>
        <v>3782.9093445631343</v>
      </c>
      <c r="N195" s="2">
        <f t="shared" si="52"/>
        <v>81741.33519346299</v>
      </c>
      <c r="O195" s="2">
        <f t="shared" si="53"/>
        <v>27741.33519346299</v>
      </c>
      <c r="P195" s="2">
        <f t="shared" si="61"/>
        <v>462.5766959598202</v>
      </c>
      <c r="Q195" s="2">
        <f t="shared" si="62"/>
        <v>89407.375130960223</v>
      </c>
      <c r="R195" s="2">
        <f t="shared" si="54"/>
        <v>35407.375130960223</v>
      </c>
      <c r="S195" s="2">
        <f>IF(MONTH(A195)=11,(Bezugstabelle!$D$14+Q183)*$R$10*0.7,0)</f>
        <v>300.2076820320226</v>
      </c>
      <c r="T195" s="2">
        <f t="shared" si="57"/>
        <v>12.258480349640921</v>
      </c>
      <c r="U195" s="3">
        <f t="shared" si="58"/>
        <v>6481.6607902583683</v>
      </c>
      <c r="V195" s="3">
        <f t="shared" si="59"/>
        <v>28925.714340701856</v>
      </c>
      <c r="W195" s="14">
        <f t="shared" si="55"/>
        <v>82925.714340701859</v>
      </c>
    </row>
    <row r="196" spans="1:23" x14ac:dyDescent="0.25">
      <c r="A196" s="1">
        <v>48914</v>
      </c>
      <c r="B196">
        <v>181</v>
      </c>
      <c r="C196" s="8">
        <f t="shared" si="46"/>
        <v>300</v>
      </c>
      <c r="D196" s="8">
        <f t="shared" si="47"/>
        <v>54300</v>
      </c>
      <c r="E196">
        <v>0</v>
      </c>
      <c r="F196" s="2">
        <v>0</v>
      </c>
      <c r="G196" s="2">
        <f t="shared" si="48"/>
        <v>300</v>
      </c>
      <c r="H196" s="2">
        <f t="shared" si="60"/>
        <v>85824.24453802612</v>
      </c>
      <c r="I196" s="2">
        <f t="shared" si="49"/>
        <v>593.61769138801401</v>
      </c>
      <c r="J196" s="2">
        <v>0</v>
      </c>
      <c r="K196" s="2">
        <f t="shared" si="56"/>
        <v>86417.862229414139</v>
      </c>
      <c r="L196" s="2">
        <f t="shared" si="50"/>
        <v>32117.862229414139</v>
      </c>
      <c r="M196" s="2">
        <f t="shared" si="51"/>
        <v>3854.1434675296969</v>
      </c>
      <c r="N196" s="2">
        <f t="shared" si="52"/>
        <v>82563.718761884447</v>
      </c>
      <c r="O196" s="2">
        <f t="shared" si="53"/>
        <v>28263.718761884447</v>
      </c>
      <c r="P196" s="2">
        <f t="shared" si="61"/>
        <v>466.47835068099312</v>
      </c>
      <c r="Q196" s="2">
        <f t="shared" si="62"/>
        <v>90173.853481641214</v>
      </c>
      <c r="R196" s="2">
        <f t="shared" si="54"/>
        <v>35873.853481641214</v>
      </c>
      <c r="S196" s="2">
        <f>IF(MONTH(A196)=11,(Bezugstabelle!$D$14+Q184)*$R$10*0.7,0)</f>
        <v>0</v>
      </c>
      <c r="T196" s="2">
        <f t="shared" si="57"/>
        <v>0</v>
      </c>
      <c r="U196" s="3">
        <f t="shared" si="58"/>
        <v>6623.2101990480078</v>
      </c>
      <c r="V196" s="3">
        <f t="shared" si="59"/>
        <v>29250.643282593206</v>
      </c>
      <c r="W196" s="14">
        <f t="shared" si="55"/>
        <v>83550.643282593199</v>
      </c>
    </row>
    <row r="197" spans="1:23" x14ac:dyDescent="0.25">
      <c r="A197" s="1">
        <v>48945</v>
      </c>
      <c r="B197">
        <v>182</v>
      </c>
      <c r="C197" s="8">
        <f t="shared" si="46"/>
        <v>300</v>
      </c>
      <c r="D197" s="8">
        <f t="shared" si="47"/>
        <v>54600</v>
      </c>
      <c r="E197">
        <v>0</v>
      </c>
      <c r="F197" s="2">
        <v>0</v>
      </c>
      <c r="G197" s="2">
        <f t="shared" si="48"/>
        <v>300</v>
      </c>
      <c r="H197" s="2">
        <f t="shared" si="60"/>
        <v>86717.862229414139</v>
      </c>
      <c r="I197" s="2">
        <f t="shared" si="49"/>
        <v>599.79854708678113</v>
      </c>
      <c r="J197" s="2">
        <v>0</v>
      </c>
      <c r="K197" s="2">
        <f t="shared" si="56"/>
        <v>87317.660776500925</v>
      </c>
      <c r="L197" s="2">
        <f t="shared" si="50"/>
        <v>32717.660776500925</v>
      </c>
      <c r="M197" s="2">
        <f t="shared" si="51"/>
        <v>3926.1192931801111</v>
      </c>
      <c r="N197" s="2">
        <f t="shared" si="52"/>
        <v>83391.54148332082</v>
      </c>
      <c r="O197" s="2">
        <f t="shared" si="53"/>
        <v>28791.54148332082</v>
      </c>
      <c r="P197" s="2">
        <f t="shared" si="61"/>
        <v>470.46403810453427</v>
      </c>
      <c r="Q197" s="2">
        <f t="shared" si="62"/>
        <v>90944.317519745746</v>
      </c>
      <c r="R197" s="2">
        <f t="shared" si="54"/>
        <v>36344.317519745746</v>
      </c>
      <c r="S197" s="2">
        <f>IF(MONTH(A197)=11,(Bezugstabelle!$D$14+Q185)*$R$10*0.7,0)</f>
        <v>0</v>
      </c>
      <c r="T197" s="2">
        <f t="shared" si="57"/>
        <v>0</v>
      </c>
      <c r="U197" s="3">
        <f t="shared" si="58"/>
        <v>6710.0696220830578</v>
      </c>
      <c r="V197" s="3">
        <f t="shared" si="59"/>
        <v>29634.247897662688</v>
      </c>
      <c r="W197" s="14">
        <f t="shared" si="55"/>
        <v>84234.247897662688</v>
      </c>
    </row>
    <row r="198" spans="1:23" x14ac:dyDescent="0.25">
      <c r="A198" s="1">
        <v>48976</v>
      </c>
      <c r="B198">
        <v>183</v>
      </c>
      <c r="C198" s="8">
        <f t="shared" si="46"/>
        <v>300</v>
      </c>
      <c r="D198" s="8">
        <f t="shared" si="47"/>
        <v>54900</v>
      </c>
      <c r="E198">
        <v>0</v>
      </c>
      <c r="F198" s="2">
        <v>0</v>
      </c>
      <c r="G198" s="2">
        <f t="shared" si="48"/>
        <v>300</v>
      </c>
      <c r="H198" s="2">
        <f t="shared" si="60"/>
        <v>87617.660776500925</v>
      </c>
      <c r="I198" s="2">
        <f t="shared" si="49"/>
        <v>606.02215370413148</v>
      </c>
      <c r="J198" s="2">
        <v>0</v>
      </c>
      <c r="K198" s="2">
        <f t="shared" si="56"/>
        <v>88223.682930205061</v>
      </c>
      <c r="L198" s="2">
        <f t="shared" si="50"/>
        <v>33323.682930205061</v>
      </c>
      <c r="M198" s="2">
        <f t="shared" si="51"/>
        <v>3998.8419516246076</v>
      </c>
      <c r="N198" s="2">
        <f t="shared" si="52"/>
        <v>84224.840978580454</v>
      </c>
      <c r="O198" s="2">
        <f t="shared" si="53"/>
        <v>29324.840978580454</v>
      </c>
      <c r="P198" s="2">
        <f t="shared" si="61"/>
        <v>474.47045110267788</v>
      </c>
      <c r="Q198" s="2">
        <f t="shared" si="62"/>
        <v>91718.787970848425</v>
      </c>
      <c r="R198" s="2">
        <f t="shared" si="54"/>
        <v>36818.787970848425</v>
      </c>
      <c r="S198" s="2">
        <f>IF(MONTH(A198)=11,(Bezugstabelle!$D$14+Q186)*$R$10*0.7,0)</f>
        <v>0</v>
      </c>
      <c r="T198" s="2">
        <f t="shared" si="57"/>
        <v>0</v>
      </c>
      <c r="U198" s="3">
        <f t="shared" si="58"/>
        <v>6797.6687291178905</v>
      </c>
      <c r="V198" s="3">
        <f t="shared" si="59"/>
        <v>30021.119241730536</v>
      </c>
      <c r="W198" s="14">
        <f t="shared" si="55"/>
        <v>84921.119241730543</v>
      </c>
    </row>
    <row r="199" spans="1:23" x14ac:dyDescent="0.25">
      <c r="A199" s="1">
        <v>49004</v>
      </c>
      <c r="B199">
        <v>184</v>
      </c>
      <c r="C199" s="8">
        <f t="shared" si="46"/>
        <v>300</v>
      </c>
      <c r="D199" s="8">
        <f t="shared" si="47"/>
        <v>55200</v>
      </c>
      <c r="E199">
        <v>0</v>
      </c>
      <c r="F199" s="2">
        <v>0</v>
      </c>
      <c r="G199" s="2">
        <f t="shared" si="48"/>
        <v>300</v>
      </c>
      <c r="H199" s="2">
        <f t="shared" si="60"/>
        <v>88523.682930205061</v>
      </c>
      <c r="I199" s="2">
        <f t="shared" si="49"/>
        <v>612.28880693391841</v>
      </c>
      <c r="J199" s="2">
        <v>0</v>
      </c>
      <c r="K199" s="2">
        <f t="shared" si="56"/>
        <v>89135.971737138985</v>
      </c>
      <c r="L199" s="2">
        <f t="shared" si="50"/>
        <v>33935.971737138985</v>
      </c>
      <c r="M199" s="2">
        <f t="shared" si="51"/>
        <v>4072.3166084566783</v>
      </c>
      <c r="N199" s="2">
        <f t="shared" si="52"/>
        <v>85063.655128682309</v>
      </c>
      <c r="O199" s="2">
        <f t="shared" si="53"/>
        <v>29863.655128682309</v>
      </c>
      <c r="P199" s="2">
        <f t="shared" si="61"/>
        <v>478.49769744841177</v>
      </c>
      <c r="Q199" s="2">
        <f t="shared" si="62"/>
        <v>92497.285668296841</v>
      </c>
      <c r="R199" s="2">
        <f t="shared" si="54"/>
        <v>37297.285668296841</v>
      </c>
      <c r="S199" s="2">
        <f>IF(MONTH(A199)=11,(Bezugstabelle!$D$14+Q187)*$R$10*0.7,0)</f>
        <v>0</v>
      </c>
      <c r="T199" s="2">
        <f t="shared" si="57"/>
        <v>0</v>
      </c>
      <c r="U199" s="3">
        <f t="shared" si="58"/>
        <v>6886.0113665093031</v>
      </c>
      <c r="V199" s="3">
        <f t="shared" si="59"/>
        <v>30411.27430178754</v>
      </c>
      <c r="W199" s="14">
        <f t="shared" si="55"/>
        <v>85611.274301787547</v>
      </c>
    </row>
    <row r="200" spans="1:23" x14ac:dyDescent="0.25">
      <c r="A200" s="1">
        <v>49035</v>
      </c>
      <c r="B200">
        <v>185</v>
      </c>
      <c r="C200" s="8">
        <f t="shared" si="46"/>
        <v>300</v>
      </c>
      <c r="D200" s="8">
        <f t="shared" si="47"/>
        <v>55500</v>
      </c>
      <c r="E200">
        <v>0</v>
      </c>
      <c r="F200" s="2">
        <v>0</v>
      </c>
      <c r="G200" s="2">
        <f t="shared" si="48"/>
        <v>300</v>
      </c>
      <c r="H200" s="2">
        <f t="shared" si="60"/>
        <v>89435.971737138985</v>
      </c>
      <c r="I200" s="2">
        <f t="shared" si="49"/>
        <v>618.59880451521133</v>
      </c>
      <c r="J200" s="2">
        <v>0</v>
      </c>
      <c r="K200" s="2">
        <f t="shared" si="56"/>
        <v>90054.57054165419</v>
      </c>
      <c r="L200" s="2">
        <f t="shared" si="50"/>
        <v>34554.57054165419</v>
      </c>
      <c r="M200" s="2">
        <f t="shared" si="51"/>
        <v>4146.5484649985028</v>
      </c>
      <c r="N200" s="2">
        <f t="shared" si="52"/>
        <v>85908.022076655689</v>
      </c>
      <c r="O200" s="2">
        <f t="shared" si="53"/>
        <v>30408.022076655689</v>
      </c>
      <c r="P200" s="2">
        <f t="shared" si="61"/>
        <v>482.54588547514356</v>
      </c>
      <c r="Q200" s="2">
        <f t="shared" si="62"/>
        <v>93279.83155377199</v>
      </c>
      <c r="R200" s="2">
        <f t="shared" si="54"/>
        <v>37779.83155377199</v>
      </c>
      <c r="S200" s="2">
        <f>IF(MONTH(A200)=11,(Bezugstabelle!$D$14+Q188)*$R$10*0.7,0)</f>
        <v>0</v>
      </c>
      <c r="T200" s="2">
        <f t="shared" si="57"/>
        <v>0</v>
      </c>
      <c r="U200" s="3">
        <f t="shared" si="58"/>
        <v>6975.1014006151527</v>
      </c>
      <c r="V200" s="3">
        <f t="shared" si="59"/>
        <v>30804.730153156837</v>
      </c>
      <c r="W200" s="14">
        <f t="shared" si="55"/>
        <v>86304.730153156837</v>
      </c>
    </row>
    <row r="201" spans="1:23" x14ac:dyDescent="0.25">
      <c r="A201" s="1">
        <v>49065</v>
      </c>
      <c r="B201">
        <v>186</v>
      </c>
      <c r="C201" s="8">
        <f t="shared" si="46"/>
        <v>300</v>
      </c>
      <c r="D201" s="8">
        <f t="shared" si="47"/>
        <v>55800</v>
      </c>
      <c r="E201">
        <v>0</v>
      </c>
      <c r="F201" s="2">
        <v>0</v>
      </c>
      <c r="G201" s="2">
        <f t="shared" si="48"/>
        <v>300</v>
      </c>
      <c r="H201" s="2">
        <f t="shared" si="60"/>
        <v>90354.57054165419</v>
      </c>
      <c r="I201" s="2">
        <f t="shared" si="49"/>
        <v>624.95244624644158</v>
      </c>
      <c r="J201" s="2">
        <v>0</v>
      </c>
      <c r="K201" s="2">
        <f t="shared" si="56"/>
        <v>90979.522987900637</v>
      </c>
      <c r="L201" s="2">
        <f t="shared" si="50"/>
        <v>35179.522987900637</v>
      </c>
      <c r="M201" s="2">
        <f t="shared" si="51"/>
        <v>4221.5427585480766</v>
      </c>
      <c r="N201" s="2">
        <f t="shared" si="52"/>
        <v>86757.980229352557</v>
      </c>
      <c r="O201" s="2">
        <f t="shared" si="53"/>
        <v>30957.980229352557</v>
      </c>
      <c r="P201" s="2">
        <f t="shared" si="61"/>
        <v>486.6151240796143</v>
      </c>
      <c r="Q201" s="2">
        <f t="shared" si="62"/>
        <v>94066.446677851607</v>
      </c>
      <c r="R201" s="2">
        <f t="shared" si="54"/>
        <v>38266.446677851607</v>
      </c>
      <c r="S201" s="2">
        <f>IF(MONTH(A201)=11,(Bezugstabelle!$D$14+Q189)*$R$10*0.7,0)</f>
        <v>0</v>
      </c>
      <c r="T201" s="2">
        <f t="shared" si="57"/>
        <v>0</v>
      </c>
      <c r="U201" s="3">
        <f t="shared" si="58"/>
        <v>7064.9427178983524</v>
      </c>
      <c r="V201" s="3">
        <f t="shared" si="59"/>
        <v>31201.503959953254</v>
      </c>
      <c r="W201" s="14">
        <f t="shared" si="55"/>
        <v>87001.503959953261</v>
      </c>
    </row>
    <row r="202" spans="1:23" x14ac:dyDescent="0.25">
      <c r="A202" s="1">
        <v>49096</v>
      </c>
      <c r="B202">
        <v>187</v>
      </c>
      <c r="C202" s="8">
        <f t="shared" si="46"/>
        <v>300</v>
      </c>
      <c r="D202" s="8">
        <f t="shared" si="47"/>
        <v>56100</v>
      </c>
      <c r="E202">
        <v>0</v>
      </c>
      <c r="F202" s="2">
        <v>0</v>
      </c>
      <c r="G202" s="2">
        <f t="shared" si="48"/>
        <v>300</v>
      </c>
      <c r="H202" s="2">
        <f t="shared" si="60"/>
        <v>91279.522987900637</v>
      </c>
      <c r="I202" s="2">
        <f t="shared" si="49"/>
        <v>631.35003399964614</v>
      </c>
      <c r="J202" s="2">
        <v>0</v>
      </c>
      <c r="K202" s="2">
        <f t="shared" si="56"/>
        <v>91910.873021900275</v>
      </c>
      <c r="L202" s="2">
        <f t="shared" si="50"/>
        <v>35810.873021900275</v>
      </c>
      <c r="M202" s="2">
        <f t="shared" si="51"/>
        <v>4297.3047626280331</v>
      </c>
      <c r="N202" s="2">
        <f t="shared" si="52"/>
        <v>87613.568259272244</v>
      </c>
      <c r="O202" s="2">
        <f t="shared" si="53"/>
        <v>31513.568259272244</v>
      </c>
      <c r="P202" s="2">
        <f t="shared" si="61"/>
        <v>490.70552272482831</v>
      </c>
      <c r="Q202" s="2">
        <f t="shared" si="62"/>
        <v>94857.152200576442</v>
      </c>
      <c r="R202" s="2">
        <f t="shared" si="54"/>
        <v>38757.152200576442</v>
      </c>
      <c r="S202" s="2">
        <f>IF(MONTH(A202)=11,(Bezugstabelle!$D$14+Q190)*$R$10*0.7,0)</f>
        <v>0</v>
      </c>
      <c r="T202" s="2">
        <f t="shared" si="57"/>
        <v>0</v>
      </c>
      <c r="U202" s="3">
        <f t="shared" si="58"/>
        <v>7155.5392250314253</v>
      </c>
      <c r="V202" s="3">
        <f t="shared" si="59"/>
        <v>31601.612975545017</v>
      </c>
      <c r="W202" s="14">
        <f t="shared" si="55"/>
        <v>87701.612975545024</v>
      </c>
    </row>
    <row r="203" spans="1:23" x14ac:dyDescent="0.25">
      <c r="A203" s="1">
        <v>49126</v>
      </c>
      <c r="B203">
        <v>188</v>
      </c>
      <c r="C203" s="8">
        <f t="shared" si="46"/>
        <v>300</v>
      </c>
      <c r="D203" s="8">
        <f t="shared" si="47"/>
        <v>56400</v>
      </c>
      <c r="E203">
        <v>0</v>
      </c>
      <c r="F203" s="2">
        <v>0</v>
      </c>
      <c r="G203" s="2">
        <f t="shared" si="48"/>
        <v>300</v>
      </c>
      <c r="H203" s="2">
        <f t="shared" si="60"/>
        <v>92210.873021900275</v>
      </c>
      <c r="I203" s="2">
        <f t="shared" si="49"/>
        <v>637.79187173481034</v>
      </c>
      <c r="J203" s="2">
        <v>0</v>
      </c>
      <c r="K203" s="2">
        <f t="shared" si="56"/>
        <v>92848.664893635083</v>
      </c>
      <c r="L203" s="2">
        <f t="shared" si="50"/>
        <v>36448.664893635083</v>
      </c>
      <c r="M203" s="2">
        <f t="shared" si="51"/>
        <v>4373.8397872362102</v>
      </c>
      <c r="N203" s="2">
        <f t="shared" si="52"/>
        <v>88474.825106398872</v>
      </c>
      <c r="O203" s="2">
        <f t="shared" si="53"/>
        <v>32074.825106398872</v>
      </c>
      <c r="P203" s="2">
        <f t="shared" si="61"/>
        <v>494.81719144299745</v>
      </c>
      <c r="Q203" s="2">
        <f t="shared" si="62"/>
        <v>95651.96939201944</v>
      </c>
      <c r="R203" s="2">
        <f t="shared" si="54"/>
        <v>39251.96939201944</v>
      </c>
      <c r="S203" s="2">
        <f>IF(MONTH(A203)=11,(Bezugstabelle!$D$14+Q191)*$R$10*0.7,0)</f>
        <v>0</v>
      </c>
      <c r="T203" s="2">
        <f t="shared" si="57"/>
        <v>0</v>
      </c>
      <c r="U203" s="3">
        <f t="shared" si="58"/>
        <v>7246.8948490015882</v>
      </c>
      <c r="V203" s="3">
        <f t="shared" si="59"/>
        <v>32005.07454301785</v>
      </c>
      <c r="W203" s="14">
        <f t="shared" si="55"/>
        <v>88405.07454301785</v>
      </c>
    </row>
    <row r="204" spans="1:23" x14ac:dyDescent="0.25">
      <c r="A204" s="1">
        <v>49157</v>
      </c>
      <c r="B204">
        <v>189</v>
      </c>
      <c r="C204" s="8">
        <f t="shared" si="46"/>
        <v>300</v>
      </c>
      <c r="D204" s="8">
        <f t="shared" si="47"/>
        <v>56700</v>
      </c>
      <c r="E204">
        <v>0</v>
      </c>
      <c r="F204" s="2">
        <v>0</v>
      </c>
      <c r="G204" s="2">
        <f t="shared" si="48"/>
        <v>300</v>
      </c>
      <c r="H204" s="2">
        <f t="shared" si="60"/>
        <v>93148.664893635083</v>
      </c>
      <c r="I204" s="2">
        <f t="shared" si="49"/>
        <v>644.27826551430928</v>
      </c>
      <c r="J204" s="2">
        <v>0</v>
      </c>
      <c r="K204" s="2">
        <f t="shared" si="56"/>
        <v>93792.943159149392</v>
      </c>
      <c r="L204" s="2">
        <f t="shared" si="50"/>
        <v>37092.943159149392</v>
      </c>
      <c r="M204" s="2">
        <f t="shared" si="51"/>
        <v>4451.153179097927</v>
      </c>
      <c r="N204" s="2">
        <f t="shared" si="52"/>
        <v>89341.789980051472</v>
      </c>
      <c r="O204" s="2">
        <f t="shared" si="53"/>
        <v>32641.789980051472</v>
      </c>
      <c r="P204" s="2">
        <f t="shared" si="61"/>
        <v>498.95024083850109</v>
      </c>
      <c r="Q204" s="2">
        <f t="shared" si="62"/>
        <v>96450.919632857942</v>
      </c>
      <c r="R204" s="2">
        <f t="shared" si="54"/>
        <v>39750.919632857942</v>
      </c>
      <c r="S204" s="2">
        <f>IF(MONTH(A204)=11,(Bezugstabelle!$D$14+Q192)*$R$10*0.7,0)</f>
        <v>0</v>
      </c>
      <c r="T204" s="2">
        <f t="shared" si="57"/>
        <v>0</v>
      </c>
      <c r="U204" s="3">
        <f t="shared" si="58"/>
        <v>7339.0135372163968</v>
      </c>
      <c r="V204" s="3">
        <f t="shared" si="59"/>
        <v>32411.906095641545</v>
      </c>
      <c r="W204" s="14">
        <f t="shared" si="55"/>
        <v>89111.906095641549</v>
      </c>
    </row>
    <row r="205" spans="1:23" x14ac:dyDescent="0.25">
      <c r="A205" s="1">
        <v>49188</v>
      </c>
      <c r="B205">
        <v>190</v>
      </c>
      <c r="C205" s="8">
        <f t="shared" si="46"/>
        <v>300</v>
      </c>
      <c r="D205" s="8">
        <f t="shared" si="47"/>
        <v>57000</v>
      </c>
      <c r="E205">
        <v>0</v>
      </c>
      <c r="F205" s="2">
        <v>0</v>
      </c>
      <c r="G205" s="2">
        <f t="shared" si="48"/>
        <v>300</v>
      </c>
      <c r="H205" s="2">
        <f t="shared" si="60"/>
        <v>94092.943159149392</v>
      </c>
      <c r="I205" s="2">
        <f t="shared" si="49"/>
        <v>650.80952351744997</v>
      </c>
      <c r="J205" s="2">
        <v>0</v>
      </c>
      <c r="K205" s="2">
        <f t="shared" si="56"/>
        <v>94743.752682666847</v>
      </c>
      <c r="L205" s="2">
        <f t="shared" si="50"/>
        <v>37743.752682666847</v>
      </c>
      <c r="M205" s="2">
        <f t="shared" si="51"/>
        <v>4529.2503219200216</v>
      </c>
      <c r="N205" s="2">
        <f t="shared" si="52"/>
        <v>90214.502360746832</v>
      </c>
      <c r="O205" s="2">
        <f t="shared" si="53"/>
        <v>33214.502360746832</v>
      </c>
      <c r="P205" s="2">
        <f t="shared" si="61"/>
        <v>503.10478209086125</v>
      </c>
      <c r="Q205" s="2">
        <f t="shared" si="62"/>
        <v>97254.024414948799</v>
      </c>
      <c r="R205" s="2">
        <f t="shared" si="54"/>
        <v>40254.024414948799</v>
      </c>
      <c r="S205" s="2">
        <f>IF(MONTH(A205)=11,(Bezugstabelle!$D$14+Q193)*$R$10*0.7,0)</f>
        <v>0</v>
      </c>
      <c r="T205" s="2">
        <f t="shared" si="57"/>
        <v>0</v>
      </c>
      <c r="U205" s="3">
        <f t="shared" si="58"/>
        <v>7431.8992576099217</v>
      </c>
      <c r="V205" s="3">
        <f t="shared" si="59"/>
        <v>32822.12515733888</v>
      </c>
      <c r="W205" s="14">
        <f t="shared" si="55"/>
        <v>89822.125157338887</v>
      </c>
    </row>
    <row r="206" spans="1:23" x14ac:dyDescent="0.25">
      <c r="A206" s="1">
        <v>49218</v>
      </c>
      <c r="B206">
        <v>191</v>
      </c>
      <c r="C206" s="8">
        <f t="shared" si="46"/>
        <v>300</v>
      </c>
      <c r="D206" s="8">
        <f t="shared" si="47"/>
        <v>57300</v>
      </c>
      <c r="E206">
        <v>0</v>
      </c>
      <c r="F206" s="2">
        <v>0</v>
      </c>
      <c r="G206" s="2">
        <f t="shared" si="48"/>
        <v>300</v>
      </c>
      <c r="H206" s="2">
        <f t="shared" si="60"/>
        <v>95043.752682666847</v>
      </c>
      <c r="I206" s="2">
        <f t="shared" si="49"/>
        <v>657.38595605511239</v>
      </c>
      <c r="J206" s="2">
        <v>0</v>
      </c>
      <c r="K206" s="2">
        <f t="shared" si="56"/>
        <v>95701.138638721954</v>
      </c>
      <c r="L206" s="2">
        <f t="shared" si="50"/>
        <v>38401.138638721954</v>
      </c>
      <c r="M206" s="2">
        <f t="shared" si="51"/>
        <v>4608.1366366466345</v>
      </c>
      <c r="N206" s="2">
        <f t="shared" si="52"/>
        <v>91093.002002075315</v>
      </c>
      <c r="O206" s="2">
        <f t="shared" si="53"/>
        <v>33793.002002075315</v>
      </c>
      <c r="P206" s="2">
        <f t="shared" si="61"/>
        <v>507.28092695773375</v>
      </c>
      <c r="Q206" s="2">
        <f t="shared" si="62"/>
        <v>98061.305341906525</v>
      </c>
      <c r="R206" s="2">
        <f t="shared" si="54"/>
        <v>40761.305341906525</v>
      </c>
      <c r="S206" s="2">
        <f>IF(MONTH(A206)=11,(Bezugstabelle!$D$14+Q194)*$R$10*0.7,0)</f>
        <v>0</v>
      </c>
      <c r="T206" s="2">
        <f t="shared" si="57"/>
        <v>0</v>
      </c>
      <c r="U206" s="3">
        <f t="shared" si="58"/>
        <v>7525.5559987494917</v>
      </c>
      <c r="V206" s="3">
        <f t="shared" si="59"/>
        <v>33235.749343157033</v>
      </c>
      <c r="W206" s="14">
        <f t="shared" si="55"/>
        <v>90535.749343157033</v>
      </c>
    </row>
    <row r="207" spans="1:23" x14ac:dyDescent="0.25">
      <c r="A207" s="1">
        <v>49249</v>
      </c>
      <c r="B207">
        <v>192</v>
      </c>
      <c r="C207" s="8">
        <f t="shared" si="46"/>
        <v>300</v>
      </c>
      <c r="D207" s="8">
        <f t="shared" si="47"/>
        <v>57600</v>
      </c>
      <c r="E207">
        <v>0</v>
      </c>
      <c r="F207" s="2">
        <f>F195+$J$7</f>
        <v>-414.12000000000023</v>
      </c>
      <c r="G207" s="2">
        <f t="shared" si="48"/>
        <v>-114.12000000000023</v>
      </c>
      <c r="H207" s="2">
        <f t="shared" si="60"/>
        <v>95587.018638721958</v>
      </c>
      <c r="I207" s="2">
        <f t="shared" si="49"/>
        <v>661.14354558449361</v>
      </c>
      <c r="J207" s="2">
        <f t="shared" ref="J207" si="68">(0.36%+0.035%)*H207</f>
        <v>377.56872362295178</v>
      </c>
      <c r="K207" s="2">
        <f t="shared" si="56"/>
        <v>96625.730907929406</v>
      </c>
      <c r="L207" s="2">
        <f t="shared" si="50"/>
        <v>39025.730907929406</v>
      </c>
      <c r="M207" s="2">
        <f t="shared" si="51"/>
        <v>4683.0877089515288</v>
      </c>
      <c r="N207" s="2">
        <f t="shared" si="52"/>
        <v>91942.643198977879</v>
      </c>
      <c r="O207" s="2">
        <f t="shared" si="53"/>
        <v>34342.643198977879</v>
      </c>
      <c r="P207" s="2">
        <f t="shared" si="61"/>
        <v>511.47878777791391</v>
      </c>
      <c r="Q207" s="2">
        <f t="shared" si="62"/>
        <v>98859.205378494138</v>
      </c>
      <c r="R207" s="2">
        <f t="shared" si="54"/>
        <v>41259.205378494138</v>
      </c>
      <c r="S207" s="2">
        <f>IF(MONTH(A207)=11,(Bezugstabelle!$D$14+Q195)*$R$10*0.7,0)</f>
        <v>332.54084547669521</v>
      </c>
      <c r="T207" s="2">
        <f t="shared" si="57"/>
        <v>13.578751190298386</v>
      </c>
      <c r="U207" s="3">
        <f t="shared" si="58"/>
        <v>7556.0854394083444</v>
      </c>
      <c r="V207" s="3">
        <f t="shared" si="59"/>
        <v>33703.119939085795</v>
      </c>
      <c r="W207" s="14">
        <f t="shared" si="55"/>
        <v>91303.119939085795</v>
      </c>
    </row>
    <row r="208" spans="1:23" x14ac:dyDescent="0.25">
      <c r="A208" s="1">
        <v>49279</v>
      </c>
      <c r="B208">
        <v>193</v>
      </c>
      <c r="C208" s="8">
        <f t="shared" ref="C208:C271" si="69">$D$6</f>
        <v>300</v>
      </c>
      <c r="D208" s="8">
        <f t="shared" ref="D208:D271" si="70">C208*B208</f>
        <v>57900</v>
      </c>
      <c r="E208">
        <v>0</v>
      </c>
      <c r="F208" s="2">
        <v>0</v>
      </c>
      <c r="G208" s="2">
        <f t="shared" ref="G208:G271" si="71">C208+E208+F208</f>
        <v>300</v>
      </c>
      <c r="H208" s="2">
        <f t="shared" si="60"/>
        <v>96925.730907929406</v>
      </c>
      <c r="I208" s="2">
        <f t="shared" ref="I208:I271" si="72">H208*$D$7/12</f>
        <v>670.40297211317841</v>
      </c>
      <c r="J208" s="2">
        <v>0</v>
      </c>
      <c r="K208" s="2">
        <f t="shared" si="56"/>
        <v>97596.133880042587</v>
      </c>
      <c r="L208" s="2">
        <f t="shared" ref="L208:L271" si="73">K208-D208</f>
        <v>39696.133880042587</v>
      </c>
      <c r="M208" s="2">
        <f t="shared" ref="M208:M271" si="74">L208*(1-$I$10)*$I$11</f>
        <v>4763.5360656051107</v>
      </c>
      <c r="N208" s="2">
        <f t="shared" ref="N208:N271" si="75">K208-M208</f>
        <v>92832.597814437482</v>
      </c>
      <c r="O208" s="2">
        <f t="shared" ref="O208:O271" si="76">N208-D208</f>
        <v>34932.597814437482</v>
      </c>
      <c r="P208" s="2">
        <f t="shared" si="61"/>
        <v>515.62786796816954</v>
      </c>
      <c r="Q208" s="2">
        <f t="shared" si="62"/>
        <v>99674.833246462309</v>
      </c>
      <c r="R208" s="2">
        <f t="shared" ref="R208:R271" si="77">Q208-D208</f>
        <v>41774.833246462309</v>
      </c>
      <c r="S208" s="2">
        <f>IF(MONTH(A208)=11,(Bezugstabelle!$D$14+Q196)*$R$10*0.7,0)</f>
        <v>0</v>
      </c>
      <c r="T208" s="2">
        <f t="shared" si="57"/>
        <v>0</v>
      </c>
      <c r="U208" s="3">
        <f t="shared" si="58"/>
        <v>7712.678588128103</v>
      </c>
      <c r="V208" s="3">
        <f t="shared" si="59"/>
        <v>34062.154658334206</v>
      </c>
      <c r="W208" s="14">
        <f t="shared" ref="W208:W271" si="78">V208+D208</f>
        <v>91962.154658334213</v>
      </c>
    </row>
    <row r="209" spans="1:23" x14ac:dyDescent="0.25">
      <c r="A209" s="1">
        <v>49310</v>
      </c>
      <c r="B209">
        <v>194</v>
      </c>
      <c r="C209" s="8">
        <f t="shared" si="69"/>
        <v>300</v>
      </c>
      <c r="D209" s="8">
        <f t="shared" si="70"/>
        <v>58200</v>
      </c>
      <c r="E209">
        <v>0</v>
      </c>
      <c r="F209" s="2">
        <v>0</v>
      </c>
      <c r="G209" s="2">
        <f t="shared" si="71"/>
        <v>300</v>
      </c>
      <c r="H209" s="2">
        <f t="shared" si="60"/>
        <v>97896.133880042587</v>
      </c>
      <c r="I209" s="2">
        <f t="shared" si="72"/>
        <v>677.11492600362794</v>
      </c>
      <c r="J209" s="2">
        <v>0</v>
      </c>
      <c r="K209" s="2">
        <f t="shared" ref="K209:K272" si="79">J209+H209+I209</f>
        <v>98573.24880604622</v>
      </c>
      <c r="L209" s="2">
        <f t="shared" si="73"/>
        <v>40373.24880604622</v>
      </c>
      <c r="M209" s="2">
        <f t="shared" si="74"/>
        <v>4844.7898567255461</v>
      </c>
      <c r="N209" s="2">
        <f t="shared" si="75"/>
        <v>93728.458949320673</v>
      </c>
      <c r="O209" s="2">
        <f t="shared" si="76"/>
        <v>35528.458949320673</v>
      </c>
      <c r="P209" s="2">
        <f t="shared" si="61"/>
        <v>519.86913288160395</v>
      </c>
      <c r="Q209" s="2">
        <f t="shared" si="62"/>
        <v>100494.70237934391</v>
      </c>
      <c r="R209" s="2">
        <f t="shared" si="77"/>
        <v>42294.702379343915</v>
      </c>
      <c r="S209" s="2">
        <f>IF(MONTH(A209)=11,(Bezugstabelle!$D$14+Q197)*$R$10*0.7,0)</f>
        <v>0</v>
      </c>
      <c r="T209" s="2">
        <f t="shared" ref="T209:T272" si="80">S209*(1-$R$9)*0.7/12</f>
        <v>0</v>
      </c>
      <c r="U209" s="3">
        <f t="shared" ref="U209:U272" si="81">(R209-S209)*0.7*$R$8</f>
        <v>7808.6594267863693</v>
      </c>
      <c r="V209" s="3">
        <f t="shared" ref="V209:V272" si="82">R209-U209</f>
        <v>34486.042952557546</v>
      </c>
      <c r="W209" s="14">
        <f t="shared" si="78"/>
        <v>92686.042952557546</v>
      </c>
    </row>
    <row r="210" spans="1:23" x14ac:dyDescent="0.25">
      <c r="A210" s="1">
        <v>49341</v>
      </c>
      <c r="B210">
        <v>195</v>
      </c>
      <c r="C210" s="8">
        <f t="shared" si="69"/>
        <v>300</v>
      </c>
      <c r="D210" s="8">
        <f t="shared" si="70"/>
        <v>58500</v>
      </c>
      <c r="E210">
        <v>0</v>
      </c>
      <c r="F210" s="2">
        <v>0</v>
      </c>
      <c r="G210" s="2">
        <f t="shared" si="71"/>
        <v>300</v>
      </c>
      <c r="H210" s="2">
        <f t="shared" ref="H210:H273" si="83">G210+K209</f>
        <v>98873.24880604622</v>
      </c>
      <c r="I210" s="2">
        <f t="shared" si="72"/>
        <v>683.87330424181971</v>
      </c>
      <c r="J210" s="2">
        <v>0</v>
      </c>
      <c r="K210" s="2">
        <f t="shared" si="79"/>
        <v>99557.122110288037</v>
      </c>
      <c r="L210" s="2">
        <f t="shared" si="73"/>
        <v>41057.122110288037</v>
      </c>
      <c r="M210" s="2">
        <f t="shared" si="74"/>
        <v>4926.8546532345645</v>
      </c>
      <c r="N210" s="2">
        <f t="shared" si="75"/>
        <v>94630.267457053473</v>
      </c>
      <c r="O210" s="2">
        <f t="shared" si="76"/>
        <v>36130.267457053473</v>
      </c>
      <c r="P210" s="2">
        <f t="shared" ref="P210:P273" si="84">(Q209+C210)*($D$8/12)</f>
        <v>524.13245237258832</v>
      </c>
      <c r="Q210" s="2">
        <f t="shared" ref="Q210:Q273" si="85">C210+P210-T210+Q209</f>
        <v>101318.83483171651</v>
      </c>
      <c r="R210" s="2">
        <f t="shared" si="77"/>
        <v>42818.834831716507</v>
      </c>
      <c r="S210" s="2">
        <f>IF(MONTH(A210)=11,(Bezugstabelle!$D$14+Q198)*$R$10*0.7,0)</f>
        <v>0</v>
      </c>
      <c r="T210" s="2">
        <f t="shared" si="80"/>
        <v>0</v>
      </c>
      <c r="U210" s="3">
        <f t="shared" si="81"/>
        <v>7905.4273808056596</v>
      </c>
      <c r="V210" s="3">
        <f t="shared" si="82"/>
        <v>34913.407450910847</v>
      </c>
      <c r="W210" s="14">
        <f t="shared" si="78"/>
        <v>93413.407450910847</v>
      </c>
    </row>
    <row r="211" spans="1:23" x14ac:dyDescent="0.25">
      <c r="A211" s="1">
        <v>49369</v>
      </c>
      <c r="B211">
        <v>196</v>
      </c>
      <c r="C211" s="8">
        <f t="shared" si="69"/>
        <v>300</v>
      </c>
      <c r="D211" s="8">
        <f t="shared" si="70"/>
        <v>58800</v>
      </c>
      <c r="E211">
        <v>0</v>
      </c>
      <c r="F211" s="2">
        <v>0</v>
      </c>
      <c r="G211" s="2">
        <f t="shared" si="71"/>
        <v>300</v>
      </c>
      <c r="H211" s="2">
        <f t="shared" si="83"/>
        <v>99857.122110288037</v>
      </c>
      <c r="I211" s="2">
        <f t="shared" si="72"/>
        <v>690.67842792949239</v>
      </c>
      <c r="J211" s="2">
        <v>0</v>
      </c>
      <c r="K211" s="2">
        <f t="shared" si="79"/>
        <v>100547.80053821753</v>
      </c>
      <c r="L211" s="2">
        <f t="shared" si="73"/>
        <v>41747.800538217532</v>
      </c>
      <c r="M211" s="2">
        <f t="shared" si="74"/>
        <v>5009.7360645861045</v>
      </c>
      <c r="N211" s="2">
        <f t="shared" si="75"/>
        <v>95538.064473631428</v>
      </c>
      <c r="O211" s="2">
        <f t="shared" si="76"/>
        <v>36738.064473631428</v>
      </c>
      <c r="P211" s="2">
        <f t="shared" si="84"/>
        <v>528.41794112492585</v>
      </c>
      <c r="Q211" s="2">
        <f t="shared" si="85"/>
        <v>102147.25277284143</v>
      </c>
      <c r="R211" s="2">
        <f t="shared" si="77"/>
        <v>43347.252772841428</v>
      </c>
      <c r="S211" s="2">
        <f>IF(MONTH(A211)=11,(Bezugstabelle!$D$14+Q199)*$R$10*0.7,0)</f>
        <v>0</v>
      </c>
      <c r="T211" s="2">
        <f t="shared" si="80"/>
        <v>0</v>
      </c>
      <c r="U211" s="3">
        <f t="shared" si="81"/>
        <v>8002.9865431858479</v>
      </c>
      <c r="V211" s="3">
        <f t="shared" si="82"/>
        <v>35344.266229655579</v>
      </c>
      <c r="W211" s="14">
        <f t="shared" si="78"/>
        <v>94144.266229655579</v>
      </c>
    </row>
    <row r="212" spans="1:23" x14ac:dyDescent="0.25">
      <c r="A212" s="1">
        <v>49400</v>
      </c>
      <c r="B212">
        <v>197</v>
      </c>
      <c r="C212" s="8">
        <f t="shared" si="69"/>
        <v>300</v>
      </c>
      <c r="D212" s="8">
        <f t="shared" si="70"/>
        <v>59100</v>
      </c>
      <c r="E212">
        <v>0</v>
      </c>
      <c r="F212" s="2">
        <v>0</v>
      </c>
      <c r="G212" s="2">
        <f t="shared" si="71"/>
        <v>300</v>
      </c>
      <c r="H212" s="2">
        <f t="shared" si="83"/>
        <v>100847.80053821753</v>
      </c>
      <c r="I212" s="2">
        <f t="shared" si="72"/>
        <v>697.53062038933797</v>
      </c>
      <c r="J212" s="2">
        <v>0</v>
      </c>
      <c r="K212" s="2">
        <f t="shared" si="79"/>
        <v>101545.33115860687</v>
      </c>
      <c r="L212" s="2">
        <f t="shared" si="73"/>
        <v>42445.331158606874</v>
      </c>
      <c r="M212" s="2">
        <f t="shared" si="74"/>
        <v>5093.4397390328249</v>
      </c>
      <c r="N212" s="2">
        <f t="shared" si="75"/>
        <v>96451.891419574051</v>
      </c>
      <c r="O212" s="2">
        <f t="shared" si="76"/>
        <v>37351.891419574051</v>
      </c>
      <c r="P212" s="2">
        <f t="shared" si="84"/>
        <v>532.7257144187754</v>
      </c>
      <c r="Q212" s="2">
        <f t="shared" si="85"/>
        <v>102979.9784872602</v>
      </c>
      <c r="R212" s="2">
        <f t="shared" si="77"/>
        <v>43879.978487260203</v>
      </c>
      <c r="S212" s="2">
        <f>IF(MONTH(A212)=11,(Bezugstabelle!$D$14+Q200)*$R$10*0.7,0)</f>
        <v>0</v>
      </c>
      <c r="T212" s="2">
        <f t="shared" si="80"/>
        <v>0</v>
      </c>
      <c r="U212" s="3">
        <f t="shared" si="81"/>
        <v>8101.3410282104142</v>
      </c>
      <c r="V212" s="3">
        <f t="shared" si="82"/>
        <v>35778.637459049787</v>
      </c>
      <c r="W212" s="14">
        <f t="shared" si="78"/>
        <v>94878.637459049787</v>
      </c>
    </row>
    <row r="213" spans="1:23" x14ac:dyDescent="0.25">
      <c r="A213" s="1">
        <v>49430</v>
      </c>
      <c r="B213">
        <v>198</v>
      </c>
      <c r="C213" s="8">
        <f t="shared" si="69"/>
        <v>300</v>
      </c>
      <c r="D213" s="8">
        <f t="shared" si="70"/>
        <v>59400</v>
      </c>
      <c r="E213">
        <v>0</v>
      </c>
      <c r="F213" s="2">
        <v>0</v>
      </c>
      <c r="G213" s="2">
        <f t="shared" si="71"/>
        <v>300</v>
      </c>
      <c r="H213" s="2">
        <f t="shared" si="83"/>
        <v>101845.33115860687</v>
      </c>
      <c r="I213" s="2">
        <f t="shared" si="72"/>
        <v>704.43020718036416</v>
      </c>
      <c r="J213" s="2">
        <v>0</v>
      </c>
      <c r="K213" s="2">
        <f t="shared" si="79"/>
        <v>102549.76136578724</v>
      </c>
      <c r="L213" s="2">
        <f t="shared" si="73"/>
        <v>43149.761365787243</v>
      </c>
      <c r="M213" s="2">
        <f t="shared" si="74"/>
        <v>5177.9713638944695</v>
      </c>
      <c r="N213" s="2">
        <f t="shared" si="75"/>
        <v>97371.790001892776</v>
      </c>
      <c r="O213" s="2">
        <f t="shared" si="76"/>
        <v>37971.790001892776</v>
      </c>
      <c r="P213" s="2">
        <f t="shared" si="84"/>
        <v>537.055888133753</v>
      </c>
      <c r="Q213" s="2">
        <f t="shared" si="85"/>
        <v>103817.03437539395</v>
      </c>
      <c r="R213" s="2">
        <f t="shared" si="77"/>
        <v>44417.034375393952</v>
      </c>
      <c r="S213" s="2">
        <f>IF(MONTH(A213)=11,(Bezugstabelle!$D$14+Q201)*$R$10*0.7,0)</f>
        <v>0</v>
      </c>
      <c r="T213" s="2">
        <f t="shared" si="80"/>
        <v>0</v>
      </c>
      <c r="U213" s="3">
        <f t="shared" si="81"/>
        <v>8200.4949715571074</v>
      </c>
      <c r="V213" s="3">
        <f t="shared" si="82"/>
        <v>36216.539403836847</v>
      </c>
      <c r="W213" s="14">
        <f t="shared" si="78"/>
        <v>95616.539403836854</v>
      </c>
    </row>
    <row r="214" spans="1:23" x14ac:dyDescent="0.25">
      <c r="A214" s="1">
        <v>49461</v>
      </c>
      <c r="B214">
        <v>199</v>
      </c>
      <c r="C214" s="8">
        <f t="shared" si="69"/>
        <v>300</v>
      </c>
      <c r="D214" s="8">
        <f t="shared" si="70"/>
        <v>59700</v>
      </c>
      <c r="E214">
        <v>0</v>
      </c>
      <c r="F214" s="2">
        <v>0</v>
      </c>
      <c r="G214" s="2">
        <f t="shared" si="71"/>
        <v>300</v>
      </c>
      <c r="H214" s="2">
        <f t="shared" si="83"/>
        <v>102849.76136578724</v>
      </c>
      <c r="I214" s="2">
        <f t="shared" si="72"/>
        <v>711.37751611336182</v>
      </c>
      <c r="J214" s="2">
        <v>0</v>
      </c>
      <c r="K214" s="2">
        <f t="shared" si="79"/>
        <v>103561.13888190061</v>
      </c>
      <c r="L214" s="2">
        <f t="shared" si="73"/>
        <v>43861.13888190061</v>
      </c>
      <c r="M214" s="2">
        <f t="shared" si="74"/>
        <v>5263.3366658280729</v>
      </c>
      <c r="N214" s="2">
        <f t="shared" si="75"/>
        <v>98297.802216072538</v>
      </c>
      <c r="O214" s="2">
        <f t="shared" si="76"/>
        <v>38597.802216072538</v>
      </c>
      <c r="P214" s="2">
        <f t="shared" si="84"/>
        <v>541.40857875204858</v>
      </c>
      <c r="Q214" s="2">
        <f t="shared" si="85"/>
        <v>104658.442954146</v>
      </c>
      <c r="R214" s="2">
        <f t="shared" si="77"/>
        <v>44958.442954145998</v>
      </c>
      <c r="S214" s="2">
        <f>IF(MONTH(A214)=11,(Bezugstabelle!$D$14+Q202)*$R$10*0.7,0)</f>
        <v>0</v>
      </c>
      <c r="T214" s="2">
        <f t="shared" si="80"/>
        <v>0</v>
      </c>
      <c r="U214" s="3">
        <f t="shared" si="81"/>
        <v>8300.452530409204</v>
      </c>
      <c r="V214" s="3">
        <f t="shared" si="82"/>
        <v>36657.990423736795</v>
      </c>
      <c r="W214" s="14">
        <f t="shared" si="78"/>
        <v>96357.990423736803</v>
      </c>
    </row>
    <row r="215" spans="1:23" x14ac:dyDescent="0.25">
      <c r="A215" s="1">
        <v>49491</v>
      </c>
      <c r="B215">
        <v>200</v>
      </c>
      <c r="C215" s="8">
        <f t="shared" si="69"/>
        <v>300</v>
      </c>
      <c r="D215" s="8">
        <f t="shared" si="70"/>
        <v>60000</v>
      </c>
      <c r="E215">
        <v>0</v>
      </c>
      <c r="F215" s="2">
        <v>0</v>
      </c>
      <c r="G215" s="2">
        <f t="shared" si="71"/>
        <v>300</v>
      </c>
      <c r="H215" s="2">
        <f t="shared" si="83"/>
        <v>103861.13888190061</v>
      </c>
      <c r="I215" s="2">
        <f t="shared" si="72"/>
        <v>718.37287726647935</v>
      </c>
      <c r="J215" s="2">
        <v>0</v>
      </c>
      <c r="K215" s="2">
        <f t="shared" si="79"/>
        <v>104579.51175916709</v>
      </c>
      <c r="L215" s="2">
        <f t="shared" si="73"/>
        <v>44579.511759167086</v>
      </c>
      <c r="M215" s="2">
        <f t="shared" si="74"/>
        <v>5349.54141110005</v>
      </c>
      <c r="N215" s="2">
        <f t="shared" si="75"/>
        <v>99229.970348067029</v>
      </c>
      <c r="O215" s="2">
        <f t="shared" si="76"/>
        <v>39229.970348067029</v>
      </c>
      <c r="P215" s="2">
        <f t="shared" si="84"/>
        <v>545.78390336155917</v>
      </c>
      <c r="Q215" s="2">
        <f t="shared" si="85"/>
        <v>105504.22685750756</v>
      </c>
      <c r="R215" s="2">
        <f t="shared" si="77"/>
        <v>45504.226857507558</v>
      </c>
      <c r="S215" s="2">
        <f>IF(MONTH(A215)=11,(Bezugstabelle!$D$14+Q203)*$R$10*0.7,0)</f>
        <v>0</v>
      </c>
      <c r="T215" s="2">
        <f t="shared" si="80"/>
        <v>0</v>
      </c>
      <c r="U215" s="3">
        <f t="shared" si="81"/>
        <v>8401.2178835673312</v>
      </c>
      <c r="V215" s="3">
        <f t="shared" si="82"/>
        <v>37103.008973940225</v>
      </c>
      <c r="W215" s="14">
        <f t="shared" si="78"/>
        <v>97103.008973940217</v>
      </c>
    </row>
    <row r="216" spans="1:23" x14ac:dyDescent="0.25">
      <c r="A216" s="1">
        <v>49522</v>
      </c>
      <c r="B216">
        <v>201</v>
      </c>
      <c r="C216" s="8">
        <f t="shared" si="69"/>
        <v>300</v>
      </c>
      <c r="D216" s="8">
        <f t="shared" si="70"/>
        <v>60300</v>
      </c>
      <c r="E216">
        <v>0</v>
      </c>
      <c r="F216" s="2">
        <v>0</v>
      </c>
      <c r="G216" s="2">
        <f t="shared" si="71"/>
        <v>300</v>
      </c>
      <c r="H216" s="2">
        <f t="shared" si="83"/>
        <v>104879.51175916709</v>
      </c>
      <c r="I216" s="2">
        <f t="shared" si="72"/>
        <v>725.41662300090582</v>
      </c>
      <c r="J216" s="2">
        <v>0</v>
      </c>
      <c r="K216" s="2">
        <f t="shared" si="79"/>
        <v>105604.92838216799</v>
      </c>
      <c r="L216" s="2">
        <f t="shared" si="73"/>
        <v>45304.928382167986</v>
      </c>
      <c r="M216" s="2">
        <f t="shared" si="74"/>
        <v>5436.5914058601584</v>
      </c>
      <c r="N216" s="2">
        <f t="shared" si="75"/>
        <v>100168.33697630782</v>
      </c>
      <c r="O216" s="2">
        <f t="shared" si="76"/>
        <v>39868.336976307823</v>
      </c>
      <c r="P216" s="2">
        <f t="shared" si="84"/>
        <v>550.18197965903926</v>
      </c>
      <c r="Q216" s="2">
        <f t="shared" si="85"/>
        <v>106354.4088371666</v>
      </c>
      <c r="R216" s="2">
        <f t="shared" si="77"/>
        <v>46054.4088371666</v>
      </c>
      <c r="S216" s="2">
        <f>IF(MONTH(A216)=11,(Bezugstabelle!$D$14+Q204)*$R$10*0.7,0)</f>
        <v>0</v>
      </c>
      <c r="T216" s="2">
        <f t="shared" si="80"/>
        <v>0</v>
      </c>
      <c r="U216" s="3">
        <f t="shared" si="81"/>
        <v>8502.7952315618822</v>
      </c>
      <c r="V216" s="3">
        <f t="shared" si="82"/>
        <v>37551.613605604718</v>
      </c>
      <c r="W216" s="14">
        <f t="shared" si="78"/>
        <v>97851.613605604711</v>
      </c>
    </row>
    <row r="217" spans="1:23" x14ac:dyDescent="0.25">
      <c r="A217" s="1">
        <v>49553</v>
      </c>
      <c r="B217">
        <v>202</v>
      </c>
      <c r="C217" s="8">
        <f t="shared" si="69"/>
        <v>300</v>
      </c>
      <c r="D217" s="8">
        <f t="shared" si="70"/>
        <v>60600</v>
      </c>
      <c r="E217">
        <v>0</v>
      </c>
      <c r="F217" s="2">
        <v>0</v>
      </c>
      <c r="G217" s="2">
        <f t="shared" si="71"/>
        <v>300</v>
      </c>
      <c r="H217" s="2">
        <f t="shared" si="83"/>
        <v>105904.92838216799</v>
      </c>
      <c r="I217" s="2">
        <f t="shared" si="72"/>
        <v>732.50908797666204</v>
      </c>
      <c r="J217" s="2">
        <v>0</v>
      </c>
      <c r="K217" s="2">
        <f t="shared" si="79"/>
        <v>106637.43747014465</v>
      </c>
      <c r="L217" s="2">
        <f t="shared" si="73"/>
        <v>46037.43747014465</v>
      </c>
      <c r="M217" s="2">
        <f t="shared" si="74"/>
        <v>5524.4924964173588</v>
      </c>
      <c r="N217" s="2">
        <f t="shared" si="75"/>
        <v>101112.9449737273</v>
      </c>
      <c r="O217" s="2">
        <f t="shared" si="76"/>
        <v>40512.944973727295</v>
      </c>
      <c r="P217" s="2">
        <f t="shared" si="84"/>
        <v>554.60292595326632</v>
      </c>
      <c r="Q217" s="2">
        <f t="shared" si="85"/>
        <v>107209.01176311987</v>
      </c>
      <c r="R217" s="2">
        <f t="shared" si="77"/>
        <v>46609.011763119866</v>
      </c>
      <c r="S217" s="2">
        <f>IF(MONTH(A217)=11,(Bezugstabelle!$D$14+Q205)*$R$10*0.7,0)</f>
        <v>0</v>
      </c>
      <c r="T217" s="2">
        <f t="shared" si="80"/>
        <v>0</v>
      </c>
      <c r="U217" s="3">
        <f t="shared" si="81"/>
        <v>8605.1887967660041</v>
      </c>
      <c r="V217" s="3">
        <f t="shared" si="82"/>
        <v>38003.822966353866</v>
      </c>
      <c r="W217" s="14">
        <f t="shared" si="78"/>
        <v>98603.822966353866</v>
      </c>
    </row>
    <row r="218" spans="1:23" x14ac:dyDescent="0.25">
      <c r="A218" s="1">
        <v>49583</v>
      </c>
      <c r="B218">
        <v>203</v>
      </c>
      <c r="C218" s="8">
        <f t="shared" si="69"/>
        <v>300</v>
      </c>
      <c r="D218" s="8">
        <f t="shared" si="70"/>
        <v>60900</v>
      </c>
      <c r="E218">
        <v>0</v>
      </c>
      <c r="F218" s="2">
        <v>0</v>
      </c>
      <c r="G218" s="2">
        <f t="shared" si="71"/>
        <v>300</v>
      </c>
      <c r="H218" s="2">
        <f t="shared" si="83"/>
        <v>106937.43747014465</v>
      </c>
      <c r="I218" s="2">
        <f t="shared" si="72"/>
        <v>739.65060916850052</v>
      </c>
      <c r="J218" s="2">
        <v>0</v>
      </c>
      <c r="K218" s="2">
        <f t="shared" si="79"/>
        <v>107677.08807931315</v>
      </c>
      <c r="L218" s="2">
        <f t="shared" si="73"/>
        <v>46777.088079313151</v>
      </c>
      <c r="M218" s="2">
        <f t="shared" si="74"/>
        <v>5613.2505695175787</v>
      </c>
      <c r="N218" s="2">
        <f t="shared" si="75"/>
        <v>102063.83750979557</v>
      </c>
      <c r="O218" s="2">
        <f t="shared" si="76"/>
        <v>41163.837509795572</v>
      </c>
      <c r="P218" s="2">
        <f t="shared" si="84"/>
        <v>559.04686116822324</v>
      </c>
      <c r="Q218" s="2">
        <f t="shared" si="85"/>
        <v>108068.0586242881</v>
      </c>
      <c r="R218" s="2">
        <f t="shared" si="77"/>
        <v>47168.058624288096</v>
      </c>
      <c r="S218" s="2">
        <f>IF(MONTH(A218)=11,(Bezugstabelle!$D$14+Q206)*$R$10*0.7,0)</f>
        <v>0</v>
      </c>
      <c r="T218" s="2">
        <f t="shared" si="80"/>
        <v>0</v>
      </c>
      <c r="U218" s="3">
        <f t="shared" si="81"/>
        <v>8708.4028235091901</v>
      </c>
      <c r="V218" s="3">
        <f t="shared" si="82"/>
        <v>38459.655800778906</v>
      </c>
      <c r="W218" s="14">
        <f t="shared" si="78"/>
        <v>99359.655800778914</v>
      </c>
    </row>
    <row r="219" spans="1:23" x14ac:dyDescent="0.25">
      <c r="A219" s="1">
        <v>49614</v>
      </c>
      <c r="B219">
        <v>204</v>
      </c>
      <c r="C219" s="8">
        <f t="shared" si="69"/>
        <v>300</v>
      </c>
      <c r="D219" s="8">
        <f t="shared" si="70"/>
        <v>61200</v>
      </c>
      <c r="E219">
        <v>0</v>
      </c>
      <c r="F219" s="2">
        <f>F207+$J$7</f>
        <v>-404.06000000000023</v>
      </c>
      <c r="G219" s="2">
        <f t="shared" si="71"/>
        <v>-104.06000000000023</v>
      </c>
      <c r="H219" s="2">
        <f t="shared" si="83"/>
        <v>107573.02807931315</v>
      </c>
      <c r="I219" s="2">
        <f t="shared" si="72"/>
        <v>744.04677754858267</v>
      </c>
      <c r="J219" s="2">
        <f t="shared" ref="J219" si="86">(0.36%+0.035%)*H219</f>
        <v>424.913460913287</v>
      </c>
      <c r="K219" s="2">
        <f t="shared" si="79"/>
        <v>108741.98831777503</v>
      </c>
      <c r="L219" s="2">
        <f t="shared" si="73"/>
        <v>47541.988317775031</v>
      </c>
      <c r="M219" s="2">
        <f t="shared" si="74"/>
        <v>5705.0385981330037</v>
      </c>
      <c r="N219" s="2">
        <f t="shared" si="75"/>
        <v>103036.94971964203</v>
      </c>
      <c r="O219" s="2">
        <f t="shared" si="76"/>
        <v>41836.949719642027</v>
      </c>
      <c r="P219" s="2">
        <f t="shared" si="84"/>
        <v>563.51390484629803</v>
      </c>
      <c r="Q219" s="2">
        <f t="shared" si="85"/>
        <v>108916.58892090831</v>
      </c>
      <c r="R219" s="2">
        <f t="shared" si="77"/>
        <v>47716.588920908311</v>
      </c>
      <c r="S219" s="2">
        <f>IF(MONTH(A219)=11,(Bezugstabelle!$D$14+Q207)*$R$10*0.7,0)</f>
        <v>366.94550757771862</v>
      </c>
      <c r="T219" s="2">
        <f t="shared" si="80"/>
        <v>14.983608226090176</v>
      </c>
      <c r="U219" s="3">
        <f t="shared" si="81"/>
        <v>8741.9279151861592</v>
      </c>
      <c r="V219" s="3">
        <f t="shared" si="82"/>
        <v>38974.661005722155</v>
      </c>
      <c r="W219" s="14">
        <f t="shared" si="78"/>
        <v>100174.66100572216</v>
      </c>
    </row>
    <row r="220" spans="1:23" x14ac:dyDescent="0.25">
      <c r="A220" s="1">
        <v>49644</v>
      </c>
      <c r="B220">
        <v>205</v>
      </c>
      <c r="C220" s="8">
        <f t="shared" si="69"/>
        <v>300</v>
      </c>
      <c r="D220" s="8">
        <f t="shared" si="70"/>
        <v>61500</v>
      </c>
      <c r="E220">
        <v>0</v>
      </c>
      <c r="F220" s="2">
        <v>0</v>
      </c>
      <c r="G220" s="2">
        <f t="shared" si="71"/>
        <v>300</v>
      </c>
      <c r="H220" s="2">
        <f t="shared" si="83"/>
        <v>109041.98831777503</v>
      </c>
      <c r="I220" s="2">
        <f t="shared" si="72"/>
        <v>754.20708586461069</v>
      </c>
      <c r="J220" s="2">
        <v>0</v>
      </c>
      <c r="K220" s="2">
        <f t="shared" si="79"/>
        <v>109796.19540363963</v>
      </c>
      <c r="L220" s="2">
        <f t="shared" si="73"/>
        <v>48296.195403639635</v>
      </c>
      <c r="M220" s="2">
        <f t="shared" si="74"/>
        <v>5795.5434484367561</v>
      </c>
      <c r="N220" s="2">
        <f t="shared" si="75"/>
        <v>104000.65195520288</v>
      </c>
      <c r="O220" s="2">
        <f t="shared" si="76"/>
        <v>42500.651955202877</v>
      </c>
      <c r="P220" s="2">
        <f t="shared" si="84"/>
        <v>567.92626238872322</v>
      </c>
      <c r="Q220" s="2">
        <f t="shared" si="85"/>
        <v>109784.51518329703</v>
      </c>
      <c r="R220" s="2">
        <f t="shared" si="77"/>
        <v>48284.51518329703</v>
      </c>
      <c r="S220" s="2">
        <f>IF(MONTH(A220)=11,(Bezugstabelle!$D$14+Q208)*$R$10*0.7,0)</f>
        <v>0</v>
      </c>
      <c r="T220" s="2">
        <f t="shared" si="80"/>
        <v>0</v>
      </c>
      <c r="U220" s="3">
        <f t="shared" si="81"/>
        <v>8914.5286157162118</v>
      </c>
      <c r="V220" s="3">
        <f t="shared" si="82"/>
        <v>39369.986567580818</v>
      </c>
      <c r="W220" s="14">
        <f t="shared" si="78"/>
        <v>100869.98656758081</v>
      </c>
    </row>
    <row r="221" spans="1:23" x14ac:dyDescent="0.25">
      <c r="A221" s="1">
        <v>49675</v>
      </c>
      <c r="B221">
        <v>206</v>
      </c>
      <c r="C221" s="8">
        <f t="shared" si="69"/>
        <v>300</v>
      </c>
      <c r="D221" s="8">
        <f t="shared" si="70"/>
        <v>61800</v>
      </c>
      <c r="E221">
        <v>0</v>
      </c>
      <c r="F221" s="2">
        <v>0</v>
      </c>
      <c r="G221" s="2">
        <f t="shared" si="71"/>
        <v>300</v>
      </c>
      <c r="H221" s="2">
        <f t="shared" si="83"/>
        <v>110096.19540363963</v>
      </c>
      <c r="I221" s="2">
        <f t="shared" si="72"/>
        <v>761.49868487517415</v>
      </c>
      <c r="J221" s="2">
        <v>0</v>
      </c>
      <c r="K221" s="2">
        <f t="shared" si="79"/>
        <v>110857.69408851481</v>
      </c>
      <c r="L221" s="2">
        <f t="shared" si="73"/>
        <v>49057.694088514807</v>
      </c>
      <c r="M221" s="2">
        <f t="shared" si="74"/>
        <v>5886.9232906217767</v>
      </c>
      <c r="N221" s="2">
        <f t="shared" si="75"/>
        <v>104970.77079789303</v>
      </c>
      <c r="O221" s="2">
        <f t="shared" si="76"/>
        <v>43170.770797893027</v>
      </c>
      <c r="P221" s="2">
        <f t="shared" si="84"/>
        <v>572.43947895314454</v>
      </c>
      <c r="Q221" s="2">
        <f t="shared" si="85"/>
        <v>110656.95466225018</v>
      </c>
      <c r="R221" s="2">
        <f t="shared" si="77"/>
        <v>48856.95466225018</v>
      </c>
      <c r="S221" s="2">
        <f>IF(MONTH(A221)=11,(Bezugstabelle!$D$14+Q209)*$R$10*0.7,0)</f>
        <v>0</v>
      </c>
      <c r="T221" s="2">
        <f t="shared" si="80"/>
        <v>0</v>
      </c>
      <c r="U221" s="3">
        <f t="shared" si="81"/>
        <v>9020.2152545179379</v>
      </c>
      <c r="V221" s="3">
        <f t="shared" si="82"/>
        <v>39836.739407732239</v>
      </c>
      <c r="W221" s="14">
        <f t="shared" si="78"/>
        <v>101636.73940773224</v>
      </c>
    </row>
    <row r="222" spans="1:23" x14ac:dyDescent="0.25">
      <c r="A222" s="1">
        <v>49706</v>
      </c>
      <c r="B222">
        <v>207</v>
      </c>
      <c r="C222" s="8">
        <f t="shared" si="69"/>
        <v>300</v>
      </c>
      <c r="D222" s="8">
        <f t="shared" si="70"/>
        <v>62100</v>
      </c>
      <c r="E222">
        <v>0</v>
      </c>
      <c r="F222" s="2">
        <v>0</v>
      </c>
      <c r="G222" s="2">
        <f t="shared" si="71"/>
        <v>300</v>
      </c>
      <c r="H222" s="2">
        <f t="shared" si="83"/>
        <v>111157.69408851481</v>
      </c>
      <c r="I222" s="2">
        <f t="shared" si="72"/>
        <v>768.8407174455607</v>
      </c>
      <c r="J222" s="2">
        <v>0</v>
      </c>
      <c r="K222" s="2">
        <f t="shared" si="79"/>
        <v>111926.53480596037</v>
      </c>
      <c r="L222" s="2">
        <f t="shared" si="73"/>
        <v>49826.534805960371</v>
      </c>
      <c r="M222" s="2">
        <f t="shared" si="74"/>
        <v>5979.1841767152446</v>
      </c>
      <c r="N222" s="2">
        <f t="shared" si="75"/>
        <v>105947.35062924512</v>
      </c>
      <c r="O222" s="2">
        <f t="shared" si="76"/>
        <v>43847.35062924512</v>
      </c>
      <c r="P222" s="2">
        <f t="shared" si="84"/>
        <v>576.97616424370096</v>
      </c>
      <c r="Q222" s="2">
        <f t="shared" si="85"/>
        <v>111533.93082649389</v>
      </c>
      <c r="R222" s="2">
        <f t="shared" si="77"/>
        <v>49433.930826493888</v>
      </c>
      <c r="S222" s="2">
        <f>IF(MONTH(A222)=11,(Bezugstabelle!$D$14+Q210)*$R$10*0.7,0)</f>
        <v>0</v>
      </c>
      <c r="T222" s="2">
        <f t="shared" si="80"/>
        <v>0</v>
      </c>
      <c r="U222" s="3">
        <f t="shared" si="81"/>
        <v>9126.7394788414331</v>
      </c>
      <c r="V222" s="3">
        <f t="shared" si="82"/>
        <v>40307.191347652457</v>
      </c>
      <c r="W222" s="14">
        <f t="shared" si="78"/>
        <v>102407.19134765246</v>
      </c>
    </row>
    <row r="223" spans="1:23" x14ac:dyDescent="0.25">
      <c r="A223" s="1">
        <v>49735</v>
      </c>
      <c r="B223">
        <v>208</v>
      </c>
      <c r="C223" s="8">
        <f t="shared" si="69"/>
        <v>300</v>
      </c>
      <c r="D223" s="8">
        <f t="shared" si="70"/>
        <v>62400</v>
      </c>
      <c r="E223">
        <v>0</v>
      </c>
      <c r="F223" s="2">
        <v>0</v>
      </c>
      <c r="G223" s="2">
        <f t="shared" si="71"/>
        <v>300</v>
      </c>
      <c r="H223" s="2">
        <f t="shared" si="83"/>
        <v>112226.53480596037</v>
      </c>
      <c r="I223" s="2">
        <f t="shared" si="72"/>
        <v>776.23353240789265</v>
      </c>
      <c r="J223" s="2">
        <v>0</v>
      </c>
      <c r="K223" s="2">
        <f t="shared" si="79"/>
        <v>113002.76833836826</v>
      </c>
      <c r="L223" s="2">
        <f t="shared" si="73"/>
        <v>50602.76833836826</v>
      </c>
      <c r="M223" s="2">
        <f t="shared" si="74"/>
        <v>6072.3322006041917</v>
      </c>
      <c r="N223" s="2">
        <f t="shared" si="75"/>
        <v>106930.43613776407</v>
      </c>
      <c r="O223" s="2">
        <f t="shared" si="76"/>
        <v>44530.436137764074</v>
      </c>
      <c r="P223" s="2">
        <f t="shared" si="84"/>
        <v>581.53644029776819</v>
      </c>
      <c r="Q223" s="2">
        <f t="shared" si="85"/>
        <v>112415.46726679166</v>
      </c>
      <c r="R223" s="2">
        <f t="shared" si="77"/>
        <v>50015.46726679166</v>
      </c>
      <c r="S223" s="2">
        <f>IF(MONTH(A223)=11,(Bezugstabelle!$D$14+Q211)*$R$10*0.7,0)</f>
        <v>0</v>
      </c>
      <c r="T223" s="2">
        <f t="shared" si="80"/>
        <v>0</v>
      </c>
      <c r="U223" s="3">
        <f t="shared" si="81"/>
        <v>9234.1056441314086</v>
      </c>
      <c r="V223" s="3">
        <f t="shared" si="82"/>
        <v>40781.361622660253</v>
      </c>
      <c r="W223" s="14">
        <f t="shared" si="78"/>
        <v>103181.36162266025</v>
      </c>
    </row>
    <row r="224" spans="1:23" x14ac:dyDescent="0.25">
      <c r="A224" s="1">
        <v>49766</v>
      </c>
      <c r="B224">
        <v>209</v>
      </c>
      <c r="C224" s="8">
        <f t="shared" si="69"/>
        <v>300</v>
      </c>
      <c r="D224" s="8">
        <f t="shared" si="70"/>
        <v>62700</v>
      </c>
      <c r="E224">
        <v>0</v>
      </c>
      <c r="F224" s="2">
        <v>0</v>
      </c>
      <c r="G224" s="2">
        <f t="shared" si="71"/>
        <v>300</v>
      </c>
      <c r="H224" s="2">
        <f t="shared" si="83"/>
        <v>113302.76833836826</v>
      </c>
      <c r="I224" s="2">
        <f t="shared" si="72"/>
        <v>783.67748100704728</v>
      </c>
      <c r="J224" s="2">
        <v>0</v>
      </c>
      <c r="K224" s="2">
        <f t="shared" si="79"/>
        <v>114086.44581937531</v>
      </c>
      <c r="L224" s="2">
        <f t="shared" si="73"/>
        <v>51386.445819375309</v>
      </c>
      <c r="M224" s="2">
        <f t="shared" si="74"/>
        <v>6166.373498325037</v>
      </c>
      <c r="N224" s="2">
        <f t="shared" si="75"/>
        <v>107920.07232105028</v>
      </c>
      <c r="O224" s="2">
        <f t="shared" si="76"/>
        <v>45220.072321050277</v>
      </c>
      <c r="P224" s="2">
        <f t="shared" si="84"/>
        <v>586.12042978731665</v>
      </c>
      <c r="Q224" s="2">
        <f t="shared" si="85"/>
        <v>113301.58769657898</v>
      </c>
      <c r="R224" s="2">
        <f t="shared" si="77"/>
        <v>50601.587696578979</v>
      </c>
      <c r="S224" s="2">
        <f>IF(MONTH(A224)=11,(Bezugstabelle!$D$14+Q212)*$R$10*0.7,0)</f>
        <v>0</v>
      </c>
      <c r="T224" s="2">
        <f t="shared" si="80"/>
        <v>0</v>
      </c>
      <c r="U224" s="3">
        <f t="shared" si="81"/>
        <v>9342.3181284808925</v>
      </c>
      <c r="V224" s="3">
        <f t="shared" si="82"/>
        <v>41259.269568098083</v>
      </c>
      <c r="W224" s="14">
        <f t="shared" si="78"/>
        <v>103959.26956809808</v>
      </c>
    </row>
    <row r="225" spans="1:23" x14ac:dyDescent="0.25">
      <c r="A225" s="1">
        <v>49796</v>
      </c>
      <c r="B225">
        <v>210</v>
      </c>
      <c r="C225" s="8">
        <f t="shared" si="69"/>
        <v>300</v>
      </c>
      <c r="D225" s="8">
        <f t="shared" si="70"/>
        <v>63000</v>
      </c>
      <c r="E225">
        <v>0</v>
      </c>
      <c r="F225" s="2">
        <v>0</v>
      </c>
      <c r="G225" s="2">
        <f t="shared" si="71"/>
        <v>300</v>
      </c>
      <c r="H225" s="2">
        <f t="shared" si="83"/>
        <v>114386.44581937531</v>
      </c>
      <c r="I225" s="2">
        <f t="shared" si="72"/>
        <v>791.1729169173459</v>
      </c>
      <c r="J225" s="2">
        <v>0</v>
      </c>
      <c r="K225" s="2">
        <f t="shared" si="79"/>
        <v>115177.61873629266</v>
      </c>
      <c r="L225" s="2">
        <f t="shared" si="73"/>
        <v>52177.618736292658</v>
      </c>
      <c r="M225" s="2">
        <f t="shared" si="74"/>
        <v>6261.3142483551192</v>
      </c>
      <c r="N225" s="2">
        <f t="shared" si="75"/>
        <v>108916.30448793754</v>
      </c>
      <c r="O225" s="2">
        <f t="shared" si="76"/>
        <v>45916.304487937537</v>
      </c>
      <c r="P225" s="2">
        <f t="shared" si="84"/>
        <v>590.72825602221064</v>
      </c>
      <c r="Q225" s="2">
        <f t="shared" si="85"/>
        <v>114192.31595260119</v>
      </c>
      <c r="R225" s="2">
        <f t="shared" si="77"/>
        <v>51192.315952601188</v>
      </c>
      <c r="S225" s="2">
        <f>IF(MONTH(A225)=11,(Bezugstabelle!$D$14+Q213)*$R$10*0.7,0)</f>
        <v>0</v>
      </c>
      <c r="T225" s="2">
        <f t="shared" si="80"/>
        <v>0</v>
      </c>
      <c r="U225" s="3">
        <f t="shared" si="81"/>
        <v>9451.3813327489934</v>
      </c>
      <c r="V225" s="3">
        <f t="shared" si="82"/>
        <v>41740.934619852196</v>
      </c>
      <c r="W225" s="14">
        <f t="shared" si="78"/>
        <v>104740.9346198522</v>
      </c>
    </row>
    <row r="226" spans="1:23" x14ac:dyDescent="0.25">
      <c r="A226" s="1">
        <v>49827</v>
      </c>
      <c r="B226">
        <v>211</v>
      </c>
      <c r="C226" s="8">
        <f t="shared" si="69"/>
        <v>300</v>
      </c>
      <c r="D226" s="8">
        <f t="shared" si="70"/>
        <v>63300</v>
      </c>
      <c r="E226">
        <v>0</v>
      </c>
      <c r="F226" s="2">
        <v>0</v>
      </c>
      <c r="G226" s="2">
        <f t="shared" si="71"/>
        <v>300</v>
      </c>
      <c r="H226" s="2">
        <f t="shared" si="83"/>
        <v>115477.61873629266</v>
      </c>
      <c r="I226" s="2">
        <f t="shared" si="72"/>
        <v>798.72019625935764</v>
      </c>
      <c r="J226" s="2">
        <v>0</v>
      </c>
      <c r="K226" s="2">
        <f t="shared" si="79"/>
        <v>116276.33893255201</v>
      </c>
      <c r="L226" s="2">
        <f t="shared" si="73"/>
        <v>52976.338932552011</v>
      </c>
      <c r="M226" s="2">
        <f t="shared" si="74"/>
        <v>6357.1606719062411</v>
      </c>
      <c r="N226" s="2">
        <f t="shared" si="75"/>
        <v>109919.17826064577</v>
      </c>
      <c r="O226" s="2">
        <f t="shared" si="76"/>
        <v>46619.178260645771</v>
      </c>
      <c r="P226" s="2">
        <f t="shared" si="84"/>
        <v>595.3600429535262</v>
      </c>
      <c r="Q226" s="2">
        <f t="shared" si="85"/>
        <v>115087.67599555472</v>
      </c>
      <c r="R226" s="2">
        <f t="shared" si="77"/>
        <v>51787.675995554717</v>
      </c>
      <c r="S226" s="2">
        <f>IF(MONTH(A226)=11,(Bezugstabelle!$D$14+Q214)*$R$10*0.7,0)</f>
        <v>0</v>
      </c>
      <c r="T226" s="2">
        <f t="shared" si="80"/>
        <v>0</v>
      </c>
      <c r="U226" s="3">
        <f t="shared" si="81"/>
        <v>9561.2996806792889</v>
      </c>
      <c r="V226" s="3">
        <f t="shared" si="82"/>
        <v>42226.37631487543</v>
      </c>
      <c r="W226" s="14">
        <f t="shared" si="78"/>
        <v>105526.37631487544</v>
      </c>
    </row>
    <row r="227" spans="1:23" x14ac:dyDescent="0.25">
      <c r="A227" s="1">
        <v>49857</v>
      </c>
      <c r="B227">
        <v>212</v>
      </c>
      <c r="C227" s="8">
        <f t="shared" si="69"/>
        <v>300</v>
      </c>
      <c r="D227" s="8">
        <f t="shared" si="70"/>
        <v>63600</v>
      </c>
      <c r="E227">
        <v>0</v>
      </c>
      <c r="F227" s="2">
        <v>0</v>
      </c>
      <c r="G227" s="2">
        <f t="shared" si="71"/>
        <v>300</v>
      </c>
      <c r="H227" s="2">
        <f t="shared" si="83"/>
        <v>116576.33893255201</v>
      </c>
      <c r="I227" s="2">
        <f t="shared" si="72"/>
        <v>806.31967761681801</v>
      </c>
      <c r="J227" s="2">
        <v>0</v>
      </c>
      <c r="K227" s="2">
        <f t="shared" si="79"/>
        <v>117382.65861016883</v>
      </c>
      <c r="L227" s="2">
        <f t="shared" si="73"/>
        <v>53782.65861016883</v>
      </c>
      <c r="M227" s="2">
        <f t="shared" si="74"/>
        <v>6453.9190332202597</v>
      </c>
      <c r="N227" s="2">
        <f t="shared" si="75"/>
        <v>110928.73957694857</v>
      </c>
      <c r="O227" s="2">
        <f t="shared" si="76"/>
        <v>47328.739576948574</v>
      </c>
      <c r="P227" s="2">
        <f t="shared" si="84"/>
        <v>600.0159151768845</v>
      </c>
      <c r="Q227" s="2">
        <f t="shared" si="85"/>
        <v>115987.69191073161</v>
      </c>
      <c r="R227" s="2">
        <f t="shared" si="77"/>
        <v>52387.691910731606</v>
      </c>
      <c r="S227" s="2">
        <f>IF(MONTH(A227)=11,(Bezugstabelle!$D$14+Q215)*$R$10*0.7,0)</f>
        <v>0</v>
      </c>
      <c r="T227" s="2">
        <f t="shared" si="80"/>
        <v>0</v>
      </c>
      <c r="U227" s="3">
        <f t="shared" si="81"/>
        <v>9672.0776190188208</v>
      </c>
      <c r="V227" s="3">
        <f t="shared" si="82"/>
        <v>42715.614291712787</v>
      </c>
      <c r="W227" s="14">
        <f t="shared" si="78"/>
        <v>106315.61429171279</v>
      </c>
    </row>
    <row r="228" spans="1:23" x14ac:dyDescent="0.25">
      <c r="A228" s="1">
        <v>49888</v>
      </c>
      <c r="B228">
        <v>213</v>
      </c>
      <c r="C228" s="8">
        <f t="shared" si="69"/>
        <v>300</v>
      </c>
      <c r="D228" s="8">
        <f t="shared" si="70"/>
        <v>63900</v>
      </c>
      <c r="E228">
        <v>0</v>
      </c>
      <c r="F228" s="2">
        <v>0</v>
      </c>
      <c r="G228" s="2">
        <f t="shared" si="71"/>
        <v>300</v>
      </c>
      <c r="H228" s="2">
        <f t="shared" si="83"/>
        <v>117682.65861016883</v>
      </c>
      <c r="I228" s="2">
        <f t="shared" si="72"/>
        <v>813.9717220536678</v>
      </c>
      <c r="J228" s="2">
        <v>0</v>
      </c>
      <c r="K228" s="2">
        <f t="shared" si="79"/>
        <v>118496.6303322225</v>
      </c>
      <c r="L228" s="2">
        <f t="shared" si="73"/>
        <v>54596.630332222499</v>
      </c>
      <c r="M228" s="2">
        <f t="shared" si="74"/>
        <v>6551.5956398667004</v>
      </c>
      <c r="N228" s="2">
        <f t="shared" si="75"/>
        <v>111945.0346923558</v>
      </c>
      <c r="O228" s="2">
        <f t="shared" si="76"/>
        <v>48045.034692355795</v>
      </c>
      <c r="P228" s="2">
        <f t="shared" si="84"/>
        <v>604.69599793580437</v>
      </c>
      <c r="Q228" s="2">
        <f t="shared" si="85"/>
        <v>116892.38790866741</v>
      </c>
      <c r="R228" s="2">
        <f t="shared" si="77"/>
        <v>52992.387908667413</v>
      </c>
      <c r="S228" s="2">
        <f>IF(MONTH(A228)=11,(Bezugstabelle!$D$14+Q216)*$R$10*0.7,0)</f>
        <v>0</v>
      </c>
      <c r="T228" s="2">
        <f t="shared" si="80"/>
        <v>0</v>
      </c>
      <c r="U228" s="3">
        <f t="shared" si="81"/>
        <v>9783.7196176377201</v>
      </c>
      <c r="V228" s="3">
        <f t="shared" si="82"/>
        <v>43208.668291029695</v>
      </c>
      <c r="W228" s="14">
        <f t="shared" si="78"/>
        <v>107108.66829102969</v>
      </c>
    </row>
    <row r="229" spans="1:23" x14ac:dyDescent="0.25">
      <c r="A229" s="1">
        <v>49919</v>
      </c>
      <c r="B229">
        <v>214</v>
      </c>
      <c r="C229" s="8">
        <f t="shared" si="69"/>
        <v>300</v>
      </c>
      <c r="D229" s="8">
        <f t="shared" si="70"/>
        <v>64200</v>
      </c>
      <c r="E229">
        <v>0</v>
      </c>
      <c r="F229" s="2">
        <v>0</v>
      </c>
      <c r="G229" s="2">
        <f t="shared" si="71"/>
        <v>300</v>
      </c>
      <c r="H229" s="2">
        <f t="shared" si="83"/>
        <v>118796.6303322225</v>
      </c>
      <c r="I229" s="2">
        <f t="shared" si="72"/>
        <v>821.67669313120575</v>
      </c>
      <c r="J229" s="2">
        <v>0</v>
      </c>
      <c r="K229" s="2">
        <f t="shared" si="79"/>
        <v>119618.3070253537</v>
      </c>
      <c r="L229" s="2">
        <f t="shared" si="73"/>
        <v>55418.307025353701</v>
      </c>
      <c r="M229" s="2">
        <f t="shared" si="74"/>
        <v>6650.1968430424449</v>
      </c>
      <c r="N229" s="2">
        <f t="shared" si="75"/>
        <v>112968.11018231125</v>
      </c>
      <c r="O229" s="2">
        <f t="shared" si="76"/>
        <v>48768.110182311255</v>
      </c>
      <c r="P229" s="2">
        <f t="shared" si="84"/>
        <v>609.40041712507048</v>
      </c>
      <c r="Q229" s="2">
        <f t="shared" si="85"/>
        <v>117801.78832579248</v>
      </c>
      <c r="R229" s="2">
        <f t="shared" si="77"/>
        <v>53601.788325792484</v>
      </c>
      <c r="S229" s="2">
        <f>IF(MONTH(A229)=11,(Bezugstabelle!$D$14+Q217)*$R$10*0.7,0)</f>
        <v>0</v>
      </c>
      <c r="T229" s="2">
        <f t="shared" si="80"/>
        <v>0</v>
      </c>
      <c r="U229" s="3">
        <f t="shared" si="81"/>
        <v>9896.230169649436</v>
      </c>
      <c r="V229" s="3">
        <f t="shared" si="82"/>
        <v>43705.558156143044</v>
      </c>
      <c r="W229" s="14">
        <f t="shared" si="78"/>
        <v>107905.55815614304</v>
      </c>
    </row>
    <row r="230" spans="1:23" x14ac:dyDescent="0.25">
      <c r="A230" s="1">
        <v>49949</v>
      </c>
      <c r="B230">
        <v>215</v>
      </c>
      <c r="C230" s="8">
        <f t="shared" si="69"/>
        <v>300</v>
      </c>
      <c r="D230" s="8">
        <f t="shared" si="70"/>
        <v>64500</v>
      </c>
      <c r="E230">
        <v>0</v>
      </c>
      <c r="F230" s="2">
        <v>0</v>
      </c>
      <c r="G230" s="2">
        <f t="shared" si="71"/>
        <v>300</v>
      </c>
      <c r="H230" s="2">
        <f t="shared" si="83"/>
        <v>119918.3070253537</v>
      </c>
      <c r="I230" s="2">
        <f t="shared" si="72"/>
        <v>829.43495692536317</v>
      </c>
      <c r="J230" s="2">
        <v>0</v>
      </c>
      <c r="K230" s="2">
        <f t="shared" si="79"/>
        <v>120747.74198227907</v>
      </c>
      <c r="L230" s="2">
        <f t="shared" si="73"/>
        <v>56247.741982279069</v>
      </c>
      <c r="M230" s="2">
        <f t="shared" si="74"/>
        <v>6749.7290378734879</v>
      </c>
      <c r="N230" s="2">
        <f t="shared" si="75"/>
        <v>113998.01294440558</v>
      </c>
      <c r="O230" s="2">
        <f t="shared" si="76"/>
        <v>49498.012944405578</v>
      </c>
      <c r="P230" s="2">
        <f t="shared" si="84"/>
        <v>614.12929929412087</v>
      </c>
      <c r="Q230" s="2">
        <f t="shared" si="85"/>
        <v>118715.9176250866</v>
      </c>
      <c r="R230" s="2">
        <f t="shared" si="77"/>
        <v>54215.9176250866</v>
      </c>
      <c r="S230" s="2">
        <f>IF(MONTH(A230)=11,(Bezugstabelle!$D$14+Q218)*$R$10*0.7,0)</f>
        <v>0</v>
      </c>
      <c r="T230" s="2">
        <f t="shared" si="80"/>
        <v>0</v>
      </c>
      <c r="U230" s="3">
        <f t="shared" si="81"/>
        <v>10009.613791531612</v>
      </c>
      <c r="V230" s="3">
        <f t="shared" si="82"/>
        <v>44206.303833554986</v>
      </c>
      <c r="W230" s="14">
        <f t="shared" si="78"/>
        <v>108706.30383355499</v>
      </c>
    </row>
    <row r="231" spans="1:23" x14ac:dyDescent="0.25">
      <c r="A231" s="1">
        <v>49980</v>
      </c>
      <c r="B231">
        <v>216</v>
      </c>
      <c r="C231" s="8">
        <f t="shared" si="69"/>
        <v>300</v>
      </c>
      <c r="D231" s="8">
        <f t="shared" si="70"/>
        <v>64800</v>
      </c>
      <c r="E231">
        <v>0</v>
      </c>
      <c r="F231" s="2">
        <f>F219+$J$7</f>
        <v>-394.00000000000023</v>
      </c>
      <c r="G231" s="2">
        <f t="shared" si="71"/>
        <v>-94.000000000000227</v>
      </c>
      <c r="H231" s="2">
        <f t="shared" si="83"/>
        <v>120653.74198227907</v>
      </c>
      <c r="I231" s="2">
        <f t="shared" si="72"/>
        <v>834.52171537743027</v>
      </c>
      <c r="J231" s="2">
        <f t="shared" ref="J231" si="87">(0.36%+0.035%)*H231</f>
        <v>476.58228083000239</v>
      </c>
      <c r="K231" s="2">
        <f t="shared" si="79"/>
        <v>121964.8459784865</v>
      </c>
      <c r="L231" s="2">
        <f t="shared" si="73"/>
        <v>57164.845978486497</v>
      </c>
      <c r="M231" s="2">
        <f t="shared" si="74"/>
        <v>6859.7815174183797</v>
      </c>
      <c r="N231" s="2">
        <f t="shared" si="75"/>
        <v>115105.06446106812</v>
      </c>
      <c r="O231" s="2">
        <f t="shared" si="76"/>
        <v>50305.064461068119</v>
      </c>
      <c r="P231" s="2">
        <f t="shared" si="84"/>
        <v>618.88277165045031</v>
      </c>
      <c r="Q231" s="2">
        <f t="shared" si="85"/>
        <v>119618.32192607044</v>
      </c>
      <c r="R231" s="2">
        <f t="shared" si="77"/>
        <v>54818.321926070435</v>
      </c>
      <c r="S231" s="2">
        <f>IF(MONTH(A231)=11,(Bezugstabelle!$D$14+Q219)*$R$10*0.7,0)</f>
        <v>403.55438367210616</v>
      </c>
      <c r="T231" s="2">
        <f t="shared" si="80"/>
        <v>16.478470666610999</v>
      </c>
      <c r="U231" s="3">
        <f t="shared" si="81"/>
        <v>10046.326457515292</v>
      </c>
      <c r="V231" s="3">
        <f t="shared" si="82"/>
        <v>44771.995468555142</v>
      </c>
      <c r="W231" s="14">
        <f t="shared" si="78"/>
        <v>109571.99546855513</v>
      </c>
    </row>
    <row r="232" spans="1:23" x14ac:dyDescent="0.25">
      <c r="A232" s="1">
        <v>50010</v>
      </c>
      <c r="B232">
        <v>217</v>
      </c>
      <c r="C232" s="8">
        <f t="shared" si="69"/>
        <v>300</v>
      </c>
      <c r="D232" s="8">
        <f t="shared" si="70"/>
        <v>65100</v>
      </c>
      <c r="E232">
        <v>0</v>
      </c>
      <c r="F232" s="2">
        <v>0</v>
      </c>
      <c r="G232" s="2">
        <f t="shared" si="71"/>
        <v>300</v>
      </c>
      <c r="H232" s="2">
        <f t="shared" si="83"/>
        <v>122264.8459784865</v>
      </c>
      <c r="I232" s="2">
        <f t="shared" si="72"/>
        <v>845.6651846845316</v>
      </c>
      <c r="J232" s="2">
        <v>0</v>
      </c>
      <c r="K232" s="2">
        <f t="shared" si="79"/>
        <v>123110.51116317103</v>
      </c>
      <c r="L232" s="2">
        <f t="shared" si="73"/>
        <v>58010.511163171032</v>
      </c>
      <c r="M232" s="2">
        <f t="shared" si="74"/>
        <v>6961.2613395805238</v>
      </c>
      <c r="N232" s="2">
        <f t="shared" si="75"/>
        <v>116149.24982359051</v>
      </c>
      <c r="O232" s="2">
        <f t="shared" si="76"/>
        <v>51049.249823590508</v>
      </c>
      <c r="P232" s="2">
        <f t="shared" si="84"/>
        <v>623.57527401556627</v>
      </c>
      <c r="Q232" s="2">
        <f t="shared" si="85"/>
        <v>120541.89720008601</v>
      </c>
      <c r="R232" s="2">
        <f t="shared" si="77"/>
        <v>55441.897200086009</v>
      </c>
      <c r="S232" s="2">
        <f>IF(MONTH(A232)=11,(Bezugstabelle!$D$14+Q220)*$R$10*0.7,0)</f>
        <v>0</v>
      </c>
      <c r="T232" s="2">
        <f t="shared" si="80"/>
        <v>0</v>
      </c>
      <c r="U232" s="3">
        <f t="shared" si="81"/>
        <v>10235.960270565878</v>
      </c>
      <c r="V232" s="3">
        <f t="shared" si="82"/>
        <v>45205.936929520132</v>
      </c>
      <c r="W232" s="14">
        <f t="shared" si="78"/>
        <v>110305.93692952013</v>
      </c>
    </row>
    <row r="233" spans="1:23" x14ac:dyDescent="0.25">
      <c r="A233" s="1">
        <v>50041</v>
      </c>
      <c r="B233">
        <v>218</v>
      </c>
      <c r="C233" s="8">
        <f t="shared" si="69"/>
        <v>300</v>
      </c>
      <c r="D233" s="8">
        <f t="shared" si="70"/>
        <v>65400</v>
      </c>
      <c r="E233">
        <v>0</v>
      </c>
      <c r="F233" s="2">
        <v>0</v>
      </c>
      <c r="G233" s="2">
        <f t="shared" si="71"/>
        <v>300</v>
      </c>
      <c r="H233" s="2">
        <f t="shared" si="83"/>
        <v>123410.51116317103</v>
      </c>
      <c r="I233" s="2">
        <f t="shared" si="72"/>
        <v>853.58936887859966</v>
      </c>
      <c r="J233" s="2">
        <v>0</v>
      </c>
      <c r="K233" s="2">
        <f t="shared" si="79"/>
        <v>124264.10053204963</v>
      </c>
      <c r="L233" s="2">
        <f t="shared" si="73"/>
        <v>58864.100532049633</v>
      </c>
      <c r="M233" s="2">
        <f t="shared" si="74"/>
        <v>7063.692063845956</v>
      </c>
      <c r="N233" s="2">
        <f t="shared" si="75"/>
        <v>117200.40846820368</v>
      </c>
      <c r="O233" s="2">
        <f t="shared" si="76"/>
        <v>51800.408468203677</v>
      </c>
      <c r="P233" s="2">
        <f t="shared" si="84"/>
        <v>628.37786544044718</v>
      </c>
      <c r="Q233" s="2">
        <f t="shared" si="85"/>
        <v>121470.27506552645</v>
      </c>
      <c r="R233" s="2">
        <f t="shared" si="77"/>
        <v>56070.275065526454</v>
      </c>
      <c r="S233" s="2">
        <f>IF(MONTH(A233)=11,(Bezugstabelle!$D$14+Q221)*$R$10*0.7,0)</f>
        <v>0</v>
      </c>
      <c r="T233" s="2">
        <f t="shared" si="80"/>
        <v>0</v>
      </c>
      <c r="U233" s="3">
        <f t="shared" si="81"/>
        <v>10351.97453397282</v>
      </c>
      <c r="V233" s="3">
        <f t="shared" si="82"/>
        <v>45718.300531553636</v>
      </c>
      <c r="W233" s="14">
        <f t="shared" si="78"/>
        <v>111118.30053155363</v>
      </c>
    </row>
    <row r="234" spans="1:23" x14ac:dyDescent="0.25">
      <c r="A234" s="1">
        <v>50072</v>
      </c>
      <c r="B234">
        <v>219</v>
      </c>
      <c r="C234" s="8">
        <f t="shared" si="69"/>
        <v>300</v>
      </c>
      <c r="D234" s="8">
        <f t="shared" si="70"/>
        <v>65700</v>
      </c>
      <c r="E234">
        <v>0</v>
      </c>
      <c r="F234" s="2">
        <v>0</v>
      </c>
      <c r="G234" s="2">
        <f t="shared" si="71"/>
        <v>300</v>
      </c>
      <c r="H234" s="2">
        <f t="shared" si="83"/>
        <v>124564.10053204963</v>
      </c>
      <c r="I234" s="2">
        <f t="shared" si="72"/>
        <v>861.56836201334329</v>
      </c>
      <c r="J234" s="2">
        <v>0</v>
      </c>
      <c r="K234" s="2">
        <f t="shared" si="79"/>
        <v>125425.66889406298</v>
      </c>
      <c r="L234" s="2">
        <f t="shared" si="73"/>
        <v>59725.668894062983</v>
      </c>
      <c r="M234" s="2">
        <f t="shared" si="74"/>
        <v>7167.0802672875579</v>
      </c>
      <c r="N234" s="2">
        <f t="shared" si="75"/>
        <v>118258.58862677542</v>
      </c>
      <c r="O234" s="2">
        <f t="shared" si="76"/>
        <v>52558.588626775425</v>
      </c>
      <c r="P234" s="2">
        <f t="shared" si="84"/>
        <v>633.20543034073751</v>
      </c>
      <c r="Q234" s="2">
        <f t="shared" si="85"/>
        <v>122403.48049586719</v>
      </c>
      <c r="R234" s="2">
        <f t="shared" si="77"/>
        <v>56703.480495867188</v>
      </c>
      <c r="S234" s="2">
        <f>IF(MONTH(A234)=11,(Bezugstabelle!$D$14+Q222)*$R$10*0.7,0)</f>
        <v>0</v>
      </c>
      <c r="T234" s="2">
        <f t="shared" si="80"/>
        <v>0</v>
      </c>
      <c r="U234" s="3">
        <f t="shared" si="81"/>
        <v>10468.88008654948</v>
      </c>
      <c r="V234" s="3">
        <f t="shared" si="82"/>
        <v>46234.600409317711</v>
      </c>
      <c r="W234" s="14">
        <f t="shared" si="78"/>
        <v>111934.6004093177</v>
      </c>
    </row>
    <row r="235" spans="1:23" x14ac:dyDescent="0.25">
      <c r="A235" s="1">
        <v>50100</v>
      </c>
      <c r="B235">
        <v>220</v>
      </c>
      <c r="C235" s="8">
        <f t="shared" si="69"/>
        <v>300</v>
      </c>
      <c r="D235" s="8">
        <f t="shared" si="70"/>
        <v>66000</v>
      </c>
      <c r="E235">
        <v>0</v>
      </c>
      <c r="F235" s="2">
        <v>0</v>
      </c>
      <c r="G235" s="2">
        <f t="shared" si="71"/>
        <v>300</v>
      </c>
      <c r="H235" s="2">
        <f t="shared" si="83"/>
        <v>125725.66889406298</v>
      </c>
      <c r="I235" s="2">
        <f t="shared" si="72"/>
        <v>869.60254318393572</v>
      </c>
      <c r="J235" s="2">
        <v>0</v>
      </c>
      <c r="K235" s="2">
        <f t="shared" si="79"/>
        <v>126595.27143724692</v>
      </c>
      <c r="L235" s="2">
        <f t="shared" si="73"/>
        <v>60595.27143724692</v>
      </c>
      <c r="M235" s="2">
        <f t="shared" si="74"/>
        <v>7271.4325724696309</v>
      </c>
      <c r="N235" s="2">
        <f t="shared" si="75"/>
        <v>119323.8388647773</v>
      </c>
      <c r="O235" s="2">
        <f t="shared" si="76"/>
        <v>53323.838864777295</v>
      </c>
      <c r="P235" s="2">
        <f t="shared" si="84"/>
        <v>638.05809857850932</v>
      </c>
      <c r="Q235" s="2">
        <f t="shared" si="85"/>
        <v>123341.53859444569</v>
      </c>
      <c r="R235" s="2">
        <f t="shared" si="77"/>
        <v>57341.538594445694</v>
      </c>
      <c r="S235" s="2">
        <f>IF(MONTH(A235)=11,(Bezugstabelle!$D$14+Q223)*$R$10*0.7,0)</f>
        <v>0</v>
      </c>
      <c r="T235" s="2">
        <f t="shared" si="80"/>
        <v>0</v>
      </c>
      <c r="U235" s="3">
        <f t="shared" si="81"/>
        <v>10586.681562999534</v>
      </c>
      <c r="V235" s="3">
        <f t="shared" si="82"/>
        <v>46754.857031446161</v>
      </c>
      <c r="W235" s="14">
        <f t="shared" si="78"/>
        <v>112754.85703144615</v>
      </c>
    </row>
    <row r="236" spans="1:23" x14ac:dyDescent="0.25">
      <c r="A236" s="1">
        <v>50131</v>
      </c>
      <c r="B236">
        <v>221</v>
      </c>
      <c r="C236" s="8">
        <f t="shared" si="69"/>
        <v>300</v>
      </c>
      <c r="D236" s="8">
        <f t="shared" si="70"/>
        <v>66300</v>
      </c>
      <c r="E236">
        <v>0</v>
      </c>
      <c r="F236" s="2">
        <v>0</v>
      </c>
      <c r="G236" s="2">
        <f t="shared" si="71"/>
        <v>300</v>
      </c>
      <c r="H236" s="2">
        <f t="shared" si="83"/>
        <v>126895.27143724692</v>
      </c>
      <c r="I236" s="2">
        <f t="shared" si="72"/>
        <v>877.69229410762455</v>
      </c>
      <c r="J236" s="2">
        <v>0</v>
      </c>
      <c r="K236" s="2">
        <f t="shared" si="79"/>
        <v>127772.96373135454</v>
      </c>
      <c r="L236" s="2">
        <f t="shared" si="73"/>
        <v>61472.963731354539</v>
      </c>
      <c r="M236" s="2">
        <f t="shared" si="74"/>
        <v>7376.7556477625449</v>
      </c>
      <c r="N236" s="2">
        <f t="shared" si="75"/>
        <v>120396.20808359199</v>
      </c>
      <c r="O236" s="2">
        <f t="shared" si="76"/>
        <v>54096.208083591991</v>
      </c>
      <c r="P236" s="2">
        <f t="shared" si="84"/>
        <v>642.93600069111756</v>
      </c>
      <c r="Q236" s="2">
        <f t="shared" si="85"/>
        <v>124284.47459513681</v>
      </c>
      <c r="R236" s="2">
        <f t="shared" si="77"/>
        <v>57984.47459513681</v>
      </c>
      <c r="S236" s="2">
        <f>IF(MONTH(A236)=11,(Bezugstabelle!$D$14+Q224)*$R$10*0.7,0)</f>
        <v>0</v>
      </c>
      <c r="T236" s="2">
        <f t="shared" si="80"/>
        <v>0</v>
      </c>
      <c r="U236" s="3">
        <f t="shared" si="81"/>
        <v>10705.383622127132</v>
      </c>
      <c r="V236" s="3">
        <f t="shared" si="82"/>
        <v>47279.090973009676</v>
      </c>
      <c r="W236" s="14">
        <f t="shared" si="78"/>
        <v>113579.09097300968</v>
      </c>
    </row>
    <row r="237" spans="1:23" x14ac:dyDescent="0.25">
      <c r="A237" s="1">
        <v>50161</v>
      </c>
      <c r="B237">
        <v>222</v>
      </c>
      <c r="C237" s="8">
        <f t="shared" si="69"/>
        <v>300</v>
      </c>
      <c r="D237" s="8">
        <f t="shared" si="70"/>
        <v>66600</v>
      </c>
      <c r="E237">
        <v>0</v>
      </c>
      <c r="F237" s="2">
        <v>0</v>
      </c>
      <c r="G237" s="2">
        <f t="shared" si="71"/>
        <v>300</v>
      </c>
      <c r="H237" s="2">
        <f t="shared" si="83"/>
        <v>128072.96373135454</v>
      </c>
      <c r="I237" s="2">
        <f t="shared" si="72"/>
        <v>885.83799914186886</v>
      </c>
      <c r="J237" s="2">
        <v>0</v>
      </c>
      <c r="K237" s="2">
        <f t="shared" si="79"/>
        <v>128958.8017304964</v>
      </c>
      <c r="L237" s="2">
        <f t="shared" si="73"/>
        <v>62358.801730496401</v>
      </c>
      <c r="M237" s="2">
        <f t="shared" si="74"/>
        <v>7483.0562076595688</v>
      </c>
      <c r="N237" s="2">
        <f t="shared" si="75"/>
        <v>121475.74552283683</v>
      </c>
      <c r="O237" s="2">
        <f t="shared" si="76"/>
        <v>54875.745522836834</v>
      </c>
      <c r="P237" s="2">
        <f t="shared" si="84"/>
        <v>647.83926789471138</v>
      </c>
      <c r="Q237" s="2">
        <f t="shared" si="85"/>
        <v>125232.31386303152</v>
      </c>
      <c r="R237" s="2">
        <f t="shared" si="77"/>
        <v>58632.313863031522</v>
      </c>
      <c r="S237" s="2">
        <f>IF(MONTH(A237)=11,(Bezugstabelle!$D$14+Q225)*$R$10*0.7,0)</f>
        <v>0</v>
      </c>
      <c r="T237" s="2">
        <f t="shared" si="80"/>
        <v>0</v>
      </c>
      <c r="U237" s="3">
        <f t="shared" si="81"/>
        <v>10824.990946962194</v>
      </c>
      <c r="V237" s="3">
        <f t="shared" si="82"/>
        <v>47807.32291606933</v>
      </c>
      <c r="W237" s="14">
        <f t="shared" si="78"/>
        <v>114407.32291606933</v>
      </c>
    </row>
    <row r="238" spans="1:23" x14ac:dyDescent="0.25">
      <c r="A238" s="1">
        <v>50192</v>
      </c>
      <c r="B238">
        <v>223</v>
      </c>
      <c r="C238" s="8">
        <f t="shared" si="69"/>
        <v>300</v>
      </c>
      <c r="D238" s="8">
        <f t="shared" si="70"/>
        <v>66900</v>
      </c>
      <c r="E238">
        <v>0</v>
      </c>
      <c r="F238" s="2">
        <v>0</v>
      </c>
      <c r="G238" s="2">
        <f t="shared" si="71"/>
        <v>300</v>
      </c>
      <c r="H238" s="2">
        <f t="shared" si="83"/>
        <v>129258.8017304964</v>
      </c>
      <c r="I238" s="2">
        <f t="shared" si="72"/>
        <v>894.04004530260011</v>
      </c>
      <c r="J238" s="2">
        <v>0</v>
      </c>
      <c r="K238" s="2">
        <f t="shared" si="79"/>
        <v>130152.841775799</v>
      </c>
      <c r="L238" s="2">
        <f t="shared" si="73"/>
        <v>63252.841775798996</v>
      </c>
      <c r="M238" s="2">
        <f t="shared" si="74"/>
        <v>7590.3410130958791</v>
      </c>
      <c r="N238" s="2">
        <f t="shared" si="75"/>
        <v>122562.50076270312</v>
      </c>
      <c r="O238" s="2">
        <f t="shared" si="76"/>
        <v>55662.500762703115</v>
      </c>
      <c r="P238" s="2">
        <f t="shared" si="84"/>
        <v>652.76803208776391</v>
      </c>
      <c r="Q238" s="2">
        <f t="shared" si="85"/>
        <v>126185.08189511929</v>
      </c>
      <c r="R238" s="2">
        <f t="shared" si="77"/>
        <v>59285.081895119292</v>
      </c>
      <c r="S238" s="2">
        <f>IF(MONTH(A238)=11,(Bezugstabelle!$D$14+Q226)*$R$10*0.7,0)</f>
        <v>0</v>
      </c>
      <c r="T238" s="2">
        <f t="shared" si="80"/>
        <v>0</v>
      </c>
      <c r="U238" s="3">
        <f t="shared" si="81"/>
        <v>10945.5082448864</v>
      </c>
      <c r="V238" s="3">
        <f t="shared" si="82"/>
        <v>48339.573650232895</v>
      </c>
      <c r="W238" s="14">
        <f t="shared" si="78"/>
        <v>115239.57365023289</v>
      </c>
    </row>
    <row r="239" spans="1:23" x14ac:dyDescent="0.25">
      <c r="A239" s="1">
        <v>50222</v>
      </c>
      <c r="B239">
        <v>224</v>
      </c>
      <c r="C239" s="8">
        <f t="shared" si="69"/>
        <v>300</v>
      </c>
      <c r="D239" s="8">
        <f t="shared" si="70"/>
        <v>67200</v>
      </c>
      <c r="E239">
        <v>0</v>
      </c>
      <c r="F239" s="2">
        <v>0</v>
      </c>
      <c r="G239" s="2">
        <f t="shared" si="71"/>
        <v>300</v>
      </c>
      <c r="H239" s="2">
        <f t="shared" si="83"/>
        <v>130452.841775799</v>
      </c>
      <c r="I239" s="2">
        <f t="shared" si="72"/>
        <v>902.29882228260976</v>
      </c>
      <c r="J239" s="2">
        <v>0</v>
      </c>
      <c r="K239" s="2">
        <f t="shared" si="79"/>
        <v>131355.14059808161</v>
      </c>
      <c r="L239" s="2">
        <f t="shared" si="73"/>
        <v>64155.140598081605</v>
      </c>
      <c r="M239" s="2">
        <f t="shared" si="74"/>
        <v>7698.6168717697919</v>
      </c>
      <c r="N239" s="2">
        <f t="shared" si="75"/>
        <v>123656.52372631182</v>
      </c>
      <c r="O239" s="2">
        <f t="shared" si="76"/>
        <v>56456.523726311818</v>
      </c>
      <c r="P239" s="2">
        <f t="shared" si="84"/>
        <v>657.72242585462027</v>
      </c>
      <c r="Q239" s="2">
        <f t="shared" si="85"/>
        <v>127142.80432097391</v>
      </c>
      <c r="R239" s="2">
        <f t="shared" si="77"/>
        <v>59942.804320973912</v>
      </c>
      <c r="S239" s="2">
        <f>IF(MONTH(A239)=11,(Bezugstabelle!$D$14+Q227)*$R$10*0.7,0)</f>
        <v>0</v>
      </c>
      <c r="T239" s="2">
        <f t="shared" si="80"/>
        <v>0</v>
      </c>
      <c r="U239" s="3">
        <f t="shared" si="81"/>
        <v>11066.940247759807</v>
      </c>
      <c r="V239" s="3">
        <f t="shared" si="82"/>
        <v>48875.864073214107</v>
      </c>
      <c r="W239" s="14">
        <f t="shared" si="78"/>
        <v>116075.86407321411</v>
      </c>
    </row>
    <row r="240" spans="1:23" x14ac:dyDescent="0.25">
      <c r="A240" s="1">
        <v>50253</v>
      </c>
      <c r="B240">
        <v>225</v>
      </c>
      <c r="C240" s="8">
        <f t="shared" si="69"/>
        <v>300</v>
      </c>
      <c r="D240" s="8">
        <f t="shared" si="70"/>
        <v>67500</v>
      </c>
      <c r="E240">
        <v>0</v>
      </c>
      <c r="F240" s="2">
        <v>0</v>
      </c>
      <c r="G240" s="2">
        <f t="shared" si="71"/>
        <v>300</v>
      </c>
      <c r="H240" s="2">
        <f t="shared" si="83"/>
        <v>131655.14059808161</v>
      </c>
      <c r="I240" s="2">
        <f t="shared" si="72"/>
        <v>910.61472247006452</v>
      </c>
      <c r="J240" s="2">
        <v>0</v>
      </c>
      <c r="K240" s="2">
        <f t="shared" si="79"/>
        <v>132565.75532055166</v>
      </c>
      <c r="L240" s="2">
        <f t="shared" si="73"/>
        <v>65065.75532055166</v>
      </c>
      <c r="M240" s="2">
        <f t="shared" si="74"/>
        <v>7807.8906384661987</v>
      </c>
      <c r="N240" s="2">
        <f t="shared" si="75"/>
        <v>124757.86468208546</v>
      </c>
      <c r="O240" s="2">
        <f t="shared" si="76"/>
        <v>57257.864682085463</v>
      </c>
      <c r="P240" s="2">
        <f t="shared" si="84"/>
        <v>662.70258246906428</v>
      </c>
      <c r="Q240" s="2">
        <f t="shared" si="85"/>
        <v>128105.50690344298</v>
      </c>
      <c r="R240" s="2">
        <f t="shared" si="77"/>
        <v>60605.506903442976</v>
      </c>
      <c r="S240" s="2">
        <f>IF(MONTH(A240)=11,(Bezugstabelle!$D$14+Q228)*$R$10*0.7,0)</f>
        <v>0</v>
      </c>
      <c r="T240" s="2">
        <f t="shared" si="80"/>
        <v>0</v>
      </c>
      <c r="U240" s="3">
        <f t="shared" si="81"/>
        <v>11189.291712048158</v>
      </c>
      <c r="V240" s="3">
        <f t="shared" si="82"/>
        <v>49416.215191394818</v>
      </c>
      <c r="W240" s="14">
        <f t="shared" si="78"/>
        <v>116916.21519139482</v>
      </c>
    </row>
    <row r="241" spans="1:23" x14ac:dyDescent="0.25">
      <c r="A241" s="1">
        <v>50284</v>
      </c>
      <c r="B241">
        <v>226</v>
      </c>
      <c r="C241" s="8">
        <f t="shared" si="69"/>
        <v>300</v>
      </c>
      <c r="D241" s="8">
        <f t="shared" si="70"/>
        <v>67800</v>
      </c>
      <c r="E241">
        <v>0</v>
      </c>
      <c r="F241" s="2">
        <v>0</v>
      </c>
      <c r="G241" s="2">
        <f t="shared" si="71"/>
        <v>300</v>
      </c>
      <c r="H241" s="2">
        <f t="shared" si="83"/>
        <v>132865.75532055166</v>
      </c>
      <c r="I241" s="2">
        <f t="shared" si="72"/>
        <v>918.98814096714898</v>
      </c>
      <c r="J241" s="2">
        <v>0</v>
      </c>
      <c r="K241" s="2">
        <f t="shared" si="79"/>
        <v>133784.74346151881</v>
      </c>
      <c r="L241" s="2">
        <f t="shared" si="73"/>
        <v>65984.74346151881</v>
      </c>
      <c r="M241" s="2">
        <f t="shared" si="74"/>
        <v>7918.1692153822578</v>
      </c>
      <c r="N241" s="2">
        <f t="shared" si="75"/>
        <v>125866.57424613656</v>
      </c>
      <c r="O241" s="2">
        <f t="shared" si="76"/>
        <v>58066.574246136559</v>
      </c>
      <c r="P241" s="2">
        <f t="shared" si="84"/>
        <v>667.70863589790349</v>
      </c>
      <c r="Q241" s="2">
        <f t="shared" si="85"/>
        <v>129073.21553934088</v>
      </c>
      <c r="R241" s="2">
        <f t="shared" si="77"/>
        <v>61273.215539340876</v>
      </c>
      <c r="S241" s="2">
        <f>IF(MONTH(A241)=11,(Bezugstabelle!$D$14+Q229)*$R$10*0.7,0)</f>
        <v>0</v>
      </c>
      <c r="T241" s="2">
        <f t="shared" si="80"/>
        <v>0</v>
      </c>
      <c r="U241" s="3">
        <f t="shared" si="81"/>
        <v>11312.567418950808</v>
      </c>
      <c r="V241" s="3">
        <f t="shared" si="82"/>
        <v>49960.648120390069</v>
      </c>
      <c r="W241" s="14">
        <f t="shared" si="78"/>
        <v>117760.64812039008</v>
      </c>
    </row>
    <row r="242" spans="1:23" x14ac:dyDescent="0.25">
      <c r="A242" s="1">
        <v>50314</v>
      </c>
      <c r="B242">
        <v>227</v>
      </c>
      <c r="C242" s="8">
        <f t="shared" si="69"/>
        <v>300</v>
      </c>
      <c r="D242" s="8">
        <f t="shared" si="70"/>
        <v>68100</v>
      </c>
      <c r="E242">
        <v>0</v>
      </c>
      <c r="F242" s="2">
        <v>0</v>
      </c>
      <c r="G242" s="2">
        <f t="shared" si="71"/>
        <v>300</v>
      </c>
      <c r="H242" s="2">
        <f t="shared" si="83"/>
        <v>134084.74346151881</v>
      </c>
      <c r="I242" s="2">
        <f t="shared" si="72"/>
        <v>927.41947560883852</v>
      </c>
      <c r="J242" s="2">
        <v>0</v>
      </c>
      <c r="K242" s="2">
        <f t="shared" si="79"/>
        <v>135012.16293712764</v>
      </c>
      <c r="L242" s="2">
        <f t="shared" si="73"/>
        <v>66912.162937127636</v>
      </c>
      <c r="M242" s="2">
        <f t="shared" si="74"/>
        <v>8029.459552455317</v>
      </c>
      <c r="N242" s="2">
        <f t="shared" si="75"/>
        <v>126982.70338467232</v>
      </c>
      <c r="O242" s="2">
        <f t="shared" si="76"/>
        <v>58882.703384672321</v>
      </c>
      <c r="P242" s="2">
        <f t="shared" si="84"/>
        <v>672.74072080457256</v>
      </c>
      <c r="Q242" s="2">
        <f t="shared" si="85"/>
        <v>130045.95626014545</v>
      </c>
      <c r="R242" s="2">
        <f t="shared" si="77"/>
        <v>61945.956260145453</v>
      </c>
      <c r="S242" s="2">
        <f>IF(MONTH(A242)=11,(Bezugstabelle!$D$14+Q230)*$R$10*0.7,0)</f>
        <v>0</v>
      </c>
      <c r="T242" s="2">
        <f t="shared" si="80"/>
        <v>0</v>
      </c>
      <c r="U242" s="3">
        <f t="shared" si="81"/>
        <v>11436.772174529353</v>
      </c>
      <c r="V242" s="3">
        <f t="shared" si="82"/>
        <v>50509.1840856161</v>
      </c>
      <c r="W242" s="14">
        <f t="shared" si="78"/>
        <v>118609.1840856161</v>
      </c>
    </row>
    <row r="243" spans="1:23" x14ac:dyDescent="0.25">
      <c r="A243" s="1">
        <v>50345</v>
      </c>
      <c r="B243">
        <v>228</v>
      </c>
      <c r="C243" s="8">
        <f t="shared" si="69"/>
        <v>300</v>
      </c>
      <c r="D243" s="8">
        <f t="shared" si="70"/>
        <v>68400</v>
      </c>
      <c r="E243">
        <v>0</v>
      </c>
      <c r="F243" s="2">
        <f>F231+$J$7</f>
        <v>-383.94000000000023</v>
      </c>
      <c r="G243" s="2">
        <f t="shared" si="71"/>
        <v>-83.940000000000225</v>
      </c>
      <c r="H243" s="2">
        <f t="shared" si="83"/>
        <v>134928.22293712763</v>
      </c>
      <c r="I243" s="2">
        <f t="shared" si="72"/>
        <v>933.25354198179957</v>
      </c>
      <c r="J243" s="2">
        <f t="shared" ref="J243" si="88">(0.36%+0.035%)*H243</f>
        <v>532.96648060165421</v>
      </c>
      <c r="K243" s="2">
        <f t="shared" si="79"/>
        <v>136394.4429597111</v>
      </c>
      <c r="L243" s="2">
        <f t="shared" si="73"/>
        <v>67994.442959711101</v>
      </c>
      <c r="M243" s="2">
        <f t="shared" si="74"/>
        <v>8159.3331551653318</v>
      </c>
      <c r="N243" s="2">
        <f t="shared" si="75"/>
        <v>128235.10980454576</v>
      </c>
      <c r="O243" s="2">
        <f t="shared" si="76"/>
        <v>59835.109804545762</v>
      </c>
      <c r="P243" s="2">
        <f t="shared" si="84"/>
        <v>677.79897255275637</v>
      </c>
      <c r="Q243" s="2">
        <f t="shared" si="85"/>
        <v>131005.6861277826</v>
      </c>
      <c r="R243" s="2">
        <f t="shared" si="77"/>
        <v>62605.686127782596</v>
      </c>
      <c r="S243" s="2">
        <f>IF(MONTH(A243)=11,(Bezugstabelle!$D$14+Q231)*$R$10*0.7,0)</f>
        <v>442.50869181089632</v>
      </c>
      <c r="T243" s="2">
        <f t="shared" si="80"/>
        <v>18.069104915611597</v>
      </c>
      <c r="U243" s="3">
        <f t="shared" si="81"/>
        <v>11476.876634116274</v>
      </c>
      <c r="V243" s="3">
        <f t="shared" si="82"/>
        <v>51128.809493666326</v>
      </c>
      <c r="W243" s="14">
        <f t="shared" si="78"/>
        <v>119528.80949366633</v>
      </c>
    </row>
    <row r="244" spans="1:23" x14ac:dyDescent="0.25">
      <c r="A244" s="1">
        <v>50375</v>
      </c>
      <c r="B244">
        <v>229</v>
      </c>
      <c r="C244" s="8">
        <f t="shared" si="69"/>
        <v>300</v>
      </c>
      <c r="D244" s="8">
        <f t="shared" si="70"/>
        <v>68700</v>
      </c>
      <c r="E244">
        <v>0</v>
      </c>
      <c r="F244" s="2">
        <v>0</v>
      </c>
      <c r="G244" s="2">
        <f t="shared" si="71"/>
        <v>300</v>
      </c>
      <c r="H244" s="2">
        <f t="shared" si="83"/>
        <v>136694.4429597111</v>
      </c>
      <c r="I244" s="2">
        <f t="shared" si="72"/>
        <v>945.46989713800178</v>
      </c>
      <c r="J244" s="2">
        <v>0</v>
      </c>
      <c r="K244" s="2">
        <f t="shared" si="79"/>
        <v>137639.91285684911</v>
      </c>
      <c r="L244" s="2">
        <f t="shared" si="73"/>
        <v>68939.912856849114</v>
      </c>
      <c r="M244" s="2">
        <f t="shared" si="74"/>
        <v>8272.7895428218944</v>
      </c>
      <c r="N244" s="2">
        <f t="shared" si="75"/>
        <v>129367.12331402722</v>
      </c>
      <c r="O244" s="2">
        <f t="shared" si="76"/>
        <v>60667.123314027223</v>
      </c>
      <c r="P244" s="2">
        <f t="shared" si="84"/>
        <v>682.78956786446952</v>
      </c>
      <c r="Q244" s="2">
        <f t="shared" si="85"/>
        <v>131988.47569564707</v>
      </c>
      <c r="R244" s="2">
        <f t="shared" si="77"/>
        <v>63288.475695647066</v>
      </c>
      <c r="S244" s="2">
        <f>IF(MONTH(A244)=11,(Bezugstabelle!$D$14+Q232)*$R$10*0.7,0)</f>
        <v>0</v>
      </c>
      <c r="T244" s="2">
        <f t="shared" si="80"/>
        <v>0</v>
      </c>
      <c r="U244" s="3">
        <f t="shared" si="81"/>
        <v>11684.634825308838</v>
      </c>
      <c r="V244" s="3">
        <f t="shared" si="82"/>
        <v>51603.84087033823</v>
      </c>
      <c r="W244" s="14">
        <f t="shared" si="78"/>
        <v>120303.84087033823</v>
      </c>
    </row>
    <row r="245" spans="1:23" x14ac:dyDescent="0.25">
      <c r="A245" s="1">
        <v>50406</v>
      </c>
      <c r="B245">
        <v>230</v>
      </c>
      <c r="C245" s="8">
        <f t="shared" si="69"/>
        <v>300</v>
      </c>
      <c r="D245" s="8">
        <f t="shared" si="70"/>
        <v>69000</v>
      </c>
      <c r="E245">
        <v>0</v>
      </c>
      <c r="F245" s="2">
        <v>0</v>
      </c>
      <c r="G245" s="2">
        <f t="shared" si="71"/>
        <v>300</v>
      </c>
      <c r="H245" s="2">
        <f t="shared" si="83"/>
        <v>137939.91285684911</v>
      </c>
      <c r="I245" s="2">
        <f t="shared" si="72"/>
        <v>954.08439725987307</v>
      </c>
      <c r="J245" s="2">
        <v>0</v>
      </c>
      <c r="K245" s="2">
        <f t="shared" si="79"/>
        <v>138893.99725410898</v>
      </c>
      <c r="L245" s="2">
        <f t="shared" si="73"/>
        <v>69893.997254108981</v>
      </c>
      <c r="M245" s="2">
        <f t="shared" si="74"/>
        <v>8387.2796704930788</v>
      </c>
      <c r="N245" s="2">
        <f t="shared" si="75"/>
        <v>130506.7175836159</v>
      </c>
      <c r="O245" s="2">
        <f t="shared" si="76"/>
        <v>61506.7175836159</v>
      </c>
      <c r="P245" s="2">
        <f t="shared" si="84"/>
        <v>687.90007361736468</v>
      </c>
      <c r="Q245" s="2">
        <f t="shared" si="85"/>
        <v>132976.37576926444</v>
      </c>
      <c r="R245" s="2">
        <f t="shared" si="77"/>
        <v>63976.375769264443</v>
      </c>
      <c r="S245" s="2">
        <f>IF(MONTH(A245)=11,(Bezugstabelle!$D$14+Q233)*$R$10*0.7,0)</f>
        <v>0</v>
      </c>
      <c r="T245" s="2">
        <f t="shared" si="80"/>
        <v>0</v>
      </c>
      <c r="U245" s="3">
        <f t="shared" si="81"/>
        <v>11811.638376400446</v>
      </c>
      <c r="V245" s="3">
        <f t="shared" si="82"/>
        <v>52164.737392864001</v>
      </c>
      <c r="W245" s="14">
        <f t="shared" si="78"/>
        <v>121164.737392864</v>
      </c>
    </row>
    <row r="246" spans="1:23" x14ac:dyDescent="0.25">
      <c r="A246" s="1">
        <v>50437</v>
      </c>
      <c r="B246">
        <v>231</v>
      </c>
      <c r="C246" s="8">
        <f t="shared" si="69"/>
        <v>300</v>
      </c>
      <c r="D246" s="8">
        <f t="shared" si="70"/>
        <v>69300</v>
      </c>
      <c r="E246">
        <v>0</v>
      </c>
      <c r="F246" s="2">
        <v>0</v>
      </c>
      <c r="G246" s="2">
        <f t="shared" si="71"/>
        <v>300</v>
      </c>
      <c r="H246" s="2">
        <f t="shared" si="83"/>
        <v>139193.99725410898</v>
      </c>
      <c r="I246" s="2">
        <f t="shared" si="72"/>
        <v>962.75848100758719</v>
      </c>
      <c r="J246" s="2">
        <v>0</v>
      </c>
      <c r="K246" s="2">
        <f t="shared" si="79"/>
        <v>140156.75573511657</v>
      </c>
      <c r="L246" s="2">
        <f t="shared" si="73"/>
        <v>70856.755735116574</v>
      </c>
      <c r="M246" s="2">
        <f t="shared" si="74"/>
        <v>8502.8106882139891</v>
      </c>
      <c r="N246" s="2">
        <f t="shared" si="75"/>
        <v>131653.94504690258</v>
      </c>
      <c r="O246" s="2">
        <f t="shared" si="76"/>
        <v>62353.945046902576</v>
      </c>
      <c r="P246" s="2">
        <f t="shared" si="84"/>
        <v>693.03715400017506</v>
      </c>
      <c r="Q246" s="2">
        <f t="shared" si="85"/>
        <v>133969.41292326461</v>
      </c>
      <c r="R246" s="2">
        <f t="shared" si="77"/>
        <v>64669.412923264608</v>
      </c>
      <c r="S246" s="2">
        <f>IF(MONTH(A246)=11,(Bezugstabelle!$D$14+Q234)*$R$10*0.7,0)</f>
        <v>0</v>
      </c>
      <c r="T246" s="2">
        <f t="shared" si="80"/>
        <v>0</v>
      </c>
      <c r="U246" s="3">
        <f t="shared" si="81"/>
        <v>11939.590360957727</v>
      </c>
      <c r="V246" s="3">
        <f t="shared" si="82"/>
        <v>52729.822562306879</v>
      </c>
      <c r="W246" s="14">
        <f t="shared" si="78"/>
        <v>122029.82256230689</v>
      </c>
    </row>
    <row r="247" spans="1:23" x14ac:dyDescent="0.25">
      <c r="A247" s="1">
        <v>50465</v>
      </c>
      <c r="B247">
        <v>232</v>
      </c>
      <c r="C247" s="8">
        <f t="shared" si="69"/>
        <v>300</v>
      </c>
      <c r="D247" s="8">
        <f t="shared" si="70"/>
        <v>69600</v>
      </c>
      <c r="E247">
        <v>0</v>
      </c>
      <c r="F247" s="2">
        <v>0</v>
      </c>
      <c r="G247" s="2">
        <f t="shared" si="71"/>
        <v>300</v>
      </c>
      <c r="H247" s="2">
        <f t="shared" si="83"/>
        <v>140456.75573511657</v>
      </c>
      <c r="I247" s="2">
        <f t="shared" si="72"/>
        <v>971.49256050122301</v>
      </c>
      <c r="J247" s="2">
        <v>0</v>
      </c>
      <c r="K247" s="2">
        <f t="shared" si="79"/>
        <v>141428.24829561778</v>
      </c>
      <c r="L247" s="2">
        <f t="shared" si="73"/>
        <v>71828.248295617785</v>
      </c>
      <c r="M247" s="2">
        <f t="shared" si="74"/>
        <v>8619.3897954741333</v>
      </c>
      <c r="N247" s="2">
        <f t="shared" si="75"/>
        <v>132808.85850014366</v>
      </c>
      <c r="O247" s="2">
        <f t="shared" si="76"/>
        <v>63208.858500143659</v>
      </c>
      <c r="P247" s="2">
        <f t="shared" si="84"/>
        <v>698.20094720097597</v>
      </c>
      <c r="Q247" s="2">
        <f t="shared" si="85"/>
        <v>134967.61387046558</v>
      </c>
      <c r="R247" s="2">
        <f t="shared" si="77"/>
        <v>65367.613870465575</v>
      </c>
      <c r="S247" s="2">
        <f>IF(MONTH(A247)=11,(Bezugstabelle!$D$14+Q235)*$R$10*0.7,0)</f>
        <v>0</v>
      </c>
      <c r="T247" s="2">
        <f t="shared" si="80"/>
        <v>0</v>
      </c>
      <c r="U247" s="3">
        <f t="shared" si="81"/>
        <v>12068.495710834706</v>
      </c>
      <c r="V247" s="3">
        <f t="shared" si="82"/>
        <v>53299.118159630867</v>
      </c>
      <c r="W247" s="14">
        <f t="shared" si="78"/>
        <v>122899.11815963086</v>
      </c>
    </row>
    <row r="248" spans="1:23" x14ac:dyDescent="0.25">
      <c r="A248" s="1">
        <v>50496</v>
      </c>
      <c r="B248">
        <v>233</v>
      </c>
      <c r="C248" s="8">
        <f t="shared" si="69"/>
        <v>300</v>
      </c>
      <c r="D248" s="8">
        <f t="shared" si="70"/>
        <v>69900</v>
      </c>
      <c r="E248">
        <v>0</v>
      </c>
      <c r="F248" s="2">
        <v>0</v>
      </c>
      <c r="G248" s="2">
        <f t="shared" si="71"/>
        <v>300</v>
      </c>
      <c r="H248" s="2">
        <f t="shared" si="83"/>
        <v>141728.24829561778</v>
      </c>
      <c r="I248" s="2">
        <f t="shared" si="72"/>
        <v>980.2870507113563</v>
      </c>
      <c r="J248" s="2">
        <v>0</v>
      </c>
      <c r="K248" s="2">
        <f t="shared" si="79"/>
        <v>142708.53534632915</v>
      </c>
      <c r="L248" s="2">
        <f t="shared" si="73"/>
        <v>72808.535346329154</v>
      </c>
      <c r="M248" s="2">
        <f t="shared" si="74"/>
        <v>8737.0242415594985</v>
      </c>
      <c r="N248" s="2">
        <f t="shared" si="75"/>
        <v>133971.51110476966</v>
      </c>
      <c r="O248" s="2">
        <f t="shared" si="76"/>
        <v>64071.511104769656</v>
      </c>
      <c r="P248" s="2">
        <f t="shared" si="84"/>
        <v>703.39159212642096</v>
      </c>
      <c r="Q248" s="2">
        <f t="shared" si="85"/>
        <v>135971.005462592</v>
      </c>
      <c r="R248" s="2">
        <f t="shared" si="77"/>
        <v>66071.005462592002</v>
      </c>
      <c r="S248" s="2">
        <f>IF(MONTH(A248)=11,(Bezugstabelle!$D$14+Q236)*$R$10*0.7,0)</f>
        <v>0</v>
      </c>
      <c r="T248" s="2">
        <f t="shared" si="80"/>
        <v>0</v>
      </c>
      <c r="U248" s="3">
        <f t="shared" si="81"/>
        <v>12198.359383531048</v>
      </c>
      <c r="V248" s="3">
        <f t="shared" si="82"/>
        <v>53872.646079060956</v>
      </c>
      <c r="W248" s="14">
        <f t="shared" si="78"/>
        <v>123772.64607906096</v>
      </c>
    </row>
    <row r="249" spans="1:23" x14ac:dyDescent="0.25">
      <c r="A249" s="1">
        <v>50526</v>
      </c>
      <c r="B249">
        <v>234</v>
      </c>
      <c r="C249" s="8">
        <f t="shared" si="69"/>
        <v>300</v>
      </c>
      <c r="D249" s="8">
        <f t="shared" si="70"/>
        <v>70200</v>
      </c>
      <c r="E249">
        <v>0</v>
      </c>
      <c r="F249" s="2">
        <v>0</v>
      </c>
      <c r="G249" s="2">
        <f t="shared" si="71"/>
        <v>300</v>
      </c>
      <c r="H249" s="2">
        <f t="shared" si="83"/>
        <v>143008.53534632915</v>
      </c>
      <c r="I249" s="2">
        <f t="shared" si="72"/>
        <v>989.14236947877669</v>
      </c>
      <c r="J249" s="2">
        <v>0</v>
      </c>
      <c r="K249" s="2">
        <f t="shared" si="79"/>
        <v>143997.67771580792</v>
      </c>
      <c r="L249" s="2">
        <f t="shared" si="73"/>
        <v>73797.67771580792</v>
      </c>
      <c r="M249" s="2">
        <f t="shared" si="74"/>
        <v>8855.7213258969496</v>
      </c>
      <c r="N249" s="2">
        <f t="shared" si="75"/>
        <v>135141.95638991098</v>
      </c>
      <c r="O249" s="2">
        <f t="shared" si="76"/>
        <v>64941.956389910978</v>
      </c>
      <c r="P249" s="2">
        <f t="shared" si="84"/>
        <v>708.60922840547835</v>
      </c>
      <c r="Q249" s="2">
        <f t="shared" si="85"/>
        <v>136979.61469099749</v>
      </c>
      <c r="R249" s="2">
        <f t="shared" si="77"/>
        <v>66779.614690997492</v>
      </c>
      <c r="S249" s="2">
        <f>IF(MONTH(A249)=11,(Bezugstabelle!$D$14+Q237)*$R$10*0.7,0)</f>
        <v>0</v>
      </c>
      <c r="T249" s="2">
        <f t="shared" si="80"/>
        <v>0</v>
      </c>
      <c r="U249" s="3">
        <f t="shared" si="81"/>
        <v>12329.18636232541</v>
      </c>
      <c r="V249" s="3">
        <f t="shared" si="82"/>
        <v>54450.428328672082</v>
      </c>
      <c r="W249" s="14">
        <f t="shared" si="78"/>
        <v>124650.42832867207</v>
      </c>
    </row>
    <row r="250" spans="1:23" x14ac:dyDescent="0.25">
      <c r="A250" s="1">
        <v>50557</v>
      </c>
      <c r="B250">
        <v>235</v>
      </c>
      <c r="C250" s="8">
        <f t="shared" si="69"/>
        <v>300</v>
      </c>
      <c r="D250" s="8">
        <f t="shared" si="70"/>
        <v>70500</v>
      </c>
      <c r="E250">
        <v>0</v>
      </c>
      <c r="F250" s="2">
        <v>0</v>
      </c>
      <c r="G250" s="2">
        <f t="shared" si="71"/>
        <v>300</v>
      </c>
      <c r="H250" s="2">
        <f t="shared" si="83"/>
        <v>144297.67771580792</v>
      </c>
      <c r="I250" s="2">
        <f t="shared" si="72"/>
        <v>998.05893753433827</v>
      </c>
      <c r="J250" s="2">
        <v>0</v>
      </c>
      <c r="K250" s="2">
        <f t="shared" si="79"/>
        <v>145295.73665334226</v>
      </c>
      <c r="L250" s="2">
        <f t="shared" si="73"/>
        <v>74795.736653342261</v>
      </c>
      <c r="M250" s="2">
        <f t="shared" si="74"/>
        <v>8975.4883984010721</v>
      </c>
      <c r="N250" s="2">
        <f t="shared" si="75"/>
        <v>136320.24825494119</v>
      </c>
      <c r="O250" s="2">
        <f t="shared" si="76"/>
        <v>65820.248254941194</v>
      </c>
      <c r="P250" s="2">
        <f t="shared" si="84"/>
        <v>713.85399639318689</v>
      </c>
      <c r="Q250" s="2">
        <f t="shared" si="85"/>
        <v>137993.46868739068</v>
      </c>
      <c r="R250" s="2">
        <f t="shared" si="77"/>
        <v>67493.468687390676</v>
      </c>
      <c r="S250" s="2">
        <f>IF(MONTH(A250)=11,(Bezugstabelle!$D$14+Q238)*$R$10*0.7,0)</f>
        <v>0</v>
      </c>
      <c r="T250" s="2">
        <f t="shared" si="80"/>
        <v>0</v>
      </c>
      <c r="U250" s="3">
        <f t="shared" si="81"/>
        <v>12460.981656409502</v>
      </c>
      <c r="V250" s="3">
        <f t="shared" si="82"/>
        <v>55032.487030981174</v>
      </c>
      <c r="W250" s="14">
        <f t="shared" si="78"/>
        <v>125532.48703098117</v>
      </c>
    </row>
    <row r="251" spans="1:23" x14ac:dyDescent="0.25">
      <c r="A251" s="1">
        <v>50587</v>
      </c>
      <c r="B251">
        <v>236</v>
      </c>
      <c r="C251" s="8">
        <f t="shared" si="69"/>
        <v>300</v>
      </c>
      <c r="D251" s="8">
        <f t="shared" si="70"/>
        <v>70800</v>
      </c>
      <c r="E251">
        <v>0</v>
      </c>
      <c r="F251" s="2">
        <v>0</v>
      </c>
      <c r="G251" s="2">
        <f t="shared" si="71"/>
        <v>300</v>
      </c>
      <c r="H251" s="2">
        <f t="shared" si="83"/>
        <v>145595.73665334226</v>
      </c>
      <c r="I251" s="2">
        <f t="shared" si="72"/>
        <v>1007.0371785189508</v>
      </c>
      <c r="J251" s="2">
        <v>0</v>
      </c>
      <c r="K251" s="2">
        <f t="shared" si="79"/>
        <v>146602.77383186121</v>
      </c>
      <c r="L251" s="2">
        <f t="shared" si="73"/>
        <v>75802.77383186121</v>
      </c>
      <c r="M251" s="2">
        <f t="shared" si="74"/>
        <v>9096.3328598233456</v>
      </c>
      <c r="N251" s="2">
        <f t="shared" si="75"/>
        <v>137506.44097203788</v>
      </c>
      <c r="O251" s="2">
        <f t="shared" si="76"/>
        <v>66706.440972037875</v>
      </c>
      <c r="P251" s="2">
        <f t="shared" si="84"/>
        <v>719.12603717443153</v>
      </c>
      <c r="Q251" s="2">
        <f t="shared" si="85"/>
        <v>139012.5947245651</v>
      </c>
      <c r="R251" s="2">
        <f t="shared" si="77"/>
        <v>68212.594724565104</v>
      </c>
      <c r="S251" s="2">
        <f>IF(MONTH(A251)=11,(Bezugstabelle!$D$14+Q239)*$R$10*0.7,0)</f>
        <v>0</v>
      </c>
      <c r="T251" s="2">
        <f t="shared" si="80"/>
        <v>0</v>
      </c>
      <c r="U251" s="3">
        <f t="shared" si="81"/>
        <v>12593.750301022832</v>
      </c>
      <c r="V251" s="3">
        <f t="shared" si="82"/>
        <v>55618.844423542272</v>
      </c>
      <c r="W251" s="14">
        <f t="shared" si="78"/>
        <v>126418.84442354226</v>
      </c>
    </row>
    <row r="252" spans="1:23" x14ac:dyDescent="0.25">
      <c r="A252" s="1">
        <v>50618</v>
      </c>
      <c r="B252">
        <v>237</v>
      </c>
      <c r="C252" s="8">
        <f t="shared" si="69"/>
        <v>300</v>
      </c>
      <c r="D252" s="8">
        <f t="shared" si="70"/>
        <v>71100</v>
      </c>
      <c r="E252">
        <v>0</v>
      </c>
      <c r="F252" s="2">
        <v>0</v>
      </c>
      <c r="G252" s="2">
        <f t="shared" si="71"/>
        <v>300</v>
      </c>
      <c r="H252" s="2">
        <f t="shared" si="83"/>
        <v>146902.77383186121</v>
      </c>
      <c r="I252" s="2">
        <f t="shared" si="72"/>
        <v>1016.0775190037067</v>
      </c>
      <c r="J252" s="2">
        <v>0</v>
      </c>
      <c r="K252" s="2">
        <f t="shared" si="79"/>
        <v>147918.85135086492</v>
      </c>
      <c r="L252" s="2">
        <f t="shared" si="73"/>
        <v>76818.851350864919</v>
      </c>
      <c r="M252" s="2">
        <f t="shared" si="74"/>
        <v>9218.2621621037906</v>
      </c>
      <c r="N252" s="2">
        <f t="shared" si="75"/>
        <v>138700.58918876114</v>
      </c>
      <c r="O252" s="2">
        <f t="shared" si="76"/>
        <v>67600.589188761136</v>
      </c>
      <c r="P252" s="2">
        <f t="shared" si="84"/>
        <v>724.4254925677385</v>
      </c>
      <c r="Q252" s="2">
        <f t="shared" si="85"/>
        <v>140037.02021713284</v>
      </c>
      <c r="R252" s="2">
        <f t="shared" si="77"/>
        <v>68937.020217132842</v>
      </c>
      <c r="S252" s="2">
        <f>IF(MONTH(A252)=11,(Bezugstabelle!$D$14+Q240)*$R$10*0.7,0)</f>
        <v>0</v>
      </c>
      <c r="T252" s="2">
        <f t="shared" si="80"/>
        <v>0</v>
      </c>
      <c r="U252" s="3">
        <f t="shared" si="81"/>
        <v>12727.497357588149</v>
      </c>
      <c r="V252" s="3">
        <f t="shared" si="82"/>
        <v>56209.522859544697</v>
      </c>
      <c r="W252" s="14">
        <f t="shared" si="78"/>
        <v>127309.5228595447</v>
      </c>
    </row>
    <row r="253" spans="1:23" x14ac:dyDescent="0.25">
      <c r="A253" s="1">
        <v>50649</v>
      </c>
      <c r="B253">
        <v>238</v>
      </c>
      <c r="C253" s="8">
        <f t="shared" si="69"/>
        <v>300</v>
      </c>
      <c r="D253" s="8">
        <f t="shared" si="70"/>
        <v>71400</v>
      </c>
      <c r="E253">
        <v>0</v>
      </c>
      <c r="F253" s="2">
        <v>0</v>
      </c>
      <c r="G253" s="2">
        <f t="shared" si="71"/>
        <v>300</v>
      </c>
      <c r="H253" s="2">
        <f t="shared" si="83"/>
        <v>148218.85135086492</v>
      </c>
      <c r="I253" s="2">
        <f t="shared" si="72"/>
        <v>1025.1803885101492</v>
      </c>
      <c r="J253" s="2">
        <v>0</v>
      </c>
      <c r="K253" s="2">
        <f t="shared" si="79"/>
        <v>149244.03173937506</v>
      </c>
      <c r="L253" s="2">
        <f t="shared" si="73"/>
        <v>77844.031739375059</v>
      </c>
      <c r="M253" s="2">
        <f t="shared" si="74"/>
        <v>9341.2838087250075</v>
      </c>
      <c r="N253" s="2">
        <f t="shared" si="75"/>
        <v>139902.74793065005</v>
      </c>
      <c r="O253" s="2">
        <f t="shared" si="76"/>
        <v>68502.747930650046</v>
      </c>
      <c r="P253" s="2">
        <f t="shared" si="84"/>
        <v>729.75250512909076</v>
      </c>
      <c r="Q253" s="2">
        <f t="shared" si="85"/>
        <v>141066.77272226193</v>
      </c>
      <c r="R253" s="2">
        <f t="shared" si="77"/>
        <v>69666.772722261929</v>
      </c>
      <c r="S253" s="2">
        <f>IF(MONTH(A253)=11,(Bezugstabelle!$D$14+Q241)*$R$10*0.7,0)</f>
        <v>0</v>
      </c>
      <c r="T253" s="2">
        <f t="shared" si="80"/>
        <v>0</v>
      </c>
      <c r="U253" s="3">
        <f t="shared" si="81"/>
        <v>12862.227913847608</v>
      </c>
      <c r="V253" s="3">
        <f t="shared" si="82"/>
        <v>56804.544808414321</v>
      </c>
      <c r="W253" s="14">
        <f t="shared" si="78"/>
        <v>128204.54480841433</v>
      </c>
    </row>
    <row r="254" spans="1:23" x14ac:dyDescent="0.25">
      <c r="A254" s="1">
        <v>50679</v>
      </c>
      <c r="B254">
        <v>239</v>
      </c>
      <c r="C254" s="8">
        <f t="shared" si="69"/>
        <v>300</v>
      </c>
      <c r="D254" s="8">
        <f t="shared" si="70"/>
        <v>71700</v>
      </c>
      <c r="E254">
        <v>0</v>
      </c>
      <c r="F254" s="2">
        <v>0</v>
      </c>
      <c r="G254" s="2">
        <f t="shared" si="71"/>
        <v>300</v>
      </c>
      <c r="H254" s="2">
        <f t="shared" si="83"/>
        <v>149544.03173937506</v>
      </c>
      <c r="I254" s="2">
        <f t="shared" si="72"/>
        <v>1034.3462195306777</v>
      </c>
      <c r="J254" s="2">
        <v>0</v>
      </c>
      <c r="K254" s="2">
        <f t="shared" si="79"/>
        <v>150578.37795890574</v>
      </c>
      <c r="L254" s="2">
        <f t="shared" si="73"/>
        <v>78878.377958905738</v>
      </c>
      <c r="M254" s="2">
        <f t="shared" si="74"/>
        <v>9465.4053550686876</v>
      </c>
      <c r="N254" s="2">
        <f t="shared" si="75"/>
        <v>141112.97260383706</v>
      </c>
      <c r="O254" s="2">
        <f t="shared" si="76"/>
        <v>69412.972603837057</v>
      </c>
      <c r="P254" s="2">
        <f t="shared" si="84"/>
        <v>735.10721815576198</v>
      </c>
      <c r="Q254" s="2">
        <f t="shared" si="85"/>
        <v>142101.87994041768</v>
      </c>
      <c r="R254" s="2">
        <f t="shared" si="77"/>
        <v>70401.879940417683</v>
      </c>
      <c r="S254" s="2">
        <f>IF(MONTH(A254)=11,(Bezugstabelle!$D$14+Q242)*$R$10*0.7,0)</f>
        <v>0</v>
      </c>
      <c r="T254" s="2">
        <f t="shared" si="80"/>
        <v>0</v>
      </c>
      <c r="U254" s="3">
        <f t="shared" si="81"/>
        <v>12997.947083999614</v>
      </c>
      <c r="V254" s="3">
        <f t="shared" si="82"/>
        <v>57403.932856418069</v>
      </c>
      <c r="W254" s="14">
        <f t="shared" si="78"/>
        <v>129103.93285641808</v>
      </c>
    </row>
    <row r="255" spans="1:23" x14ac:dyDescent="0.25">
      <c r="A255" s="1">
        <v>50710</v>
      </c>
      <c r="B255">
        <v>240</v>
      </c>
      <c r="C255" s="8">
        <f t="shared" si="69"/>
        <v>300</v>
      </c>
      <c r="D255" s="8">
        <f t="shared" si="70"/>
        <v>72000</v>
      </c>
      <c r="E255">
        <v>0</v>
      </c>
      <c r="F255" s="2">
        <f>F243+$J$7</f>
        <v>-373.88000000000022</v>
      </c>
      <c r="G255" s="2">
        <f t="shared" si="71"/>
        <v>-73.880000000000223</v>
      </c>
      <c r="H255" s="2">
        <f t="shared" si="83"/>
        <v>150504.49795890573</v>
      </c>
      <c r="I255" s="2">
        <f t="shared" si="72"/>
        <v>1040.9894442157647</v>
      </c>
      <c r="J255" s="2">
        <f t="shared" ref="J255" si="89">(0.36%+0.035%)*H255</f>
        <v>594.49276693767774</v>
      </c>
      <c r="K255" s="2">
        <f t="shared" si="79"/>
        <v>152139.98017005916</v>
      </c>
      <c r="L255" s="2">
        <f t="shared" si="73"/>
        <v>80139.980170059163</v>
      </c>
      <c r="M255" s="2">
        <f t="shared" si="74"/>
        <v>9616.7976204071001</v>
      </c>
      <c r="N255" s="2">
        <f t="shared" si="75"/>
        <v>142523.18254965206</v>
      </c>
      <c r="O255" s="2">
        <f t="shared" si="76"/>
        <v>70523.182549652061</v>
      </c>
      <c r="P255" s="2">
        <f t="shared" si="84"/>
        <v>740.48977569017188</v>
      </c>
      <c r="Q255" s="2">
        <f t="shared" si="85"/>
        <v>143122.60806929306</v>
      </c>
      <c r="R255" s="2">
        <f t="shared" si="77"/>
        <v>71122.608069293055</v>
      </c>
      <c r="S255" s="2">
        <f>IF(MONTH(A255)=11,(Bezugstabelle!$D$14+Q243)*$R$10*0.7,0)</f>
        <v>483.95869750512855</v>
      </c>
      <c r="T255" s="2">
        <f t="shared" si="80"/>
        <v>19.761646814792748</v>
      </c>
      <c r="U255" s="3">
        <f t="shared" si="81"/>
        <v>13041.660640266344</v>
      </c>
      <c r="V255" s="3">
        <f t="shared" si="82"/>
        <v>58080.94742902671</v>
      </c>
      <c r="W255" s="14">
        <f t="shared" si="78"/>
        <v>130080.94742902671</v>
      </c>
    </row>
    <row r="256" spans="1:23" x14ac:dyDescent="0.25">
      <c r="A256" s="1">
        <v>50740</v>
      </c>
      <c r="B256">
        <v>241</v>
      </c>
      <c r="C256" s="8">
        <f t="shared" si="69"/>
        <v>300</v>
      </c>
      <c r="D256" s="8">
        <f t="shared" si="70"/>
        <v>72300</v>
      </c>
      <c r="E256">
        <v>0</v>
      </c>
      <c r="F256" s="2">
        <v>0</v>
      </c>
      <c r="G256" s="2">
        <f t="shared" si="71"/>
        <v>300</v>
      </c>
      <c r="H256" s="2">
        <f t="shared" si="83"/>
        <v>152439.98017005916</v>
      </c>
      <c r="I256" s="2">
        <f t="shared" si="72"/>
        <v>1054.3765295095759</v>
      </c>
      <c r="J256" s="2">
        <v>0</v>
      </c>
      <c r="K256" s="2">
        <f t="shared" si="79"/>
        <v>153494.35669956874</v>
      </c>
      <c r="L256" s="2">
        <f t="shared" si="73"/>
        <v>81194.356699568743</v>
      </c>
      <c r="M256" s="2">
        <f t="shared" si="74"/>
        <v>9743.3228039482492</v>
      </c>
      <c r="N256" s="2">
        <f t="shared" si="75"/>
        <v>143751.03389562049</v>
      </c>
      <c r="O256" s="2">
        <f t="shared" si="76"/>
        <v>71451.033895620494</v>
      </c>
      <c r="P256" s="2">
        <f t="shared" si="84"/>
        <v>745.79756196032383</v>
      </c>
      <c r="Q256" s="2">
        <f t="shared" si="85"/>
        <v>144168.40563125338</v>
      </c>
      <c r="R256" s="2">
        <f t="shared" si="77"/>
        <v>71868.405631253379</v>
      </c>
      <c r="S256" s="2">
        <f>IF(MONTH(A256)=11,(Bezugstabelle!$D$14+Q244)*$R$10*0.7,0)</f>
        <v>0</v>
      </c>
      <c r="T256" s="2">
        <f t="shared" si="80"/>
        <v>0</v>
      </c>
      <c r="U256" s="3">
        <f t="shared" si="81"/>
        <v>13268.704389670154</v>
      </c>
      <c r="V256" s="3">
        <f t="shared" si="82"/>
        <v>58599.701241583229</v>
      </c>
      <c r="W256" s="14">
        <f t="shared" si="78"/>
        <v>130899.70124158323</v>
      </c>
    </row>
    <row r="257" spans="1:23" x14ac:dyDescent="0.25">
      <c r="A257" s="1">
        <v>50771</v>
      </c>
      <c r="B257">
        <v>242</v>
      </c>
      <c r="C257" s="8">
        <f t="shared" si="69"/>
        <v>300</v>
      </c>
      <c r="D257" s="8">
        <f t="shared" si="70"/>
        <v>72600</v>
      </c>
      <c r="E257">
        <v>0</v>
      </c>
      <c r="F257" s="2">
        <v>0</v>
      </c>
      <c r="G257" s="2">
        <f t="shared" si="71"/>
        <v>300</v>
      </c>
      <c r="H257" s="2">
        <f t="shared" si="83"/>
        <v>153794.35669956874</v>
      </c>
      <c r="I257" s="2">
        <f t="shared" si="72"/>
        <v>1063.7443005053506</v>
      </c>
      <c r="J257" s="2">
        <v>0</v>
      </c>
      <c r="K257" s="2">
        <f t="shared" si="79"/>
        <v>154858.10100007409</v>
      </c>
      <c r="L257" s="2">
        <f t="shared" si="73"/>
        <v>82258.101000074093</v>
      </c>
      <c r="M257" s="2">
        <f t="shared" si="74"/>
        <v>9870.9721200088916</v>
      </c>
      <c r="N257" s="2">
        <f t="shared" si="75"/>
        <v>144987.1288800652</v>
      </c>
      <c r="O257" s="2">
        <f t="shared" si="76"/>
        <v>72387.128880065196</v>
      </c>
      <c r="P257" s="2">
        <f t="shared" si="84"/>
        <v>751.23570928251752</v>
      </c>
      <c r="Q257" s="2">
        <f t="shared" si="85"/>
        <v>145219.64134053589</v>
      </c>
      <c r="R257" s="2">
        <f t="shared" si="77"/>
        <v>72619.641340535891</v>
      </c>
      <c r="S257" s="2">
        <f>IF(MONTH(A257)=11,(Bezugstabelle!$D$14+Q245)*$R$10*0.7,0)</f>
        <v>0</v>
      </c>
      <c r="T257" s="2">
        <f t="shared" si="80"/>
        <v>0</v>
      </c>
      <c r="U257" s="3">
        <f t="shared" si="81"/>
        <v>13407.401282496437</v>
      </c>
      <c r="V257" s="3">
        <f t="shared" si="82"/>
        <v>59212.240058039453</v>
      </c>
      <c r="W257" s="14">
        <f t="shared" si="78"/>
        <v>131812.24005803946</v>
      </c>
    </row>
    <row r="258" spans="1:23" x14ac:dyDescent="0.25">
      <c r="A258" s="1">
        <v>50802</v>
      </c>
      <c r="B258">
        <v>243</v>
      </c>
      <c r="C258" s="8">
        <f t="shared" si="69"/>
        <v>300</v>
      </c>
      <c r="D258" s="8">
        <f t="shared" si="70"/>
        <v>72900</v>
      </c>
      <c r="E258">
        <v>0</v>
      </c>
      <c r="F258" s="2">
        <v>0</v>
      </c>
      <c r="G258" s="2">
        <f t="shared" si="71"/>
        <v>300</v>
      </c>
      <c r="H258" s="2">
        <f t="shared" si="83"/>
        <v>155158.10100007409</v>
      </c>
      <c r="I258" s="2">
        <f t="shared" si="72"/>
        <v>1073.1768652505125</v>
      </c>
      <c r="J258" s="2">
        <v>0</v>
      </c>
      <c r="K258" s="2">
        <f t="shared" si="79"/>
        <v>156231.27786532461</v>
      </c>
      <c r="L258" s="2">
        <f t="shared" si="73"/>
        <v>83331.277865324606</v>
      </c>
      <c r="M258" s="2">
        <f t="shared" si="74"/>
        <v>9999.7533438389528</v>
      </c>
      <c r="N258" s="2">
        <f t="shared" si="75"/>
        <v>146231.52452148564</v>
      </c>
      <c r="O258" s="2">
        <f t="shared" si="76"/>
        <v>73331.52452148564</v>
      </c>
      <c r="P258" s="2">
        <f t="shared" si="84"/>
        <v>756.70213497078657</v>
      </c>
      <c r="Q258" s="2">
        <f t="shared" si="85"/>
        <v>146276.34347550667</v>
      </c>
      <c r="R258" s="2">
        <f t="shared" si="77"/>
        <v>73376.34347550667</v>
      </c>
      <c r="S258" s="2">
        <f>IF(MONTH(A258)=11,(Bezugstabelle!$D$14+Q246)*$R$10*0.7,0)</f>
        <v>0</v>
      </c>
      <c r="T258" s="2">
        <f t="shared" si="80"/>
        <v>0</v>
      </c>
      <c r="U258" s="3">
        <f t="shared" si="81"/>
        <v>13547.107414165417</v>
      </c>
      <c r="V258" s="3">
        <f t="shared" si="82"/>
        <v>59829.236061341253</v>
      </c>
      <c r="W258" s="14">
        <f t="shared" si="78"/>
        <v>132729.23606134125</v>
      </c>
    </row>
    <row r="259" spans="1:23" x14ac:dyDescent="0.25">
      <c r="A259" s="1">
        <v>50830</v>
      </c>
      <c r="B259">
        <v>244</v>
      </c>
      <c r="C259" s="8">
        <f t="shared" si="69"/>
        <v>300</v>
      </c>
      <c r="D259" s="8">
        <f t="shared" si="70"/>
        <v>73200</v>
      </c>
      <c r="E259">
        <v>0</v>
      </c>
      <c r="F259" s="2">
        <v>0</v>
      </c>
      <c r="G259" s="2">
        <f t="shared" si="71"/>
        <v>300</v>
      </c>
      <c r="H259" s="2">
        <f t="shared" si="83"/>
        <v>156531.27786532461</v>
      </c>
      <c r="I259" s="2">
        <f t="shared" si="72"/>
        <v>1082.6746719018286</v>
      </c>
      <c r="J259" s="2">
        <v>0</v>
      </c>
      <c r="K259" s="2">
        <f t="shared" si="79"/>
        <v>157613.95253722643</v>
      </c>
      <c r="L259" s="2">
        <f t="shared" si="73"/>
        <v>84413.952537226432</v>
      </c>
      <c r="M259" s="2">
        <f t="shared" si="74"/>
        <v>10129.674304467173</v>
      </c>
      <c r="N259" s="2">
        <f t="shared" si="75"/>
        <v>147484.27823275927</v>
      </c>
      <c r="O259" s="2">
        <f t="shared" si="76"/>
        <v>74284.278232759272</v>
      </c>
      <c r="P259" s="2">
        <f t="shared" si="84"/>
        <v>762.19698607263467</v>
      </c>
      <c r="Q259" s="2">
        <f t="shared" si="85"/>
        <v>147338.54046157931</v>
      </c>
      <c r="R259" s="2">
        <f t="shared" si="77"/>
        <v>74138.540461579309</v>
      </c>
      <c r="S259" s="2">
        <f>IF(MONTH(A259)=11,(Bezugstabelle!$D$14+Q247)*$R$10*0.7,0)</f>
        <v>0</v>
      </c>
      <c r="T259" s="2">
        <f t="shared" si="80"/>
        <v>0</v>
      </c>
      <c r="U259" s="3">
        <f t="shared" si="81"/>
        <v>13687.828032719079</v>
      </c>
      <c r="V259" s="3">
        <f t="shared" si="82"/>
        <v>60450.712428860228</v>
      </c>
      <c r="W259" s="14">
        <f t="shared" si="78"/>
        <v>133650.71242886022</v>
      </c>
    </row>
    <row r="260" spans="1:23" x14ac:dyDescent="0.25">
      <c r="A260" s="1">
        <v>50861</v>
      </c>
      <c r="B260">
        <v>245</v>
      </c>
      <c r="C260" s="8">
        <f t="shared" si="69"/>
        <v>300</v>
      </c>
      <c r="D260" s="8">
        <f t="shared" si="70"/>
        <v>73500</v>
      </c>
      <c r="E260">
        <v>0</v>
      </c>
      <c r="F260" s="2">
        <v>0</v>
      </c>
      <c r="G260" s="2">
        <f t="shared" si="71"/>
        <v>300</v>
      </c>
      <c r="H260" s="2">
        <f t="shared" si="83"/>
        <v>157913.95253722643</v>
      </c>
      <c r="I260" s="2">
        <f t="shared" si="72"/>
        <v>1092.2381717158162</v>
      </c>
      <c r="J260" s="2">
        <v>0</v>
      </c>
      <c r="K260" s="2">
        <f t="shared" si="79"/>
        <v>159006.19070894225</v>
      </c>
      <c r="L260" s="2">
        <f t="shared" si="73"/>
        <v>85506.190708942246</v>
      </c>
      <c r="M260" s="2">
        <f t="shared" si="74"/>
        <v>10260.74288507307</v>
      </c>
      <c r="N260" s="2">
        <f t="shared" si="75"/>
        <v>148745.44782386918</v>
      </c>
      <c r="O260" s="2">
        <f t="shared" si="76"/>
        <v>75245.447823869181</v>
      </c>
      <c r="P260" s="2">
        <f t="shared" si="84"/>
        <v>767.72041040021236</v>
      </c>
      <c r="Q260" s="2">
        <f t="shared" si="85"/>
        <v>148406.26087197952</v>
      </c>
      <c r="R260" s="2">
        <f t="shared" si="77"/>
        <v>74906.260871979524</v>
      </c>
      <c r="S260" s="2">
        <f>IF(MONTH(A260)=11,(Bezugstabelle!$D$14+Q248)*$R$10*0.7,0)</f>
        <v>0</v>
      </c>
      <c r="T260" s="2">
        <f t="shared" si="80"/>
        <v>0</v>
      </c>
      <c r="U260" s="3">
        <f t="shared" si="81"/>
        <v>13829.568413489218</v>
      </c>
      <c r="V260" s="3">
        <f t="shared" si="82"/>
        <v>61076.692458490303</v>
      </c>
      <c r="W260" s="14">
        <f t="shared" si="78"/>
        <v>134576.69245849032</v>
      </c>
    </row>
    <row r="261" spans="1:23" x14ac:dyDescent="0.25">
      <c r="A261" s="1">
        <v>50891</v>
      </c>
      <c r="B261">
        <v>246</v>
      </c>
      <c r="C261" s="8">
        <f t="shared" si="69"/>
        <v>300</v>
      </c>
      <c r="D261" s="8">
        <f t="shared" si="70"/>
        <v>73800</v>
      </c>
      <c r="E261">
        <v>0</v>
      </c>
      <c r="F261" s="2">
        <v>0</v>
      </c>
      <c r="G261" s="2">
        <f t="shared" si="71"/>
        <v>300</v>
      </c>
      <c r="H261" s="2">
        <f t="shared" si="83"/>
        <v>159306.19070894225</v>
      </c>
      <c r="I261" s="2">
        <f t="shared" si="72"/>
        <v>1101.8678190701839</v>
      </c>
      <c r="J261" s="2">
        <v>0</v>
      </c>
      <c r="K261" s="2">
        <f t="shared" si="79"/>
        <v>160408.05852801242</v>
      </c>
      <c r="L261" s="2">
        <f t="shared" si="73"/>
        <v>86608.058528012421</v>
      </c>
      <c r="M261" s="2">
        <f t="shared" si="74"/>
        <v>10392.967023361491</v>
      </c>
      <c r="N261" s="2">
        <f t="shared" si="75"/>
        <v>150015.09150465092</v>
      </c>
      <c r="O261" s="2">
        <f t="shared" si="76"/>
        <v>76215.091504650918</v>
      </c>
      <c r="P261" s="2">
        <f t="shared" si="84"/>
        <v>773.27255653429347</v>
      </c>
      <c r="Q261" s="2">
        <f t="shared" si="85"/>
        <v>149479.53342851382</v>
      </c>
      <c r="R261" s="2">
        <f t="shared" si="77"/>
        <v>75679.533428513823</v>
      </c>
      <c r="S261" s="2">
        <f>IF(MONTH(A261)=11,(Bezugstabelle!$D$14+Q249)*$R$10*0.7,0)</f>
        <v>0</v>
      </c>
      <c r="T261" s="2">
        <f t="shared" si="80"/>
        <v>0</v>
      </c>
      <c r="U261" s="3">
        <f t="shared" si="81"/>
        <v>13972.333859239363</v>
      </c>
      <c r="V261" s="3">
        <f t="shared" si="82"/>
        <v>61707.19956927446</v>
      </c>
      <c r="W261" s="14">
        <f t="shared" si="78"/>
        <v>135507.19956927447</v>
      </c>
    </row>
    <row r="262" spans="1:23" x14ac:dyDescent="0.25">
      <c r="A262" s="1">
        <v>50922</v>
      </c>
      <c r="B262">
        <v>247</v>
      </c>
      <c r="C262" s="8">
        <f t="shared" si="69"/>
        <v>300</v>
      </c>
      <c r="D262" s="8">
        <f t="shared" si="70"/>
        <v>74100</v>
      </c>
      <c r="E262">
        <v>0</v>
      </c>
      <c r="F262" s="2">
        <v>0</v>
      </c>
      <c r="G262" s="2">
        <f t="shared" si="71"/>
        <v>300</v>
      </c>
      <c r="H262" s="2">
        <f t="shared" si="83"/>
        <v>160708.05852801242</v>
      </c>
      <c r="I262" s="2">
        <f t="shared" si="72"/>
        <v>1111.5640714854192</v>
      </c>
      <c r="J262" s="2">
        <v>0</v>
      </c>
      <c r="K262" s="2">
        <f t="shared" si="79"/>
        <v>161819.62259949784</v>
      </c>
      <c r="L262" s="2">
        <f t="shared" si="73"/>
        <v>87719.622599497845</v>
      </c>
      <c r="M262" s="2">
        <f t="shared" si="74"/>
        <v>10526.354711939741</v>
      </c>
      <c r="N262" s="2">
        <f t="shared" si="75"/>
        <v>151293.26788755809</v>
      </c>
      <c r="O262" s="2">
        <f t="shared" si="76"/>
        <v>77193.26788755809</v>
      </c>
      <c r="P262" s="2">
        <f t="shared" si="84"/>
        <v>778.85357382827181</v>
      </c>
      <c r="Q262" s="2">
        <f t="shared" si="85"/>
        <v>150558.38700234209</v>
      </c>
      <c r="R262" s="2">
        <f t="shared" si="77"/>
        <v>76458.38700234209</v>
      </c>
      <c r="S262" s="2">
        <f>IF(MONTH(A262)=11,(Bezugstabelle!$D$14+Q250)*$R$10*0.7,0)</f>
        <v>0</v>
      </c>
      <c r="T262" s="2">
        <f t="shared" si="80"/>
        <v>0</v>
      </c>
      <c r="U262" s="3">
        <f t="shared" si="81"/>
        <v>14116.129700307405</v>
      </c>
      <c r="V262" s="3">
        <f t="shared" si="82"/>
        <v>62342.257302034683</v>
      </c>
      <c r="W262" s="14">
        <f t="shared" si="78"/>
        <v>136442.25730203468</v>
      </c>
    </row>
    <row r="263" spans="1:23" x14ac:dyDescent="0.25">
      <c r="A263" s="1">
        <v>50952</v>
      </c>
      <c r="B263">
        <v>248</v>
      </c>
      <c r="C263" s="8">
        <f t="shared" si="69"/>
        <v>300</v>
      </c>
      <c r="D263" s="8">
        <f t="shared" si="70"/>
        <v>74400</v>
      </c>
      <c r="E263">
        <v>0</v>
      </c>
      <c r="F263" s="2">
        <v>0</v>
      </c>
      <c r="G263" s="2">
        <f t="shared" si="71"/>
        <v>300</v>
      </c>
      <c r="H263" s="2">
        <f t="shared" si="83"/>
        <v>162119.62259949784</v>
      </c>
      <c r="I263" s="2">
        <f t="shared" si="72"/>
        <v>1121.3273896465269</v>
      </c>
      <c r="J263" s="2">
        <v>0</v>
      </c>
      <c r="K263" s="2">
        <f t="shared" si="79"/>
        <v>163240.94998914437</v>
      </c>
      <c r="L263" s="2">
        <f t="shared" si="73"/>
        <v>88840.94998914437</v>
      </c>
      <c r="M263" s="2">
        <f t="shared" si="74"/>
        <v>10660.913998697324</v>
      </c>
      <c r="N263" s="2">
        <f t="shared" si="75"/>
        <v>152580.03599044704</v>
      </c>
      <c r="O263" s="2">
        <f t="shared" si="76"/>
        <v>78180.035990447039</v>
      </c>
      <c r="P263" s="2">
        <f t="shared" si="84"/>
        <v>784.4636124121788</v>
      </c>
      <c r="Q263" s="2">
        <f t="shared" si="85"/>
        <v>151642.85061475428</v>
      </c>
      <c r="R263" s="2">
        <f t="shared" si="77"/>
        <v>77242.850614754279</v>
      </c>
      <c r="S263" s="2">
        <f>IF(MONTH(A263)=11,(Bezugstabelle!$D$14+Q251)*$R$10*0.7,0)</f>
        <v>0</v>
      </c>
      <c r="T263" s="2">
        <f t="shared" si="80"/>
        <v>0</v>
      </c>
      <c r="U263" s="3">
        <f t="shared" si="81"/>
        <v>14260.961294749008</v>
      </c>
      <c r="V263" s="3">
        <f t="shared" si="82"/>
        <v>62981.88932000527</v>
      </c>
      <c r="W263" s="14">
        <f t="shared" si="78"/>
        <v>137381.88932000526</v>
      </c>
    </row>
    <row r="264" spans="1:23" x14ac:dyDescent="0.25">
      <c r="A264" s="1">
        <v>50983</v>
      </c>
      <c r="B264">
        <v>249</v>
      </c>
      <c r="C264" s="8">
        <f t="shared" si="69"/>
        <v>300</v>
      </c>
      <c r="D264" s="8">
        <f t="shared" si="70"/>
        <v>74700</v>
      </c>
      <c r="E264">
        <v>0</v>
      </c>
      <c r="F264" s="2">
        <v>0</v>
      </c>
      <c r="G264" s="2">
        <f t="shared" si="71"/>
        <v>300</v>
      </c>
      <c r="H264" s="2">
        <f t="shared" si="83"/>
        <v>163540.94998914437</v>
      </c>
      <c r="I264" s="2">
        <f t="shared" si="72"/>
        <v>1131.1582374249153</v>
      </c>
      <c r="J264" s="2">
        <v>0</v>
      </c>
      <c r="K264" s="2">
        <f t="shared" si="79"/>
        <v>164672.10822656928</v>
      </c>
      <c r="L264" s="2">
        <f t="shared" si="73"/>
        <v>89972.108226569282</v>
      </c>
      <c r="M264" s="2">
        <f t="shared" si="74"/>
        <v>10796.652987188314</v>
      </c>
      <c r="N264" s="2">
        <f t="shared" si="75"/>
        <v>153875.45523938097</v>
      </c>
      <c r="O264" s="2">
        <f t="shared" si="76"/>
        <v>79175.455239380972</v>
      </c>
      <c r="P264" s="2">
        <f t="shared" si="84"/>
        <v>790.10282319672217</v>
      </c>
      <c r="Q264" s="2">
        <f t="shared" si="85"/>
        <v>152732.95343795102</v>
      </c>
      <c r="R264" s="2">
        <f t="shared" si="77"/>
        <v>78032.953437951015</v>
      </c>
      <c r="S264" s="2">
        <f>IF(MONTH(A264)=11,(Bezugstabelle!$D$14+Q252)*$R$10*0.7,0)</f>
        <v>0</v>
      </c>
      <c r="T264" s="2">
        <f t="shared" si="80"/>
        <v>0</v>
      </c>
      <c r="U264" s="3">
        <f t="shared" si="81"/>
        <v>14406.834028481704</v>
      </c>
      <c r="V264" s="3">
        <f t="shared" si="82"/>
        <v>63626.119409469313</v>
      </c>
      <c r="W264" s="14">
        <f t="shared" si="78"/>
        <v>138326.11940946931</v>
      </c>
    </row>
    <row r="265" spans="1:23" x14ac:dyDescent="0.25">
      <c r="A265" s="1">
        <v>51014</v>
      </c>
      <c r="B265">
        <v>250</v>
      </c>
      <c r="C265" s="8">
        <f t="shared" si="69"/>
        <v>300</v>
      </c>
      <c r="D265" s="8">
        <f t="shared" si="70"/>
        <v>75000</v>
      </c>
      <c r="E265">
        <v>0</v>
      </c>
      <c r="F265" s="2">
        <v>0</v>
      </c>
      <c r="G265" s="2">
        <f t="shared" si="71"/>
        <v>300</v>
      </c>
      <c r="H265" s="2">
        <f t="shared" si="83"/>
        <v>164972.10822656928</v>
      </c>
      <c r="I265" s="2">
        <f t="shared" si="72"/>
        <v>1141.0570819004377</v>
      </c>
      <c r="J265" s="2">
        <v>0</v>
      </c>
      <c r="K265" s="2">
        <f t="shared" si="79"/>
        <v>166113.16530846973</v>
      </c>
      <c r="L265" s="2">
        <f t="shared" si="73"/>
        <v>91113.165308469732</v>
      </c>
      <c r="M265" s="2">
        <f t="shared" si="74"/>
        <v>10933.579837016368</v>
      </c>
      <c r="N265" s="2">
        <f t="shared" si="75"/>
        <v>155179.58547145338</v>
      </c>
      <c r="O265" s="2">
        <f t="shared" si="76"/>
        <v>80179.585471453378</v>
      </c>
      <c r="P265" s="2">
        <f t="shared" si="84"/>
        <v>795.77135787734528</v>
      </c>
      <c r="Q265" s="2">
        <f t="shared" si="85"/>
        <v>153828.72479582837</v>
      </c>
      <c r="R265" s="2">
        <f t="shared" si="77"/>
        <v>78828.72479582837</v>
      </c>
      <c r="S265" s="2">
        <f>IF(MONTH(A265)=11,(Bezugstabelle!$D$14+Q253)*$R$10*0.7,0)</f>
        <v>0</v>
      </c>
      <c r="T265" s="2">
        <f t="shared" si="80"/>
        <v>0</v>
      </c>
      <c r="U265" s="3">
        <f t="shared" si="81"/>
        <v>14553.753315429811</v>
      </c>
      <c r="V265" s="3">
        <f t="shared" si="82"/>
        <v>64274.971480398555</v>
      </c>
      <c r="W265" s="14">
        <f t="shared" si="78"/>
        <v>139274.97148039856</v>
      </c>
    </row>
    <row r="266" spans="1:23" x14ac:dyDescent="0.25">
      <c r="A266" s="1">
        <v>51044</v>
      </c>
      <c r="B266">
        <v>251</v>
      </c>
      <c r="C266" s="8">
        <f t="shared" si="69"/>
        <v>300</v>
      </c>
      <c r="D266" s="8">
        <f t="shared" si="70"/>
        <v>75300</v>
      </c>
      <c r="E266">
        <v>0</v>
      </c>
      <c r="F266" s="2">
        <v>0</v>
      </c>
      <c r="G266" s="2">
        <f t="shared" si="71"/>
        <v>300</v>
      </c>
      <c r="H266" s="2">
        <f t="shared" si="83"/>
        <v>166413.16530846973</v>
      </c>
      <c r="I266" s="2">
        <f t="shared" si="72"/>
        <v>1151.0243933835825</v>
      </c>
      <c r="J266" s="2">
        <v>0</v>
      </c>
      <c r="K266" s="2">
        <f t="shared" si="79"/>
        <v>167564.18970185332</v>
      </c>
      <c r="L266" s="2">
        <f t="shared" si="73"/>
        <v>92264.18970185332</v>
      </c>
      <c r="M266" s="2">
        <f t="shared" si="74"/>
        <v>11071.702764222398</v>
      </c>
      <c r="N266" s="2">
        <f t="shared" si="75"/>
        <v>156492.48693763092</v>
      </c>
      <c r="O266" s="2">
        <f t="shared" si="76"/>
        <v>81192.486937630922</v>
      </c>
      <c r="P266" s="2">
        <f t="shared" si="84"/>
        <v>801.46936893830753</v>
      </c>
      <c r="Q266" s="2">
        <f t="shared" si="85"/>
        <v>154930.19416476667</v>
      </c>
      <c r="R266" s="2">
        <f t="shared" si="77"/>
        <v>79630.194164766668</v>
      </c>
      <c r="S266" s="2">
        <f>IF(MONTH(A266)=11,(Bezugstabelle!$D$14+Q254)*$R$10*0.7,0)</f>
        <v>0</v>
      </c>
      <c r="T266" s="2">
        <f t="shared" si="80"/>
        <v>0</v>
      </c>
      <c r="U266" s="3">
        <f t="shared" si="81"/>
        <v>14701.724597670045</v>
      </c>
      <c r="V266" s="3">
        <f t="shared" si="82"/>
        <v>64928.469567096625</v>
      </c>
      <c r="W266" s="14">
        <f t="shared" si="78"/>
        <v>140228.46956709662</v>
      </c>
    </row>
    <row r="267" spans="1:23" x14ac:dyDescent="0.25">
      <c r="A267" s="1">
        <v>51075</v>
      </c>
      <c r="B267">
        <v>252</v>
      </c>
      <c r="C267" s="8">
        <f t="shared" si="69"/>
        <v>300</v>
      </c>
      <c r="D267" s="8">
        <f t="shared" si="70"/>
        <v>75600</v>
      </c>
      <c r="E267">
        <v>0</v>
      </c>
      <c r="F267" s="2">
        <f>F255+$J$7</f>
        <v>-363.82000000000022</v>
      </c>
      <c r="G267" s="2">
        <f t="shared" si="71"/>
        <v>-63.820000000000221</v>
      </c>
      <c r="H267" s="2">
        <f t="shared" si="83"/>
        <v>167500.36970185331</v>
      </c>
      <c r="I267" s="2">
        <f t="shared" si="72"/>
        <v>1158.544223771152</v>
      </c>
      <c r="J267" s="2">
        <f t="shared" ref="J267" si="90">(0.36%+0.035%)*H267</f>
        <v>661.62646032232067</v>
      </c>
      <c r="K267" s="2">
        <f t="shared" si="79"/>
        <v>169320.54038594678</v>
      </c>
      <c r="L267" s="2">
        <f t="shared" si="73"/>
        <v>93720.540385946777</v>
      </c>
      <c r="M267" s="2">
        <f t="shared" si="74"/>
        <v>11246.464846313613</v>
      </c>
      <c r="N267" s="2">
        <f t="shared" si="75"/>
        <v>158074.07553963317</v>
      </c>
      <c r="O267" s="2">
        <f t="shared" si="76"/>
        <v>82474.075539633166</v>
      </c>
      <c r="P267" s="2">
        <f t="shared" si="84"/>
        <v>807.19700965678669</v>
      </c>
      <c r="Q267" s="2">
        <f t="shared" si="85"/>
        <v>156015.82854911077</v>
      </c>
      <c r="R267" s="2">
        <f t="shared" si="77"/>
        <v>80415.828549110767</v>
      </c>
      <c r="S267" s="2">
        <f>IF(MONTH(A267)=11,(Bezugstabelle!$D$14+Q255)*$R$10*0.7,0)</f>
        <v>528.06429337222664</v>
      </c>
      <c r="T267" s="2">
        <f t="shared" si="80"/>
        <v>21.562625312699254</v>
      </c>
      <c r="U267" s="3">
        <f t="shared" si="81"/>
        <v>14749.278475715726</v>
      </c>
      <c r="V267" s="3">
        <f t="shared" si="82"/>
        <v>65666.550073395047</v>
      </c>
      <c r="W267" s="14">
        <f t="shared" si="78"/>
        <v>141266.55007339505</v>
      </c>
    </row>
    <row r="268" spans="1:23" x14ac:dyDescent="0.25">
      <c r="A268" s="1">
        <v>51105</v>
      </c>
      <c r="B268">
        <v>253</v>
      </c>
      <c r="C268" s="8">
        <f t="shared" si="69"/>
        <v>300</v>
      </c>
      <c r="D268" s="8">
        <f t="shared" si="70"/>
        <v>75900</v>
      </c>
      <c r="E268">
        <v>0</v>
      </c>
      <c r="F268" s="2">
        <v>0</v>
      </c>
      <c r="G268" s="2">
        <f t="shared" si="71"/>
        <v>300</v>
      </c>
      <c r="H268" s="2">
        <f t="shared" si="83"/>
        <v>169620.54038594678</v>
      </c>
      <c r="I268" s="2">
        <f t="shared" si="72"/>
        <v>1173.2087376694653</v>
      </c>
      <c r="J268" s="2">
        <v>0</v>
      </c>
      <c r="K268" s="2">
        <f t="shared" si="79"/>
        <v>170793.74912361623</v>
      </c>
      <c r="L268" s="2">
        <f t="shared" si="73"/>
        <v>94893.749123616231</v>
      </c>
      <c r="M268" s="2">
        <f t="shared" si="74"/>
        <v>11387.249894833949</v>
      </c>
      <c r="N268" s="2">
        <f t="shared" si="75"/>
        <v>159406.49922878228</v>
      </c>
      <c r="O268" s="2">
        <f t="shared" si="76"/>
        <v>83506.499228782282</v>
      </c>
      <c r="P268" s="2">
        <f t="shared" si="84"/>
        <v>812.84230845537593</v>
      </c>
      <c r="Q268" s="2">
        <f t="shared" si="85"/>
        <v>157128.67085756615</v>
      </c>
      <c r="R268" s="2">
        <f t="shared" si="77"/>
        <v>81228.670857566147</v>
      </c>
      <c r="S268" s="2">
        <f>IF(MONTH(A268)=11,(Bezugstabelle!$D$14+Q256)*$R$10*0.7,0)</f>
        <v>0</v>
      </c>
      <c r="T268" s="2">
        <f t="shared" si="80"/>
        <v>0</v>
      </c>
      <c r="U268" s="3">
        <f t="shared" si="81"/>
        <v>14996.843357078149</v>
      </c>
      <c r="V268" s="3">
        <f t="shared" si="82"/>
        <v>66231.827500487998</v>
      </c>
      <c r="W268" s="14">
        <f t="shared" si="78"/>
        <v>142131.827500488</v>
      </c>
    </row>
    <row r="269" spans="1:23" x14ac:dyDescent="0.25">
      <c r="A269" s="1">
        <v>51136</v>
      </c>
      <c r="B269">
        <v>254</v>
      </c>
      <c r="C269" s="8">
        <f t="shared" si="69"/>
        <v>300</v>
      </c>
      <c r="D269" s="8">
        <f t="shared" si="70"/>
        <v>76200</v>
      </c>
      <c r="E269">
        <v>0</v>
      </c>
      <c r="F269" s="2">
        <v>0</v>
      </c>
      <c r="G269" s="2">
        <f t="shared" si="71"/>
        <v>300</v>
      </c>
      <c r="H269" s="2">
        <f t="shared" si="83"/>
        <v>171093.74912361623</v>
      </c>
      <c r="I269" s="2">
        <f t="shared" si="72"/>
        <v>1183.3984314383456</v>
      </c>
      <c r="J269" s="2">
        <v>0</v>
      </c>
      <c r="K269" s="2">
        <f t="shared" si="79"/>
        <v>172277.14755505457</v>
      </c>
      <c r="L269" s="2">
        <f t="shared" si="73"/>
        <v>96077.147555054573</v>
      </c>
      <c r="M269" s="2">
        <f t="shared" si="74"/>
        <v>11529.25770660655</v>
      </c>
      <c r="N269" s="2">
        <f t="shared" si="75"/>
        <v>160747.88984844802</v>
      </c>
      <c r="O269" s="2">
        <f t="shared" si="76"/>
        <v>84547.889848448016</v>
      </c>
      <c r="P269" s="2">
        <f t="shared" si="84"/>
        <v>818.62908845934396</v>
      </c>
      <c r="Q269" s="2">
        <f t="shared" si="85"/>
        <v>158247.29994602548</v>
      </c>
      <c r="R269" s="2">
        <f t="shared" si="77"/>
        <v>82047.29994602548</v>
      </c>
      <c r="S269" s="2">
        <f>IF(MONTH(A269)=11,(Bezugstabelle!$D$14+Q257)*$R$10*0.7,0)</f>
        <v>0</v>
      </c>
      <c r="T269" s="2">
        <f t="shared" si="80"/>
        <v>0</v>
      </c>
      <c r="U269" s="3">
        <f t="shared" si="81"/>
        <v>15147.982752534952</v>
      </c>
      <c r="V269" s="3">
        <f t="shared" si="82"/>
        <v>66899.317193490526</v>
      </c>
      <c r="W269" s="14">
        <f t="shared" si="78"/>
        <v>143099.31719349051</v>
      </c>
    </row>
    <row r="270" spans="1:23" x14ac:dyDescent="0.25">
      <c r="A270" s="1">
        <v>51167</v>
      </c>
      <c r="B270">
        <v>255</v>
      </c>
      <c r="C270" s="8">
        <f t="shared" si="69"/>
        <v>300</v>
      </c>
      <c r="D270" s="8">
        <f t="shared" si="70"/>
        <v>76500</v>
      </c>
      <c r="E270">
        <v>0</v>
      </c>
      <c r="F270" s="2">
        <v>0</v>
      </c>
      <c r="G270" s="2">
        <f t="shared" si="71"/>
        <v>300</v>
      </c>
      <c r="H270" s="2">
        <f t="shared" si="83"/>
        <v>172577.14755505457</v>
      </c>
      <c r="I270" s="2">
        <f t="shared" si="72"/>
        <v>1193.658603922461</v>
      </c>
      <c r="J270" s="2">
        <v>0</v>
      </c>
      <c r="K270" s="2">
        <f t="shared" si="79"/>
        <v>173770.80615897704</v>
      </c>
      <c r="L270" s="2">
        <f t="shared" si="73"/>
        <v>97270.806158977037</v>
      </c>
      <c r="M270" s="2">
        <f t="shared" si="74"/>
        <v>11672.496739077244</v>
      </c>
      <c r="N270" s="2">
        <f t="shared" si="75"/>
        <v>162098.3094198998</v>
      </c>
      <c r="O270" s="2">
        <f t="shared" si="76"/>
        <v>85598.309419899801</v>
      </c>
      <c r="P270" s="2">
        <f t="shared" si="84"/>
        <v>824.44595971933245</v>
      </c>
      <c r="Q270" s="2">
        <f t="shared" si="85"/>
        <v>159371.74590574481</v>
      </c>
      <c r="R270" s="2">
        <f t="shared" si="77"/>
        <v>82871.745905744814</v>
      </c>
      <c r="S270" s="2">
        <f>IF(MONTH(A270)=11,(Bezugstabelle!$D$14+Q258)*$R$10*0.7,0)</f>
        <v>0</v>
      </c>
      <c r="T270" s="2">
        <f t="shared" si="80"/>
        <v>0</v>
      </c>
      <c r="U270" s="3">
        <f t="shared" si="81"/>
        <v>15300.196087848135</v>
      </c>
      <c r="V270" s="3">
        <f t="shared" si="82"/>
        <v>67571.549817896681</v>
      </c>
      <c r="W270" s="14">
        <f t="shared" si="78"/>
        <v>144071.54981789668</v>
      </c>
    </row>
    <row r="271" spans="1:23" x14ac:dyDescent="0.25">
      <c r="A271" s="1">
        <v>51196</v>
      </c>
      <c r="B271">
        <v>256</v>
      </c>
      <c r="C271" s="8">
        <f t="shared" si="69"/>
        <v>300</v>
      </c>
      <c r="D271" s="8">
        <f t="shared" si="70"/>
        <v>76800</v>
      </c>
      <c r="E271">
        <v>0</v>
      </c>
      <c r="F271" s="2">
        <v>0</v>
      </c>
      <c r="G271" s="2">
        <f t="shared" si="71"/>
        <v>300</v>
      </c>
      <c r="H271" s="2">
        <f t="shared" si="83"/>
        <v>174070.80615897704</v>
      </c>
      <c r="I271" s="2">
        <f t="shared" si="72"/>
        <v>1203.9897425995912</v>
      </c>
      <c r="J271" s="2">
        <v>0</v>
      </c>
      <c r="K271" s="2">
        <f t="shared" si="79"/>
        <v>175274.79590157664</v>
      </c>
      <c r="L271" s="2">
        <f t="shared" si="73"/>
        <v>98474.795901576639</v>
      </c>
      <c r="M271" s="2">
        <f t="shared" si="74"/>
        <v>11816.975508189196</v>
      </c>
      <c r="N271" s="2">
        <f t="shared" si="75"/>
        <v>163457.82039338743</v>
      </c>
      <c r="O271" s="2">
        <f t="shared" si="76"/>
        <v>86657.820393387432</v>
      </c>
      <c r="P271" s="2">
        <f t="shared" si="84"/>
        <v>830.29307870987304</v>
      </c>
      <c r="Q271" s="2">
        <f t="shared" si="85"/>
        <v>160502.03898445467</v>
      </c>
      <c r="R271" s="2">
        <f t="shared" si="77"/>
        <v>83702.038984454673</v>
      </c>
      <c r="S271" s="2">
        <f>IF(MONTH(A271)=11,(Bezugstabelle!$D$14+Q259)*$R$10*0.7,0)</f>
        <v>0</v>
      </c>
      <c r="T271" s="2">
        <f t="shared" si="80"/>
        <v>0</v>
      </c>
      <c r="U271" s="3">
        <f t="shared" si="81"/>
        <v>15453.488947504942</v>
      </c>
      <c r="V271" s="3">
        <f t="shared" si="82"/>
        <v>68248.550036949731</v>
      </c>
      <c r="W271" s="14">
        <f t="shared" si="78"/>
        <v>145048.55003694975</v>
      </c>
    </row>
    <row r="272" spans="1:23" x14ac:dyDescent="0.25">
      <c r="A272" s="1">
        <v>51227</v>
      </c>
      <c r="B272">
        <v>257</v>
      </c>
      <c r="C272" s="8">
        <f t="shared" ref="C272:C335" si="91">$D$6</f>
        <v>300</v>
      </c>
      <c r="D272" s="8">
        <f t="shared" ref="D272:D335" si="92">C272*B272</f>
        <v>77100</v>
      </c>
      <c r="E272">
        <v>0</v>
      </c>
      <c r="F272" s="2">
        <v>0</v>
      </c>
      <c r="G272" s="2">
        <f t="shared" ref="G272:G335" si="93">C272+E272+F272</f>
        <v>300</v>
      </c>
      <c r="H272" s="2">
        <f t="shared" si="83"/>
        <v>175574.79590157664</v>
      </c>
      <c r="I272" s="2">
        <f t="shared" ref="I272:I335" si="94">H272*$D$7/12</f>
        <v>1214.3923383192384</v>
      </c>
      <c r="J272" s="2">
        <v>0</v>
      </c>
      <c r="K272" s="2">
        <f t="shared" si="79"/>
        <v>176789.18823989588</v>
      </c>
      <c r="L272" s="2">
        <f t="shared" ref="L272:L335" si="95">K272-D272</f>
        <v>99689.188239895884</v>
      </c>
      <c r="M272" s="2">
        <f t="shared" ref="M272:M335" si="96">L272*(1-$I$10)*$I$11</f>
        <v>11962.702588787506</v>
      </c>
      <c r="N272" s="2">
        <f t="shared" ref="N272:N335" si="97">K272-M272</f>
        <v>164826.48565110838</v>
      </c>
      <c r="O272" s="2">
        <f t="shared" ref="O272:O335" si="98">N272-D272</f>
        <v>87726.485651108378</v>
      </c>
      <c r="P272" s="2">
        <f t="shared" si="84"/>
        <v>836.17060271916421</v>
      </c>
      <c r="Q272" s="2">
        <f t="shared" si="85"/>
        <v>161638.20958717383</v>
      </c>
      <c r="R272" s="2">
        <f t="shared" ref="R272:R335" si="99">Q272-D272</f>
        <v>84538.209587173827</v>
      </c>
      <c r="S272" s="2">
        <f>IF(MONTH(A272)=11,(Bezugstabelle!$D$14+Q260)*$R$10*0.7,0)</f>
        <v>0</v>
      </c>
      <c r="T272" s="2">
        <f t="shared" si="80"/>
        <v>0</v>
      </c>
      <c r="U272" s="3">
        <f t="shared" si="81"/>
        <v>15607.866945031967</v>
      </c>
      <c r="V272" s="3">
        <f t="shared" si="82"/>
        <v>68930.342642141855</v>
      </c>
      <c r="W272" s="14">
        <f t="shared" ref="W272:W335" si="100">V272+D272</f>
        <v>146030.34264214186</v>
      </c>
    </row>
    <row r="273" spans="1:23" x14ac:dyDescent="0.25">
      <c r="A273" s="1">
        <v>51257</v>
      </c>
      <c r="B273">
        <v>258</v>
      </c>
      <c r="C273" s="8">
        <f t="shared" si="91"/>
        <v>300</v>
      </c>
      <c r="D273" s="8">
        <f t="shared" si="92"/>
        <v>77400</v>
      </c>
      <c r="E273">
        <v>0</v>
      </c>
      <c r="F273" s="2">
        <v>0</v>
      </c>
      <c r="G273" s="2">
        <f t="shared" si="93"/>
        <v>300</v>
      </c>
      <c r="H273" s="2">
        <f t="shared" si="83"/>
        <v>177089.18823989588</v>
      </c>
      <c r="I273" s="2">
        <f t="shared" si="94"/>
        <v>1224.8668853259467</v>
      </c>
      <c r="J273" s="2">
        <v>0</v>
      </c>
      <c r="K273" s="2">
        <f t="shared" ref="K273:K336" si="101">J273+H273+I273</f>
        <v>178314.05512522184</v>
      </c>
      <c r="L273" s="2">
        <f t="shared" si="95"/>
        <v>100914.05512522184</v>
      </c>
      <c r="M273" s="2">
        <f t="shared" si="96"/>
        <v>12109.686615026621</v>
      </c>
      <c r="N273" s="2">
        <f t="shared" si="97"/>
        <v>166204.36851019523</v>
      </c>
      <c r="O273" s="2">
        <f t="shared" si="98"/>
        <v>88804.368510195229</v>
      </c>
      <c r="P273" s="2">
        <f t="shared" si="84"/>
        <v>842.0786898533039</v>
      </c>
      <c r="Q273" s="2">
        <f t="shared" si="85"/>
        <v>162780.28827702714</v>
      </c>
      <c r="R273" s="2">
        <f t="shared" si="99"/>
        <v>85380.288277027139</v>
      </c>
      <c r="S273" s="2">
        <f>IF(MONTH(A273)=11,(Bezugstabelle!$D$14+Q261)*$R$10*0.7,0)</f>
        <v>0</v>
      </c>
      <c r="T273" s="2">
        <f t="shared" ref="T273:T336" si="102">S273*(1-$R$9)*0.7/12</f>
        <v>0</v>
      </c>
      <c r="U273" s="3">
        <f t="shared" ref="U273:U336" si="103">(R273-S273)*0.7*$R$8</f>
        <v>15763.335723146132</v>
      </c>
      <c r="V273" s="3">
        <f t="shared" ref="V273:V336" si="104">R273-U273</f>
        <v>69616.952553881012</v>
      </c>
      <c r="W273" s="14">
        <f t="shared" si="100"/>
        <v>147016.95255388101</v>
      </c>
    </row>
    <row r="274" spans="1:23" x14ac:dyDescent="0.25">
      <c r="A274" s="1">
        <v>51288</v>
      </c>
      <c r="B274">
        <v>259</v>
      </c>
      <c r="C274" s="8">
        <f t="shared" si="91"/>
        <v>300</v>
      </c>
      <c r="D274" s="8">
        <f t="shared" si="92"/>
        <v>77700</v>
      </c>
      <c r="E274">
        <v>0</v>
      </c>
      <c r="F274" s="2">
        <v>0</v>
      </c>
      <c r="G274" s="2">
        <f t="shared" si="93"/>
        <v>300</v>
      </c>
      <c r="H274" s="2">
        <f t="shared" ref="H274:H337" si="105">G274+K273</f>
        <v>178614.05512522184</v>
      </c>
      <c r="I274" s="2">
        <f t="shared" si="94"/>
        <v>1235.4138812827844</v>
      </c>
      <c r="J274" s="2">
        <v>0</v>
      </c>
      <c r="K274" s="2">
        <f t="shared" si="101"/>
        <v>179849.46900650463</v>
      </c>
      <c r="L274" s="2">
        <f t="shared" si="95"/>
        <v>102149.46900650463</v>
      </c>
      <c r="M274" s="2">
        <f t="shared" si="96"/>
        <v>12257.936280780556</v>
      </c>
      <c r="N274" s="2">
        <f t="shared" si="97"/>
        <v>167591.53272572407</v>
      </c>
      <c r="O274" s="2">
        <f t="shared" si="98"/>
        <v>89891.532725724071</v>
      </c>
      <c r="P274" s="2">
        <f t="shared" ref="P274:P337" si="106">(Q273+C274)*($D$8/12)</f>
        <v>848.01749904054111</v>
      </c>
      <c r="Q274" s="2">
        <f t="shared" ref="Q274:Q337" si="107">C274+P274-T274+Q273</f>
        <v>163928.30577606769</v>
      </c>
      <c r="R274" s="2">
        <f t="shared" si="99"/>
        <v>86228.305776067689</v>
      </c>
      <c r="S274" s="2">
        <f>IF(MONTH(A274)=11,(Bezugstabelle!$D$14+Q262)*$R$10*0.7,0)</f>
        <v>0</v>
      </c>
      <c r="T274" s="2">
        <f t="shared" si="102"/>
        <v>0</v>
      </c>
      <c r="U274" s="3">
        <f t="shared" si="103"/>
        <v>15919.900953906495</v>
      </c>
      <c r="V274" s="3">
        <f t="shared" si="104"/>
        <v>70308.404822161188</v>
      </c>
      <c r="W274" s="14">
        <f t="shared" si="100"/>
        <v>148008.40482216119</v>
      </c>
    </row>
    <row r="275" spans="1:23" x14ac:dyDescent="0.25">
      <c r="A275" s="1">
        <v>51318</v>
      </c>
      <c r="B275">
        <v>260</v>
      </c>
      <c r="C275" s="8">
        <f t="shared" si="91"/>
        <v>300</v>
      </c>
      <c r="D275" s="8">
        <f t="shared" si="92"/>
        <v>78000</v>
      </c>
      <c r="E275">
        <v>0</v>
      </c>
      <c r="F275" s="2">
        <v>0</v>
      </c>
      <c r="G275" s="2">
        <f t="shared" si="93"/>
        <v>300</v>
      </c>
      <c r="H275" s="2">
        <f t="shared" si="105"/>
        <v>180149.46900650463</v>
      </c>
      <c r="I275" s="2">
        <f t="shared" si="94"/>
        <v>1246.0338272949905</v>
      </c>
      <c r="J275" s="2">
        <v>0</v>
      </c>
      <c r="K275" s="2">
        <f t="shared" si="101"/>
        <v>181395.50283379963</v>
      </c>
      <c r="L275" s="2">
        <f t="shared" si="95"/>
        <v>103395.50283379963</v>
      </c>
      <c r="M275" s="2">
        <f t="shared" si="96"/>
        <v>12407.460340055957</v>
      </c>
      <c r="N275" s="2">
        <f t="shared" si="97"/>
        <v>168988.04249374368</v>
      </c>
      <c r="O275" s="2">
        <f t="shared" si="98"/>
        <v>90988.042493743676</v>
      </c>
      <c r="P275" s="2">
        <f t="shared" si="106"/>
        <v>853.98719003555198</v>
      </c>
      <c r="Q275" s="2">
        <f t="shared" si="107"/>
        <v>165082.29296610324</v>
      </c>
      <c r="R275" s="2">
        <f t="shared" si="99"/>
        <v>87082.292966103239</v>
      </c>
      <c r="S275" s="2">
        <f>IF(MONTH(A275)=11,(Bezugstabelle!$D$14+Q263)*$R$10*0.7,0)</f>
        <v>0</v>
      </c>
      <c r="T275" s="2">
        <f t="shared" si="102"/>
        <v>0</v>
      </c>
      <c r="U275" s="3">
        <f t="shared" si="103"/>
        <v>16077.568338866809</v>
      </c>
      <c r="V275" s="3">
        <f t="shared" si="104"/>
        <v>71004.724627236428</v>
      </c>
      <c r="W275" s="14">
        <f t="shared" si="100"/>
        <v>149004.72462723643</v>
      </c>
    </row>
    <row r="276" spans="1:23" x14ac:dyDescent="0.25">
      <c r="A276" s="1">
        <v>51349</v>
      </c>
      <c r="B276">
        <v>261</v>
      </c>
      <c r="C276" s="8">
        <f t="shared" si="91"/>
        <v>300</v>
      </c>
      <c r="D276" s="8">
        <f t="shared" si="92"/>
        <v>78300</v>
      </c>
      <c r="E276">
        <v>0</v>
      </c>
      <c r="F276" s="2">
        <v>0</v>
      </c>
      <c r="G276" s="2">
        <f t="shared" si="93"/>
        <v>300</v>
      </c>
      <c r="H276" s="2">
        <f t="shared" si="105"/>
        <v>181695.50283379963</v>
      </c>
      <c r="I276" s="2">
        <f t="shared" si="94"/>
        <v>1256.7272279337808</v>
      </c>
      <c r="J276" s="2">
        <v>0</v>
      </c>
      <c r="K276" s="2">
        <f t="shared" si="101"/>
        <v>182952.23006173343</v>
      </c>
      <c r="L276" s="2">
        <f t="shared" si="95"/>
        <v>104652.23006173343</v>
      </c>
      <c r="M276" s="2">
        <f t="shared" si="96"/>
        <v>12558.267607408012</v>
      </c>
      <c r="N276" s="2">
        <f t="shared" si="97"/>
        <v>170393.9624543254</v>
      </c>
      <c r="O276" s="2">
        <f t="shared" si="98"/>
        <v>92093.962454325403</v>
      </c>
      <c r="P276" s="2">
        <f t="shared" si="106"/>
        <v>859.98792342373679</v>
      </c>
      <c r="Q276" s="2">
        <f t="shared" si="107"/>
        <v>166242.28088952697</v>
      </c>
      <c r="R276" s="2">
        <f t="shared" si="99"/>
        <v>87942.28088952697</v>
      </c>
      <c r="S276" s="2">
        <f>IF(MONTH(A276)=11,(Bezugstabelle!$D$14+Q264)*$R$10*0.7,0)</f>
        <v>0</v>
      </c>
      <c r="T276" s="2">
        <f t="shared" si="102"/>
        <v>0</v>
      </c>
      <c r="U276" s="3">
        <f t="shared" si="103"/>
        <v>16236.343609228916</v>
      </c>
      <c r="V276" s="3">
        <f t="shared" si="104"/>
        <v>71705.937280298051</v>
      </c>
      <c r="W276" s="14">
        <f t="shared" si="100"/>
        <v>150005.93728029804</v>
      </c>
    </row>
    <row r="277" spans="1:23" x14ac:dyDescent="0.25">
      <c r="A277" s="1">
        <v>51380</v>
      </c>
      <c r="B277">
        <v>262</v>
      </c>
      <c r="C277" s="8">
        <f t="shared" si="91"/>
        <v>300</v>
      </c>
      <c r="D277" s="8">
        <f t="shared" si="92"/>
        <v>78600</v>
      </c>
      <c r="E277">
        <v>0</v>
      </c>
      <c r="F277" s="2">
        <v>0</v>
      </c>
      <c r="G277" s="2">
        <f t="shared" si="93"/>
        <v>300</v>
      </c>
      <c r="H277" s="2">
        <f t="shared" si="105"/>
        <v>183252.23006173343</v>
      </c>
      <c r="I277" s="2">
        <f t="shared" si="94"/>
        <v>1267.494591260323</v>
      </c>
      <c r="J277" s="2">
        <v>0</v>
      </c>
      <c r="K277" s="2">
        <f t="shared" si="101"/>
        <v>184519.72465299375</v>
      </c>
      <c r="L277" s="2">
        <f t="shared" si="95"/>
        <v>105919.72465299375</v>
      </c>
      <c r="M277" s="2">
        <f t="shared" si="96"/>
        <v>12710.366958359251</v>
      </c>
      <c r="N277" s="2">
        <f t="shared" si="97"/>
        <v>171809.3576946345</v>
      </c>
      <c r="O277" s="2">
        <f t="shared" si="98"/>
        <v>93209.357694634498</v>
      </c>
      <c r="P277" s="2">
        <f t="shared" si="106"/>
        <v>866.01986062554022</v>
      </c>
      <c r="Q277" s="2">
        <f t="shared" si="107"/>
        <v>167408.3007501525</v>
      </c>
      <c r="R277" s="2">
        <f t="shared" si="99"/>
        <v>88808.300750152499</v>
      </c>
      <c r="S277" s="2">
        <f>IF(MONTH(A277)=11,(Bezugstabelle!$D$14+Q265)*$R$10*0.7,0)</f>
        <v>0</v>
      </c>
      <c r="T277" s="2">
        <f t="shared" si="102"/>
        <v>0</v>
      </c>
      <c r="U277" s="3">
        <f t="shared" si="103"/>
        <v>16396.232525996904</v>
      </c>
      <c r="V277" s="3">
        <f t="shared" si="104"/>
        <v>72412.068224155591</v>
      </c>
      <c r="W277" s="14">
        <f t="shared" si="100"/>
        <v>151012.06822415558</v>
      </c>
    </row>
    <row r="278" spans="1:23" x14ac:dyDescent="0.25">
      <c r="A278" s="1">
        <v>51410</v>
      </c>
      <c r="B278">
        <v>263</v>
      </c>
      <c r="C278" s="8">
        <f t="shared" si="91"/>
        <v>300</v>
      </c>
      <c r="D278" s="8">
        <f t="shared" si="92"/>
        <v>78900</v>
      </c>
      <c r="E278">
        <v>0</v>
      </c>
      <c r="F278" s="2">
        <v>0</v>
      </c>
      <c r="G278" s="2">
        <f t="shared" si="93"/>
        <v>300</v>
      </c>
      <c r="H278" s="2">
        <f t="shared" si="105"/>
        <v>184819.72465299375</v>
      </c>
      <c r="I278" s="2">
        <f t="shared" si="94"/>
        <v>1278.3364288498735</v>
      </c>
      <c r="J278" s="2">
        <v>0</v>
      </c>
      <c r="K278" s="2">
        <f t="shared" si="101"/>
        <v>186098.06108184363</v>
      </c>
      <c r="L278" s="2">
        <f t="shared" si="95"/>
        <v>107198.06108184363</v>
      </c>
      <c r="M278" s="2">
        <f t="shared" si="96"/>
        <v>12863.767329821236</v>
      </c>
      <c r="N278" s="2">
        <f t="shared" si="97"/>
        <v>173234.29375202238</v>
      </c>
      <c r="O278" s="2">
        <f t="shared" si="98"/>
        <v>94334.293752022379</v>
      </c>
      <c r="P278" s="2">
        <f t="shared" si="106"/>
        <v>872.08316390079301</v>
      </c>
      <c r="Q278" s="2">
        <f t="shared" si="107"/>
        <v>168580.38391405329</v>
      </c>
      <c r="R278" s="2">
        <f t="shared" si="99"/>
        <v>89680.383914053295</v>
      </c>
      <c r="S278" s="2">
        <f>IF(MONTH(A278)=11,(Bezugstabelle!$D$14+Q266)*$R$10*0.7,0)</f>
        <v>0</v>
      </c>
      <c r="T278" s="2">
        <f t="shared" si="102"/>
        <v>0</v>
      </c>
      <c r="U278" s="3">
        <f t="shared" si="103"/>
        <v>16557.240880132089</v>
      </c>
      <c r="V278" s="3">
        <f t="shared" si="104"/>
        <v>73123.143033921209</v>
      </c>
      <c r="W278" s="14">
        <f t="shared" si="100"/>
        <v>152023.14303392119</v>
      </c>
    </row>
    <row r="279" spans="1:23" x14ac:dyDescent="0.25">
      <c r="A279" s="1">
        <v>51441</v>
      </c>
      <c r="B279">
        <v>264</v>
      </c>
      <c r="C279" s="8">
        <f t="shared" si="91"/>
        <v>300</v>
      </c>
      <c r="D279" s="8">
        <f t="shared" si="92"/>
        <v>79200</v>
      </c>
      <c r="E279">
        <v>0</v>
      </c>
      <c r="F279" s="2">
        <f>F267+$J$7</f>
        <v>-353.76000000000022</v>
      </c>
      <c r="G279" s="2">
        <f t="shared" si="93"/>
        <v>-53.760000000000218</v>
      </c>
      <c r="H279" s="2">
        <f t="shared" si="105"/>
        <v>186044.30108184362</v>
      </c>
      <c r="I279" s="2">
        <f t="shared" si="94"/>
        <v>1286.8064158160851</v>
      </c>
      <c r="J279" s="2">
        <f t="shared" ref="J279" si="108">(0.36%+0.035%)*H279</f>
        <v>734.87498927328238</v>
      </c>
      <c r="K279" s="2">
        <f t="shared" si="101"/>
        <v>188065.982486933</v>
      </c>
      <c r="L279" s="2">
        <f t="shared" si="95"/>
        <v>108865.982486933</v>
      </c>
      <c r="M279" s="2">
        <f t="shared" si="96"/>
        <v>13063.917898431961</v>
      </c>
      <c r="N279" s="2">
        <f t="shared" si="97"/>
        <v>175002.06458850103</v>
      </c>
      <c r="O279" s="2">
        <f t="shared" si="98"/>
        <v>95802.064588501031</v>
      </c>
      <c r="P279" s="2">
        <f t="shared" si="106"/>
        <v>878.17799635307711</v>
      </c>
      <c r="Q279" s="2">
        <f t="shared" si="107"/>
        <v>169735.08292275635</v>
      </c>
      <c r="R279" s="2">
        <f t="shared" si="99"/>
        <v>90535.082922756352</v>
      </c>
      <c r="S279" s="2">
        <f>IF(MONTH(A279)=11,(Bezugstabelle!$D$14+Q267)*$R$10*0.7,0)</f>
        <v>574.99561591876318</v>
      </c>
      <c r="T279" s="2">
        <f t="shared" si="102"/>
        <v>23.478987650016162</v>
      </c>
      <c r="U279" s="3">
        <f t="shared" si="103"/>
        <v>16608.881119024889</v>
      </c>
      <c r="V279" s="3">
        <f t="shared" si="104"/>
        <v>73926.20180373147</v>
      </c>
      <c r="W279" s="14">
        <f t="shared" si="100"/>
        <v>153126.20180373147</v>
      </c>
    </row>
    <row r="280" spans="1:23" x14ac:dyDescent="0.25">
      <c r="A280" s="1">
        <v>51471</v>
      </c>
      <c r="B280">
        <v>265</v>
      </c>
      <c r="C280" s="8">
        <f t="shared" si="91"/>
        <v>300</v>
      </c>
      <c r="D280" s="8">
        <f t="shared" si="92"/>
        <v>79500</v>
      </c>
      <c r="E280">
        <v>0</v>
      </c>
      <c r="F280" s="2">
        <v>0</v>
      </c>
      <c r="G280" s="2">
        <f t="shared" si="93"/>
        <v>300</v>
      </c>
      <c r="H280" s="2">
        <f t="shared" si="105"/>
        <v>188365.982486933</v>
      </c>
      <c r="I280" s="2">
        <f t="shared" si="94"/>
        <v>1302.8647122012867</v>
      </c>
      <c r="J280" s="2">
        <v>0</v>
      </c>
      <c r="K280" s="2">
        <f t="shared" si="101"/>
        <v>189668.8471991343</v>
      </c>
      <c r="L280" s="2">
        <f t="shared" si="95"/>
        <v>110168.8471991343</v>
      </c>
      <c r="M280" s="2">
        <f t="shared" si="96"/>
        <v>13220.261663896117</v>
      </c>
      <c r="N280" s="2">
        <f t="shared" si="97"/>
        <v>176448.58553523818</v>
      </c>
      <c r="O280" s="2">
        <f t="shared" si="98"/>
        <v>96948.585535238177</v>
      </c>
      <c r="P280" s="2">
        <f t="shared" si="106"/>
        <v>884.18243119833301</v>
      </c>
      <c r="Q280" s="2">
        <f t="shared" si="107"/>
        <v>170919.26535395469</v>
      </c>
      <c r="R280" s="2">
        <f t="shared" si="99"/>
        <v>91419.265353954688</v>
      </c>
      <c r="S280" s="2">
        <f>IF(MONTH(A280)=11,(Bezugstabelle!$D$14+Q268)*$R$10*0.7,0)</f>
        <v>0</v>
      </c>
      <c r="T280" s="2">
        <f t="shared" si="102"/>
        <v>0</v>
      </c>
      <c r="U280" s="3">
        <f t="shared" si="103"/>
        <v>16878.28186597388</v>
      </c>
      <c r="V280" s="3">
        <f t="shared" si="104"/>
        <v>74540.983487980804</v>
      </c>
      <c r="W280" s="14">
        <f t="shared" si="100"/>
        <v>154040.98348798079</v>
      </c>
    </row>
    <row r="281" spans="1:23" x14ac:dyDescent="0.25">
      <c r="A281" s="1">
        <v>51502</v>
      </c>
      <c r="B281">
        <v>266</v>
      </c>
      <c r="C281" s="8">
        <f t="shared" si="91"/>
        <v>300</v>
      </c>
      <c r="D281" s="8">
        <f t="shared" si="92"/>
        <v>79800</v>
      </c>
      <c r="E281">
        <v>0</v>
      </c>
      <c r="F281" s="2">
        <v>0</v>
      </c>
      <c r="G281" s="2">
        <f t="shared" si="93"/>
        <v>300</v>
      </c>
      <c r="H281" s="2">
        <f t="shared" si="105"/>
        <v>189968.8471991343</v>
      </c>
      <c r="I281" s="2">
        <f t="shared" si="94"/>
        <v>1313.9511931273457</v>
      </c>
      <c r="J281" s="2">
        <v>0</v>
      </c>
      <c r="K281" s="2">
        <f t="shared" si="101"/>
        <v>191282.79839226164</v>
      </c>
      <c r="L281" s="2">
        <f t="shared" si="95"/>
        <v>111482.79839226164</v>
      </c>
      <c r="M281" s="2">
        <f t="shared" si="96"/>
        <v>13377.935807071397</v>
      </c>
      <c r="N281" s="2">
        <f t="shared" si="97"/>
        <v>177904.86258519025</v>
      </c>
      <c r="O281" s="2">
        <f t="shared" si="98"/>
        <v>98104.862585190247</v>
      </c>
      <c r="P281" s="2">
        <f t="shared" si="106"/>
        <v>890.34017984056436</v>
      </c>
      <c r="Q281" s="2">
        <f t="shared" si="107"/>
        <v>172109.60553379526</v>
      </c>
      <c r="R281" s="2">
        <f t="shared" si="99"/>
        <v>92309.605533795257</v>
      </c>
      <c r="S281" s="2">
        <f>IF(MONTH(A281)=11,(Bezugstabelle!$D$14+Q269)*$R$10*0.7,0)</f>
        <v>0</v>
      </c>
      <c r="T281" s="2">
        <f t="shared" si="102"/>
        <v>0</v>
      </c>
      <c r="U281" s="3">
        <f t="shared" si="103"/>
        <v>17042.660921676947</v>
      </c>
      <c r="V281" s="3">
        <f t="shared" si="104"/>
        <v>75266.944612118314</v>
      </c>
      <c r="W281" s="14">
        <f t="shared" si="100"/>
        <v>155066.9446121183</v>
      </c>
    </row>
    <row r="282" spans="1:23" x14ac:dyDescent="0.25">
      <c r="A282" s="1">
        <v>51533</v>
      </c>
      <c r="B282">
        <v>267</v>
      </c>
      <c r="C282" s="8">
        <f t="shared" si="91"/>
        <v>300</v>
      </c>
      <c r="D282" s="8">
        <f t="shared" si="92"/>
        <v>80100</v>
      </c>
      <c r="E282">
        <v>0</v>
      </c>
      <c r="F282" s="2">
        <v>0</v>
      </c>
      <c r="G282" s="2">
        <f t="shared" si="93"/>
        <v>300</v>
      </c>
      <c r="H282" s="2">
        <f t="shared" si="105"/>
        <v>191582.79839226164</v>
      </c>
      <c r="I282" s="2">
        <f t="shared" si="94"/>
        <v>1325.1143555464764</v>
      </c>
      <c r="J282" s="2">
        <v>0</v>
      </c>
      <c r="K282" s="2">
        <f t="shared" si="101"/>
        <v>192907.91274780812</v>
      </c>
      <c r="L282" s="2">
        <f t="shared" si="95"/>
        <v>112807.91274780812</v>
      </c>
      <c r="M282" s="2">
        <f t="shared" si="96"/>
        <v>13536.949529736976</v>
      </c>
      <c r="N282" s="2">
        <f t="shared" si="97"/>
        <v>179370.96321807115</v>
      </c>
      <c r="O282" s="2">
        <f t="shared" si="98"/>
        <v>99270.963218071149</v>
      </c>
      <c r="P282" s="2">
        <f t="shared" si="106"/>
        <v>896.52994877573531</v>
      </c>
      <c r="Q282" s="2">
        <f t="shared" si="107"/>
        <v>173306.135482571</v>
      </c>
      <c r="R282" s="2">
        <f t="shared" si="99"/>
        <v>93206.135482571</v>
      </c>
      <c r="S282" s="2">
        <f>IF(MONTH(A282)=11,(Bezugstabelle!$D$14+Q270)*$R$10*0.7,0)</f>
        <v>0</v>
      </c>
      <c r="T282" s="2">
        <f t="shared" si="102"/>
        <v>0</v>
      </c>
      <c r="U282" s="3">
        <f t="shared" si="103"/>
        <v>17208.182763469667</v>
      </c>
      <c r="V282" s="3">
        <f t="shared" si="104"/>
        <v>75997.952719101333</v>
      </c>
      <c r="W282" s="14">
        <f t="shared" si="100"/>
        <v>156097.95271910133</v>
      </c>
    </row>
    <row r="283" spans="1:23" x14ac:dyDescent="0.25">
      <c r="A283" s="1">
        <v>51561</v>
      </c>
      <c r="B283">
        <v>268</v>
      </c>
      <c r="C283" s="8">
        <f t="shared" si="91"/>
        <v>300</v>
      </c>
      <c r="D283" s="8">
        <f t="shared" si="92"/>
        <v>80400</v>
      </c>
      <c r="E283">
        <v>0</v>
      </c>
      <c r="F283" s="2">
        <v>0</v>
      </c>
      <c r="G283" s="2">
        <f t="shared" si="93"/>
        <v>300</v>
      </c>
      <c r="H283" s="2">
        <f t="shared" si="105"/>
        <v>193207.91274780812</v>
      </c>
      <c r="I283" s="2">
        <f t="shared" si="94"/>
        <v>1336.3547298390063</v>
      </c>
      <c r="J283" s="2">
        <v>0</v>
      </c>
      <c r="K283" s="2">
        <f t="shared" si="101"/>
        <v>194544.26747764714</v>
      </c>
      <c r="L283" s="2">
        <f t="shared" si="95"/>
        <v>114144.26747764714</v>
      </c>
      <c r="M283" s="2">
        <f t="shared" si="96"/>
        <v>13697.312097317656</v>
      </c>
      <c r="N283" s="2">
        <f t="shared" si="97"/>
        <v>180846.95538032948</v>
      </c>
      <c r="O283" s="2">
        <f t="shared" si="98"/>
        <v>100446.95538032948</v>
      </c>
      <c r="P283" s="2">
        <f t="shared" si="106"/>
        <v>902.75190450936918</v>
      </c>
      <c r="Q283" s="2">
        <f t="shared" si="107"/>
        <v>174508.88738708038</v>
      </c>
      <c r="R283" s="2">
        <f t="shared" si="99"/>
        <v>94108.88738708038</v>
      </c>
      <c r="S283" s="2">
        <f>IF(MONTH(A283)=11,(Bezugstabelle!$D$14+Q271)*$R$10*0.7,0)</f>
        <v>0</v>
      </c>
      <c r="T283" s="2">
        <f t="shared" si="102"/>
        <v>0</v>
      </c>
      <c r="U283" s="3">
        <f t="shared" si="103"/>
        <v>17374.853333839714</v>
      </c>
      <c r="V283" s="3">
        <f t="shared" si="104"/>
        <v>76734.03405324067</v>
      </c>
      <c r="W283" s="14">
        <f t="shared" si="100"/>
        <v>157134.03405324067</v>
      </c>
    </row>
    <row r="284" spans="1:23" x14ac:dyDescent="0.25">
      <c r="A284" s="1">
        <v>51592</v>
      </c>
      <c r="B284">
        <v>269</v>
      </c>
      <c r="C284" s="8">
        <f t="shared" si="91"/>
        <v>300</v>
      </c>
      <c r="D284" s="8">
        <f t="shared" si="92"/>
        <v>80700</v>
      </c>
      <c r="E284">
        <v>0</v>
      </c>
      <c r="F284" s="2">
        <v>0</v>
      </c>
      <c r="G284" s="2">
        <f t="shared" si="93"/>
        <v>300</v>
      </c>
      <c r="H284" s="2">
        <f t="shared" si="105"/>
        <v>194844.26747764714</v>
      </c>
      <c r="I284" s="2">
        <f t="shared" si="94"/>
        <v>1347.6728500537261</v>
      </c>
      <c r="J284" s="2">
        <v>0</v>
      </c>
      <c r="K284" s="2">
        <f t="shared" si="101"/>
        <v>196191.94032770087</v>
      </c>
      <c r="L284" s="2">
        <f t="shared" si="95"/>
        <v>115491.94032770087</v>
      </c>
      <c r="M284" s="2">
        <f t="shared" si="96"/>
        <v>13859.032839324105</v>
      </c>
      <c r="N284" s="2">
        <f t="shared" si="97"/>
        <v>182332.90748837678</v>
      </c>
      <c r="O284" s="2">
        <f t="shared" si="98"/>
        <v>101632.90748837678</v>
      </c>
      <c r="P284" s="2">
        <f t="shared" si="106"/>
        <v>909.00621441281794</v>
      </c>
      <c r="Q284" s="2">
        <f t="shared" si="107"/>
        <v>175717.89360149321</v>
      </c>
      <c r="R284" s="2">
        <f t="shared" si="99"/>
        <v>95017.893601493211</v>
      </c>
      <c r="S284" s="2">
        <f>IF(MONTH(A284)=11,(Bezugstabelle!$D$14+Q272)*$R$10*0.7,0)</f>
        <v>0</v>
      </c>
      <c r="T284" s="2">
        <f t="shared" si="102"/>
        <v>0</v>
      </c>
      <c r="U284" s="3">
        <f t="shared" si="103"/>
        <v>17542.678606175683</v>
      </c>
      <c r="V284" s="3">
        <f t="shared" si="104"/>
        <v>77475.214995317525</v>
      </c>
      <c r="W284" s="14">
        <f t="shared" si="100"/>
        <v>158175.21499531751</v>
      </c>
    </row>
    <row r="285" spans="1:23" x14ac:dyDescent="0.25">
      <c r="A285" s="1">
        <v>51622</v>
      </c>
      <c r="B285">
        <v>270</v>
      </c>
      <c r="C285" s="8">
        <f t="shared" si="91"/>
        <v>300</v>
      </c>
      <c r="D285" s="8">
        <f t="shared" si="92"/>
        <v>81000</v>
      </c>
      <c r="E285">
        <v>0</v>
      </c>
      <c r="F285" s="2">
        <v>0</v>
      </c>
      <c r="G285" s="2">
        <f t="shared" si="93"/>
        <v>300</v>
      </c>
      <c r="H285" s="2">
        <f t="shared" si="105"/>
        <v>196491.94032770087</v>
      </c>
      <c r="I285" s="2">
        <f t="shared" si="94"/>
        <v>1359.0692539332645</v>
      </c>
      <c r="J285" s="2">
        <v>0</v>
      </c>
      <c r="K285" s="2">
        <f t="shared" si="101"/>
        <v>197851.00958163413</v>
      </c>
      <c r="L285" s="2">
        <f t="shared" si="95"/>
        <v>116851.00958163413</v>
      </c>
      <c r="M285" s="2">
        <f t="shared" si="96"/>
        <v>14022.121149796098</v>
      </c>
      <c r="N285" s="2">
        <f t="shared" si="97"/>
        <v>183828.88843183804</v>
      </c>
      <c r="O285" s="2">
        <f t="shared" si="98"/>
        <v>102828.88843183804</v>
      </c>
      <c r="P285" s="2">
        <f t="shared" si="106"/>
        <v>915.2930467277647</v>
      </c>
      <c r="Q285" s="2">
        <f t="shared" si="107"/>
        <v>176933.18664822099</v>
      </c>
      <c r="R285" s="2">
        <f t="shared" si="99"/>
        <v>95933.186648220988</v>
      </c>
      <c r="S285" s="2">
        <f>IF(MONTH(A285)=11,(Bezugstabelle!$D$14+Q273)*$R$10*0.7,0)</f>
        <v>0</v>
      </c>
      <c r="T285" s="2">
        <f t="shared" si="102"/>
        <v>0</v>
      </c>
      <c r="U285" s="3">
        <f t="shared" si="103"/>
        <v>17711.664584927796</v>
      </c>
      <c r="V285" s="3">
        <f t="shared" si="104"/>
        <v>78221.522063293189</v>
      </c>
      <c r="W285" s="14">
        <f t="shared" si="100"/>
        <v>159221.5220632932</v>
      </c>
    </row>
    <row r="286" spans="1:23" x14ac:dyDescent="0.25">
      <c r="A286" s="1">
        <v>51653</v>
      </c>
      <c r="B286">
        <v>271</v>
      </c>
      <c r="C286" s="8">
        <f t="shared" si="91"/>
        <v>300</v>
      </c>
      <c r="D286" s="8">
        <f t="shared" si="92"/>
        <v>81300</v>
      </c>
      <c r="E286">
        <v>0</v>
      </c>
      <c r="F286" s="2">
        <v>0</v>
      </c>
      <c r="G286" s="2">
        <f t="shared" si="93"/>
        <v>300</v>
      </c>
      <c r="H286" s="2">
        <f t="shared" si="105"/>
        <v>198151.00958163413</v>
      </c>
      <c r="I286" s="2">
        <f t="shared" si="94"/>
        <v>1370.5444829396363</v>
      </c>
      <c r="J286" s="2">
        <v>0</v>
      </c>
      <c r="K286" s="2">
        <f t="shared" si="101"/>
        <v>199521.55406457378</v>
      </c>
      <c r="L286" s="2">
        <f t="shared" si="95"/>
        <v>118221.55406457378</v>
      </c>
      <c r="M286" s="2">
        <f t="shared" si="96"/>
        <v>14186.586487748853</v>
      </c>
      <c r="N286" s="2">
        <f t="shared" si="97"/>
        <v>185334.96757682491</v>
      </c>
      <c r="O286" s="2">
        <f t="shared" si="98"/>
        <v>104034.96757682491</v>
      </c>
      <c r="P286" s="2">
        <f t="shared" si="106"/>
        <v>921.61257057074909</v>
      </c>
      <c r="Q286" s="2">
        <f t="shared" si="107"/>
        <v>178154.79921879174</v>
      </c>
      <c r="R286" s="2">
        <f t="shared" si="99"/>
        <v>96854.799218791741</v>
      </c>
      <c r="S286" s="2">
        <f>IF(MONTH(A286)=11,(Bezugstabelle!$D$14+Q274)*$R$10*0.7,0)</f>
        <v>0</v>
      </c>
      <c r="T286" s="2">
        <f t="shared" si="102"/>
        <v>0</v>
      </c>
      <c r="U286" s="3">
        <f t="shared" si="103"/>
        <v>17881.817305769426</v>
      </c>
      <c r="V286" s="3">
        <f t="shared" si="104"/>
        <v>78972.981913022319</v>
      </c>
      <c r="W286" s="14">
        <f t="shared" si="100"/>
        <v>160272.98191302232</v>
      </c>
    </row>
    <row r="287" spans="1:23" x14ac:dyDescent="0.25">
      <c r="A287" s="1">
        <v>51683</v>
      </c>
      <c r="B287">
        <v>272</v>
      </c>
      <c r="C287" s="8">
        <f t="shared" si="91"/>
        <v>300</v>
      </c>
      <c r="D287" s="8">
        <f t="shared" si="92"/>
        <v>81600</v>
      </c>
      <c r="E287">
        <v>0</v>
      </c>
      <c r="F287" s="2">
        <v>0</v>
      </c>
      <c r="G287" s="2">
        <f t="shared" si="93"/>
        <v>300</v>
      </c>
      <c r="H287" s="2">
        <f t="shared" si="105"/>
        <v>199821.55406457378</v>
      </c>
      <c r="I287" s="2">
        <f t="shared" si="94"/>
        <v>1382.0990822799686</v>
      </c>
      <c r="J287" s="2">
        <v>0</v>
      </c>
      <c r="K287" s="2">
        <f t="shared" si="101"/>
        <v>201203.65314685376</v>
      </c>
      <c r="L287" s="2">
        <f t="shared" si="95"/>
        <v>119603.65314685376</v>
      </c>
      <c r="M287" s="2">
        <f t="shared" si="96"/>
        <v>14352.438377622451</v>
      </c>
      <c r="N287" s="2">
        <f t="shared" si="97"/>
        <v>186851.2147692313</v>
      </c>
      <c r="O287" s="2">
        <f t="shared" si="98"/>
        <v>105251.2147692313</v>
      </c>
      <c r="P287" s="2">
        <f t="shared" si="106"/>
        <v>927.96495593771704</v>
      </c>
      <c r="Q287" s="2">
        <f t="shared" si="107"/>
        <v>179382.76417472947</v>
      </c>
      <c r="R287" s="2">
        <f t="shared" si="99"/>
        <v>97782.764174729469</v>
      </c>
      <c r="S287" s="2">
        <f>IF(MONTH(A287)=11,(Bezugstabelle!$D$14+Q275)*$R$10*0.7,0)</f>
        <v>0</v>
      </c>
      <c r="T287" s="2">
        <f t="shared" si="102"/>
        <v>0</v>
      </c>
      <c r="U287" s="3">
        <f t="shared" si="103"/>
        <v>18053.142835759427</v>
      </c>
      <c r="V287" s="3">
        <f t="shared" si="104"/>
        <v>79729.621338970042</v>
      </c>
      <c r="W287" s="14">
        <f t="shared" si="100"/>
        <v>161329.62133897003</v>
      </c>
    </row>
    <row r="288" spans="1:23" x14ac:dyDescent="0.25">
      <c r="A288" s="1">
        <v>51714</v>
      </c>
      <c r="B288">
        <v>273</v>
      </c>
      <c r="C288" s="8">
        <f t="shared" si="91"/>
        <v>300</v>
      </c>
      <c r="D288" s="8">
        <f t="shared" si="92"/>
        <v>81900</v>
      </c>
      <c r="E288">
        <v>0</v>
      </c>
      <c r="F288" s="2">
        <v>0</v>
      </c>
      <c r="G288" s="2">
        <f t="shared" si="93"/>
        <v>300</v>
      </c>
      <c r="H288" s="2">
        <f t="shared" si="105"/>
        <v>201503.65314685376</v>
      </c>
      <c r="I288" s="2">
        <f t="shared" si="94"/>
        <v>1393.7336009324054</v>
      </c>
      <c r="J288" s="2">
        <v>0</v>
      </c>
      <c r="K288" s="2">
        <f t="shared" si="101"/>
        <v>202897.38674778616</v>
      </c>
      <c r="L288" s="2">
        <f t="shared" si="95"/>
        <v>120997.38674778616</v>
      </c>
      <c r="M288" s="2">
        <f t="shared" si="96"/>
        <v>14519.686409734339</v>
      </c>
      <c r="N288" s="2">
        <f t="shared" si="97"/>
        <v>188377.70033805183</v>
      </c>
      <c r="O288" s="2">
        <f t="shared" si="98"/>
        <v>106477.70033805183</v>
      </c>
      <c r="P288" s="2">
        <f t="shared" si="106"/>
        <v>934.35037370859322</v>
      </c>
      <c r="Q288" s="2">
        <f t="shared" si="107"/>
        <v>180617.11454843805</v>
      </c>
      <c r="R288" s="2">
        <f t="shared" si="99"/>
        <v>98717.114548438054</v>
      </c>
      <c r="S288" s="2">
        <f>IF(MONTH(A288)=11,(Bezugstabelle!$D$14+Q276)*$R$10*0.7,0)</f>
        <v>0</v>
      </c>
      <c r="T288" s="2">
        <f t="shared" si="102"/>
        <v>0</v>
      </c>
      <c r="U288" s="3">
        <f t="shared" si="103"/>
        <v>18225.647273505372</v>
      </c>
      <c r="V288" s="3">
        <f t="shared" si="104"/>
        <v>80491.467274932686</v>
      </c>
      <c r="W288" s="14">
        <f t="shared" si="100"/>
        <v>162391.46727493269</v>
      </c>
    </row>
    <row r="289" spans="1:23" x14ac:dyDescent="0.25">
      <c r="A289" s="1">
        <v>51745</v>
      </c>
      <c r="B289">
        <v>274</v>
      </c>
      <c r="C289" s="8">
        <f t="shared" si="91"/>
        <v>300</v>
      </c>
      <c r="D289" s="8">
        <f t="shared" si="92"/>
        <v>82200</v>
      </c>
      <c r="E289">
        <v>0</v>
      </c>
      <c r="F289" s="2">
        <v>0</v>
      </c>
      <c r="G289" s="2">
        <f t="shared" si="93"/>
        <v>300</v>
      </c>
      <c r="H289" s="2">
        <f t="shared" si="105"/>
        <v>203197.38674778616</v>
      </c>
      <c r="I289" s="2">
        <f t="shared" si="94"/>
        <v>1405.4485916721878</v>
      </c>
      <c r="J289" s="2">
        <v>0</v>
      </c>
      <c r="K289" s="2">
        <f t="shared" si="101"/>
        <v>204602.83533945834</v>
      </c>
      <c r="L289" s="2">
        <f t="shared" si="95"/>
        <v>122402.83533945834</v>
      </c>
      <c r="M289" s="2">
        <f t="shared" si="96"/>
        <v>14688.340240735</v>
      </c>
      <c r="N289" s="2">
        <f t="shared" si="97"/>
        <v>189914.49509872333</v>
      </c>
      <c r="O289" s="2">
        <f t="shared" si="98"/>
        <v>107714.49509872333</v>
      </c>
      <c r="P289" s="2">
        <f t="shared" si="106"/>
        <v>940.76899565187784</v>
      </c>
      <c r="Q289" s="2">
        <f t="shared" si="107"/>
        <v>181857.88354408994</v>
      </c>
      <c r="R289" s="2">
        <f t="shared" si="99"/>
        <v>99657.883544089942</v>
      </c>
      <c r="S289" s="2">
        <f>IF(MONTH(A289)=11,(Bezugstabelle!$D$14+Q277)*$R$10*0.7,0)</f>
        <v>0</v>
      </c>
      <c r="T289" s="2">
        <f t="shared" si="102"/>
        <v>0</v>
      </c>
      <c r="U289" s="3">
        <f t="shared" si="103"/>
        <v>18399.336749327606</v>
      </c>
      <c r="V289" s="3">
        <f t="shared" si="104"/>
        <v>81258.54679476234</v>
      </c>
      <c r="W289" s="14">
        <f t="shared" si="100"/>
        <v>163458.54679476234</v>
      </c>
    </row>
    <row r="290" spans="1:23" x14ac:dyDescent="0.25">
      <c r="A290" s="1">
        <v>51775</v>
      </c>
      <c r="B290">
        <v>275</v>
      </c>
      <c r="C290" s="8">
        <f t="shared" si="91"/>
        <v>300</v>
      </c>
      <c r="D290" s="8">
        <f t="shared" si="92"/>
        <v>82500</v>
      </c>
      <c r="E290">
        <v>0</v>
      </c>
      <c r="F290" s="2">
        <v>0</v>
      </c>
      <c r="G290" s="2">
        <f t="shared" si="93"/>
        <v>300</v>
      </c>
      <c r="H290" s="2">
        <f t="shared" si="105"/>
        <v>204902.83533945834</v>
      </c>
      <c r="I290" s="2">
        <f t="shared" si="94"/>
        <v>1417.2446110979201</v>
      </c>
      <c r="J290" s="2">
        <v>0</v>
      </c>
      <c r="K290" s="2">
        <f t="shared" si="101"/>
        <v>206320.07995055625</v>
      </c>
      <c r="L290" s="2">
        <f t="shared" si="95"/>
        <v>123820.07995055625</v>
      </c>
      <c r="M290" s="2">
        <f t="shared" si="96"/>
        <v>14858.40959406675</v>
      </c>
      <c r="N290" s="2">
        <f t="shared" si="97"/>
        <v>191461.67035648949</v>
      </c>
      <c r="O290" s="2">
        <f t="shared" si="98"/>
        <v>108961.67035648949</v>
      </c>
      <c r="P290" s="2">
        <f t="shared" si="106"/>
        <v>947.22099442926765</v>
      </c>
      <c r="Q290" s="2">
        <f t="shared" si="107"/>
        <v>183105.1045385192</v>
      </c>
      <c r="R290" s="2">
        <f t="shared" si="99"/>
        <v>100605.1045385192</v>
      </c>
      <c r="S290" s="2">
        <f>IF(MONTH(A290)=11,(Bezugstabelle!$D$14+Q278)*$R$10*0.7,0)</f>
        <v>0</v>
      </c>
      <c r="T290" s="2">
        <f t="shared" si="102"/>
        <v>0</v>
      </c>
      <c r="U290" s="3">
        <f t="shared" si="103"/>
        <v>18574.217425424104</v>
      </c>
      <c r="V290" s="3">
        <f t="shared" si="104"/>
        <v>82030.887113095087</v>
      </c>
      <c r="W290" s="14">
        <f t="shared" si="100"/>
        <v>164530.88711309509</v>
      </c>
    </row>
    <row r="291" spans="1:23" x14ac:dyDescent="0.25">
      <c r="A291" s="1">
        <v>51806</v>
      </c>
      <c r="B291">
        <v>276</v>
      </c>
      <c r="C291" s="8">
        <f t="shared" si="91"/>
        <v>300</v>
      </c>
      <c r="D291" s="8">
        <f t="shared" si="92"/>
        <v>82800</v>
      </c>
      <c r="E291">
        <v>0</v>
      </c>
      <c r="F291" s="2">
        <f>F279+$J$7</f>
        <v>-343.70000000000022</v>
      </c>
      <c r="G291" s="2">
        <f t="shared" si="93"/>
        <v>-43.700000000000216</v>
      </c>
      <c r="H291" s="2">
        <f t="shared" si="105"/>
        <v>206276.37995055623</v>
      </c>
      <c r="I291" s="2">
        <f t="shared" si="94"/>
        <v>1426.7449613246808</v>
      </c>
      <c r="J291" s="2">
        <f t="shared" ref="J291" si="109">(0.36%+0.035%)*H291</f>
        <v>814.79170080469726</v>
      </c>
      <c r="K291" s="2">
        <f t="shared" si="101"/>
        <v>208517.9166126856</v>
      </c>
      <c r="L291" s="2">
        <f t="shared" si="95"/>
        <v>125717.9166126856</v>
      </c>
      <c r="M291" s="2">
        <f t="shared" si="96"/>
        <v>15086.149993522271</v>
      </c>
      <c r="N291" s="2">
        <f t="shared" si="97"/>
        <v>193431.76661916333</v>
      </c>
      <c r="O291" s="2">
        <f t="shared" si="98"/>
        <v>110631.76661916333</v>
      </c>
      <c r="P291" s="2">
        <f t="shared" si="106"/>
        <v>953.70654360029982</v>
      </c>
      <c r="Q291" s="2">
        <f t="shared" si="107"/>
        <v>184333.29295596108</v>
      </c>
      <c r="R291" s="2">
        <f t="shared" si="99"/>
        <v>101533.29295596108</v>
      </c>
      <c r="S291" s="2">
        <f>IF(MONTH(A291)=11,(Bezugstabelle!$D$14+Q279)*$R$10*0.7,0)</f>
        <v>624.93370183883303</v>
      </c>
      <c r="T291" s="2">
        <f t="shared" si="102"/>
        <v>25.518126158419012</v>
      </c>
      <c r="U291" s="3">
        <f t="shared" si="103"/>
        <v>18630.205827292317</v>
      </c>
      <c r="V291" s="3">
        <f t="shared" si="104"/>
        <v>82903.087128668762</v>
      </c>
      <c r="W291" s="14">
        <f t="shared" si="100"/>
        <v>165703.08712866876</v>
      </c>
    </row>
    <row r="292" spans="1:23" x14ac:dyDescent="0.25">
      <c r="A292" s="1">
        <v>51836</v>
      </c>
      <c r="B292">
        <v>277</v>
      </c>
      <c r="C292" s="8">
        <f t="shared" si="91"/>
        <v>300</v>
      </c>
      <c r="D292" s="8">
        <f t="shared" si="92"/>
        <v>83100</v>
      </c>
      <c r="E292">
        <v>0</v>
      </c>
      <c r="F292" s="2">
        <v>0</v>
      </c>
      <c r="G292" s="2">
        <f t="shared" si="93"/>
        <v>300</v>
      </c>
      <c r="H292" s="2">
        <f t="shared" si="105"/>
        <v>208817.9166126856</v>
      </c>
      <c r="I292" s="2">
        <f t="shared" si="94"/>
        <v>1444.3239232377421</v>
      </c>
      <c r="J292" s="2">
        <v>0</v>
      </c>
      <c r="K292" s="2">
        <f t="shared" si="101"/>
        <v>210262.24053592334</v>
      </c>
      <c r="L292" s="2">
        <f t="shared" si="95"/>
        <v>127162.24053592334</v>
      </c>
      <c r="M292" s="2">
        <f t="shared" si="96"/>
        <v>15259.468864310802</v>
      </c>
      <c r="N292" s="2">
        <f t="shared" si="97"/>
        <v>195002.77167161254</v>
      </c>
      <c r="O292" s="2">
        <f t="shared" si="98"/>
        <v>111902.77167161254</v>
      </c>
      <c r="P292" s="2">
        <f t="shared" si="106"/>
        <v>960.09312337099755</v>
      </c>
      <c r="Q292" s="2">
        <f t="shared" si="107"/>
        <v>185593.38607933206</v>
      </c>
      <c r="R292" s="2">
        <f t="shared" si="99"/>
        <v>102493.38607933206</v>
      </c>
      <c r="S292" s="2">
        <f>IF(MONTH(A292)=11,(Bezugstabelle!$D$14+Q280)*$R$10*0.7,0)</f>
        <v>0</v>
      </c>
      <c r="T292" s="2">
        <f t="shared" si="102"/>
        <v>0</v>
      </c>
      <c r="U292" s="3">
        <f t="shared" si="103"/>
        <v>18922.841404896681</v>
      </c>
      <c r="V292" s="3">
        <f t="shared" si="104"/>
        <v>83570.544674435383</v>
      </c>
      <c r="W292" s="14">
        <f t="shared" si="100"/>
        <v>166670.5446744354</v>
      </c>
    </row>
    <row r="293" spans="1:23" x14ac:dyDescent="0.25">
      <c r="A293" s="1">
        <v>51867</v>
      </c>
      <c r="B293">
        <v>278</v>
      </c>
      <c r="C293" s="8">
        <f t="shared" si="91"/>
        <v>300</v>
      </c>
      <c r="D293" s="8">
        <f t="shared" si="92"/>
        <v>83400</v>
      </c>
      <c r="E293">
        <v>0</v>
      </c>
      <c r="F293" s="2">
        <v>0</v>
      </c>
      <c r="G293" s="2">
        <f t="shared" si="93"/>
        <v>300</v>
      </c>
      <c r="H293" s="2">
        <f t="shared" si="105"/>
        <v>210562.24053592334</v>
      </c>
      <c r="I293" s="2">
        <f t="shared" si="94"/>
        <v>1456.38883037347</v>
      </c>
      <c r="J293" s="2">
        <v>0</v>
      </c>
      <c r="K293" s="2">
        <f t="shared" si="101"/>
        <v>212018.62936629681</v>
      </c>
      <c r="L293" s="2">
        <f t="shared" si="95"/>
        <v>128618.62936629681</v>
      </c>
      <c r="M293" s="2">
        <f t="shared" si="96"/>
        <v>15434.235523955618</v>
      </c>
      <c r="N293" s="2">
        <f t="shared" si="97"/>
        <v>196584.3938423412</v>
      </c>
      <c r="O293" s="2">
        <f t="shared" si="98"/>
        <v>113184.3938423412</v>
      </c>
      <c r="P293" s="2">
        <f t="shared" si="106"/>
        <v>966.64560761252665</v>
      </c>
      <c r="Q293" s="2">
        <f t="shared" si="107"/>
        <v>186860.0316869446</v>
      </c>
      <c r="R293" s="2">
        <f t="shared" si="99"/>
        <v>103460.0316869446</v>
      </c>
      <c r="S293" s="2">
        <f>IF(MONTH(A293)=11,(Bezugstabelle!$D$14+Q281)*$R$10*0.7,0)</f>
        <v>0</v>
      </c>
      <c r="T293" s="2">
        <f t="shared" si="102"/>
        <v>0</v>
      </c>
      <c r="U293" s="3">
        <f t="shared" si="103"/>
        <v>19101.308350202144</v>
      </c>
      <c r="V293" s="3">
        <f t="shared" si="104"/>
        <v>84358.723336742449</v>
      </c>
      <c r="W293" s="14">
        <f t="shared" si="100"/>
        <v>167758.72333674243</v>
      </c>
    </row>
    <row r="294" spans="1:23" x14ac:dyDescent="0.25">
      <c r="A294" s="1">
        <v>51898</v>
      </c>
      <c r="B294">
        <v>279</v>
      </c>
      <c r="C294" s="8">
        <f t="shared" si="91"/>
        <v>300</v>
      </c>
      <c r="D294" s="8">
        <f t="shared" si="92"/>
        <v>83700</v>
      </c>
      <c r="E294">
        <v>0</v>
      </c>
      <c r="F294" s="2">
        <v>0</v>
      </c>
      <c r="G294" s="2">
        <f t="shared" si="93"/>
        <v>300</v>
      </c>
      <c r="H294" s="2">
        <f t="shared" si="105"/>
        <v>212318.62936629681</v>
      </c>
      <c r="I294" s="2">
        <f t="shared" si="94"/>
        <v>1468.5371864502197</v>
      </c>
      <c r="J294" s="2">
        <v>0</v>
      </c>
      <c r="K294" s="2">
        <f t="shared" si="101"/>
        <v>213787.16655274702</v>
      </c>
      <c r="L294" s="2">
        <f t="shared" si="95"/>
        <v>130087.16655274702</v>
      </c>
      <c r="M294" s="2">
        <f t="shared" si="96"/>
        <v>15610.459986329641</v>
      </c>
      <c r="N294" s="2">
        <f t="shared" si="97"/>
        <v>198176.70656641739</v>
      </c>
      <c r="O294" s="2">
        <f t="shared" si="98"/>
        <v>114476.70656641739</v>
      </c>
      <c r="P294" s="2">
        <f t="shared" si="106"/>
        <v>973.2321647721119</v>
      </c>
      <c r="Q294" s="2">
        <f t="shared" si="107"/>
        <v>188133.26385171671</v>
      </c>
      <c r="R294" s="2">
        <f t="shared" si="99"/>
        <v>104433.26385171671</v>
      </c>
      <c r="S294" s="2">
        <f>IF(MONTH(A294)=11,(Bezugstabelle!$D$14+Q282)*$R$10*0.7,0)</f>
        <v>0</v>
      </c>
      <c r="T294" s="2">
        <f t="shared" si="102"/>
        <v>0</v>
      </c>
      <c r="U294" s="3">
        <f t="shared" si="103"/>
        <v>19280.991338623196</v>
      </c>
      <c r="V294" s="3">
        <f t="shared" si="104"/>
        <v>85152.272513093514</v>
      </c>
      <c r="W294" s="14">
        <f t="shared" si="100"/>
        <v>168852.27251309351</v>
      </c>
    </row>
    <row r="295" spans="1:23" x14ac:dyDescent="0.25">
      <c r="A295" s="1">
        <v>51926</v>
      </c>
      <c r="B295">
        <v>280</v>
      </c>
      <c r="C295" s="8">
        <f t="shared" si="91"/>
        <v>300</v>
      </c>
      <c r="D295" s="8">
        <f t="shared" si="92"/>
        <v>84000</v>
      </c>
      <c r="E295">
        <v>0</v>
      </c>
      <c r="F295" s="2">
        <v>0</v>
      </c>
      <c r="G295" s="2">
        <f t="shared" si="93"/>
        <v>300</v>
      </c>
      <c r="H295" s="2">
        <f t="shared" si="105"/>
        <v>214087.16655274702</v>
      </c>
      <c r="I295" s="2">
        <f t="shared" si="94"/>
        <v>1480.7695686565003</v>
      </c>
      <c r="J295" s="2">
        <v>0</v>
      </c>
      <c r="K295" s="2">
        <f t="shared" si="101"/>
        <v>215567.93612140353</v>
      </c>
      <c r="L295" s="2">
        <f t="shared" si="95"/>
        <v>131567.93612140353</v>
      </c>
      <c r="M295" s="2">
        <f t="shared" si="96"/>
        <v>15788.152334568424</v>
      </c>
      <c r="N295" s="2">
        <f t="shared" si="97"/>
        <v>199779.78378683512</v>
      </c>
      <c r="O295" s="2">
        <f t="shared" si="98"/>
        <v>115779.78378683512</v>
      </c>
      <c r="P295" s="2">
        <f t="shared" si="106"/>
        <v>979.85297202892684</v>
      </c>
      <c r="Q295" s="2">
        <f t="shared" si="107"/>
        <v>189413.11682374563</v>
      </c>
      <c r="R295" s="2">
        <f t="shared" si="99"/>
        <v>105413.11682374563</v>
      </c>
      <c r="S295" s="2">
        <f>IF(MONTH(A295)=11,(Bezugstabelle!$D$14+Q283)*$R$10*0.7,0)</f>
        <v>0</v>
      </c>
      <c r="T295" s="2">
        <f t="shared" si="102"/>
        <v>0</v>
      </c>
      <c r="U295" s="3">
        <f t="shared" si="103"/>
        <v>19461.896693584033</v>
      </c>
      <c r="V295" s="3">
        <f t="shared" si="104"/>
        <v>85951.220130161601</v>
      </c>
      <c r="W295" s="14">
        <f t="shared" si="100"/>
        <v>169951.22013016162</v>
      </c>
    </row>
    <row r="296" spans="1:23" x14ac:dyDescent="0.25">
      <c r="A296" s="1">
        <v>51957</v>
      </c>
      <c r="B296">
        <v>281</v>
      </c>
      <c r="C296" s="8">
        <f t="shared" si="91"/>
        <v>300</v>
      </c>
      <c r="D296" s="8">
        <f t="shared" si="92"/>
        <v>84300</v>
      </c>
      <c r="E296">
        <v>0</v>
      </c>
      <c r="F296" s="2">
        <v>0</v>
      </c>
      <c r="G296" s="2">
        <f t="shared" si="93"/>
        <v>300</v>
      </c>
      <c r="H296" s="2">
        <f t="shared" si="105"/>
        <v>215867.93612140353</v>
      </c>
      <c r="I296" s="2">
        <f t="shared" si="94"/>
        <v>1493.0865581730411</v>
      </c>
      <c r="J296" s="2">
        <v>0</v>
      </c>
      <c r="K296" s="2">
        <f t="shared" si="101"/>
        <v>217361.02267957656</v>
      </c>
      <c r="L296" s="2">
        <f t="shared" si="95"/>
        <v>133061.02267957656</v>
      </c>
      <c r="M296" s="2">
        <f t="shared" si="96"/>
        <v>15967.322721549188</v>
      </c>
      <c r="N296" s="2">
        <f t="shared" si="97"/>
        <v>201393.69995802737</v>
      </c>
      <c r="O296" s="2">
        <f t="shared" si="98"/>
        <v>117093.69995802737</v>
      </c>
      <c r="P296" s="2">
        <f t="shared" si="106"/>
        <v>986.50820748347724</v>
      </c>
      <c r="Q296" s="2">
        <f t="shared" si="107"/>
        <v>190699.62503122911</v>
      </c>
      <c r="R296" s="2">
        <f t="shared" si="99"/>
        <v>106399.62503122911</v>
      </c>
      <c r="S296" s="2">
        <f>IF(MONTH(A296)=11,(Bezugstabelle!$D$14+Q284)*$R$10*0.7,0)</f>
        <v>0</v>
      </c>
      <c r="T296" s="2">
        <f t="shared" si="102"/>
        <v>0</v>
      </c>
      <c r="U296" s="3">
        <f t="shared" si="103"/>
        <v>19644.030771390673</v>
      </c>
      <c r="V296" s="3">
        <f t="shared" si="104"/>
        <v>86755.594259838428</v>
      </c>
      <c r="W296" s="14">
        <f t="shared" si="100"/>
        <v>171055.59425983843</v>
      </c>
    </row>
    <row r="297" spans="1:23" x14ac:dyDescent="0.25">
      <c r="A297" s="1">
        <v>51987</v>
      </c>
      <c r="B297">
        <v>282</v>
      </c>
      <c r="C297" s="8">
        <f t="shared" si="91"/>
        <v>300</v>
      </c>
      <c r="D297" s="8">
        <f t="shared" si="92"/>
        <v>84600</v>
      </c>
      <c r="E297">
        <v>0</v>
      </c>
      <c r="F297" s="2">
        <v>0</v>
      </c>
      <c r="G297" s="2">
        <f t="shared" si="93"/>
        <v>300</v>
      </c>
      <c r="H297" s="2">
        <f t="shared" si="105"/>
        <v>217661.02267957656</v>
      </c>
      <c r="I297" s="2">
        <f t="shared" si="94"/>
        <v>1505.4887402004044</v>
      </c>
      <c r="J297" s="2">
        <v>0</v>
      </c>
      <c r="K297" s="2">
        <f t="shared" si="101"/>
        <v>219166.51141977697</v>
      </c>
      <c r="L297" s="2">
        <f t="shared" si="95"/>
        <v>134566.51141977697</v>
      </c>
      <c r="M297" s="2">
        <f t="shared" si="96"/>
        <v>16147.981370373236</v>
      </c>
      <c r="N297" s="2">
        <f t="shared" si="97"/>
        <v>203018.53004940372</v>
      </c>
      <c r="O297" s="2">
        <f t="shared" si="98"/>
        <v>118418.53004940372</v>
      </c>
      <c r="P297" s="2">
        <f t="shared" si="106"/>
        <v>993.19805016239127</v>
      </c>
      <c r="Q297" s="2">
        <f t="shared" si="107"/>
        <v>191992.82308139151</v>
      </c>
      <c r="R297" s="2">
        <f t="shared" si="99"/>
        <v>107392.82308139151</v>
      </c>
      <c r="S297" s="2">
        <f>IF(MONTH(A297)=11,(Bezugstabelle!$D$14+Q285)*$R$10*0.7,0)</f>
        <v>0</v>
      </c>
      <c r="T297" s="2">
        <f t="shared" si="102"/>
        <v>0</v>
      </c>
      <c r="U297" s="3">
        <f t="shared" si="103"/>
        <v>19827.399961401905</v>
      </c>
      <c r="V297" s="3">
        <f t="shared" si="104"/>
        <v>87565.423119989602</v>
      </c>
      <c r="W297" s="14">
        <f t="shared" si="100"/>
        <v>172165.4231199896</v>
      </c>
    </row>
    <row r="298" spans="1:23" x14ac:dyDescent="0.25">
      <c r="A298" s="1">
        <v>52018</v>
      </c>
      <c r="B298">
        <v>283</v>
      </c>
      <c r="C298" s="8">
        <f t="shared" si="91"/>
        <v>300</v>
      </c>
      <c r="D298" s="8">
        <f t="shared" si="92"/>
        <v>84900</v>
      </c>
      <c r="E298">
        <v>0</v>
      </c>
      <c r="F298" s="2">
        <v>0</v>
      </c>
      <c r="G298" s="2">
        <f t="shared" si="93"/>
        <v>300</v>
      </c>
      <c r="H298" s="2">
        <f t="shared" si="105"/>
        <v>219466.51141977697</v>
      </c>
      <c r="I298" s="2">
        <f t="shared" si="94"/>
        <v>1517.9767039867909</v>
      </c>
      <c r="J298" s="2">
        <v>0</v>
      </c>
      <c r="K298" s="2">
        <f t="shared" si="101"/>
        <v>220984.48812376376</v>
      </c>
      <c r="L298" s="2">
        <f t="shared" si="95"/>
        <v>136084.48812376376</v>
      </c>
      <c r="M298" s="2">
        <f t="shared" si="96"/>
        <v>16330.138574851651</v>
      </c>
      <c r="N298" s="2">
        <f t="shared" si="97"/>
        <v>204654.34954891211</v>
      </c>
      <c r="O298" s="2">
        <f t="shared" si="98"/>
        <v>119754.34954891211</v>
      </c>
      <c r="P298" s="2">
        <f t="shared" si="106"/>
        <v>999.92268002323578</v>
      </c>
      <c r="Q298" s="2">
        <f t="shared" si="107"/>
        <v>193292.74576141476</v>
      </c>
      <c r="R298" s="2">
        <f t="shared" si="99"/>
        <v>108392.74576141476</v>
      </c>
      <c r="S298" s="2">
        <f>IF(MONTH(A298)=11,(Bezugstabelle!$D$14+Q286)*$R$10*0.7,0)</f>
        <v>0</v>
      </c>
      <c r="T298" s="2">
        <f t="shared" si="102"/>
        <v>0</v>
      </c>
      <c r="U298" s="3">
        <f t="shared" si="103"/>
        <v>20012.010686201196</v>
      </c>
      <c r="V298" s="3">
        <f t="shared" si="104"/>
        <v>88380.735075213568</v>
      </c>
      <c r="W298" s="14">
        <f t="shared" si="100"/>
        <v>173280.73507521357</v>
      </c>
    </row>
    <row r="299" spans="1:23" x14ac:dyDescent="0.25">
      <c r="A299" s="1">
        <v>52048</v>
      </c>
      <c r="B299">
        <v>284</v>
      </c>
      <c r="C299" s="8">
        <f t="shared" si="91"/>
        <v>300</v>
      </c>
      <c r="D299" s="8">
        <f t="shared" si="92"/>
        <v>85200</v>
      </c>
      <c r="E299">
        <v>0</v>
      </c>
      <c r="F299" s="2">
        <v>0</v>
      </c>
      <c r="G299" s="2">
        <f t="shared" si="93"/>
        <v>300</v>
      </c>
      <c r="H299" s="2">
        <f t="shared" si="105"/>
        <v>221284.48812376376</v>
      </c>
      <c r="I299" s="2">
        <f t="shared" si="94"/>
        <v>1530.5510428560328</v>
      </c>
      <c r="J299" s="2">
        <v>0</v>
      </c>
      <c r="K299" s="2">
        <f t="shared" si="101"/>
        <v>222815.0391666198</v>
      </c>
      <c r="L299" s="2">
        <f t="shared" si="95"/>
        <v>137615.0391666198</v>
      </c>
      <c r="M299" s="2">
        <f t="shared" si="96"/>
        <v>16513.804699994376</v>
      </c>
      <c r="N299" s="2">
        <f t="shared" si="97"/>
        <v>206301.23446662544</v>
      </c>
      <c r="O299" s="2">
        <f t="shared" si="98"/>
        <v>121101.23446662544</v>
      </c>
      <c r="P299" s="2">
        <f t="shared" si="106"/>
        <v>1006.6822779593567</v>
      </c>
      <c r="Q299" s="2">
        <f t="shared" si="107"/>
        <v>194599.42803937412</v>
      </c>
      <c r="R299" s="2">
        <f t="shared" si="99"/>
        <v>109399.42803937412</v>
      </c>
      <c r="S299" s="2">
        <f>IF(MONTH(A299)=11,(Bezugstabelle!$D$14+Q287)*$R$10*0.7,0)</f>
        <v>0</v>
      </c>
      <c r="T299" s="2">
        <f t="shared" si="102"/>
        <v>0</v>
      </c>
      <c r="U299" s="3">
        <f t="shared" si="103"/>
        <v>20197.869401769443</v>
      </c>
      <c r="V299" s="3">
        <f t="shared" si="104"/>
        <v>89201.55863760467</v>
      </c>
      <c r="W299" s="14">
        <f t="shared" si="100"/>
        <v>174401.55863760467</v>
      </c>
    </row>
    <row r="300" spans="1:23" x14ac:dyDescent="0.25">
      <c r="A300" s="1">
        <v>52079</v>
      </c>
      <c r="B300">
        <v>285</v>
      </c>
      <c r="C300" s="8">
        <f t="shared" si="91"/>
        <v>300</v>
      </c>
      <c r="D300" s="8">
        <f t="shared" si="92"/>
        <v>85500</v>
      </c>
      <c r="E300">
        <v>0</v>
      </c>
      <c r="F300" s="2">
        <v>0</v>
      </c>
      <c r="G300" s="2">
        <f t="shared" si="93"/>
        <v>300</v>
      </c>
      <c r="H300" s="2">
        <f t="shared" si="105"/>
        <v>223115.0391666198</v>
      </c>
      <c r="I300" s="2">
        <f t="shared" si="94"/>
        <v>1543.212354235787</v>
      </c>
      <c r="J300" s="2">
        <v>0</v>
      </c>
      <c r="K300" s="2">
        <f t="shared" si="101"/>
        <v>224658.25152085559</v>
      </c>
      <c r="L300" s="2">
        <f t="shared" si="95"/>
        <v>139158.25152085559</v>
      </c>
      <c r="M300" s="2">
        <f t="shared" si="96"/>
        <v>16698.990182502672</v>
      </c>
      <c r="N300" s="2">
        <f t="shared" si="97"/>
        <v>207959.26133835292</v>
      </c>
      <c r="O300" s="2">
        <f t="shared" si="98"/>
        <v>122459.26133835292</v>
      </c>
      <c r="P300" s="2">
        <f t="shared" si="106"/>
        <v>1013.4770258047454</v>
      </c>
      <c r="Q300" s="2">
        <f t="shared" si="107"/>
        <v>195912.90506517887</v>
      </c>
      <c r="R300" s="2">
        <f t="shared" si="99"/>
        <v>110412.90506517887</v>
      </c>
      <c r="S300" s="2">
        <f>IF(MONTH(A300)=11,(Bezugstabelle!$D$14+Q288)*$R$10*0.7,0)</f>
        <v>0</v>
      </c>
      <c r="T300" s="2">
        <f t="shared" si="102"/>
        <v>0</v>
      </c>
      <c r="U300" s="3">
        <f t="shared" si="103"/>
        <v>20384.982597658647</v>
      </c>
      <c r="V300" s="3">
        <f t="shared" si="104"/>
        <v>90027.922467520228</v>
      </c>
      <c r="W300" s="14">
        <f t="shared" si="100"/>
        <v>175527.92246752023</v>
      </c>
    </row>
    <row r="301" spans="1:23" x14ac:dyDescent="0.25">
      <c r="A301" s="1">
        <v>52110</v>
      </c>
      <c r="B301">
        <v>286</v>
      </c>
      <c r="C301" s="8">
        <f t="shared" si="91"/>
        <v>300</v>
      </c>
      <c r="D301" s="8">
        <f t="shared" si="92"/>
        <v>85800</v>
      </c>
      <c r="E301">
        <v>0</v>
      </c>
      <c r="F301" s="2">
        <v>0</v>
      </c>
      <c r="G301" s="2">
        <f t="shared" si="93"/>
        <v>300</v>
      </c>
      <c r="H301" s="2">
        <f t="shared" si="105"/>
        <v>224958.25152085559</v>
      </c>
      <c r="I301" s="2">
        <f t="shared" si="94"/>
        <v>1555.9612396859177</v>
      </c>
      <c r="J301" s="2">
        <v>0</v>
      </c>
      <c r="K301" s="2">
        <f t="shared" si="101"/>
        <v>226514.2127605415</v>
      </c>
      <c r="L301" s="2">
        <f t="shared" si="95"/>
        <v>140714.2127605415</v>
      </c>
      <c r="M301" s="2">
        <f t="shared" si="96"/>
        <v>16885.705531264979</v>
      </c>
      <c r="N301" s="2">
        <f t="shared" si="97"/>
        <v>209628.50722927653</v>
      </c>
      <c r="O301" s="2">
        <f t="shared" si="98"/>
        <v>123828.50722927653</v>
      </c>
      <c r="P301" s="2">
        <f t="shared" si="106"/>
        <v>1020.3071063389301</v>
      </c>
      <c r="Q301" s="2">
        <f t="shared" si="107"/>
        <v>197233.21217151781</v>
      </c>
      <c r="R301" s="2">
        <f t="shared" si="99"/>
        <v>111433.21217151781</v>
      </c>
      <c r="S301" s="2">
        <f>IF(MONTH(A301)=11,(Bezugstabelle!$D$14+Q289)*$R$10*0.7,0)</f>
        <v>0</v>
      </c>
      <c r="T301" s="2">
        <f t="shared" si="102"/>
        <v>0</v>
      </c>
      <c r="U301" s="3">
        <f t="shared" si="103"/>
        <v>20573.356797166474</v>
      </c>
      <c r="V301" s="3">
        <f t="shared" si="104"/>
        <v>90859.855374351333</v>
      </c>
      <c r="W301" s="14">
        <f t="shared" si="100"/>
        <v>176659.85537435132</v>
      </c>
    </row>
    <row r="302" spans="1:23" x14ac:dyDescent="0.25">
      <c r="A302" s="1">
        <v>52140</v>
      </c>
      <c r="B302">
        <v>287</v>
      </c>
      <c r="C302" s="8">
        <f t="shared" si="91"/>
        <v>300</v>
      </c>
      <c r="D302" s="8">
        <f t="shared" si="92"/>
        <v>86100</v>
      </c>
      <c r="E302">
        <v>0</v>
      </c>
      <c r="F302" s="2">
        <v>0</v>
      </c>
      <c r="G302" s="2">
        <f t="shared" si="93"/>
        <v>300</v>
      </c>
      <c r="H302" s="2">
        <f t="shared" si="105"/>
        <v>226814.2127605415</v>
      </c>
      <c r="I302" s="2">
        <f t="shared" si="94"/>
        <v>1568.7983049270788</v>
      </c>
      <c r="J302" s="2">
        <v>0</v>
      </c>
      <c r="K302" s="2">
        <f t="shared" si="101"/>
        <v>228383.01106546857</v>
      </c>
      <c r="L302" s="2">
        <f t="shared" si="95"/>
        <v>142283.01106546857</v>
      </c>
      <c r="M302" s="2">
        <f t="shared" si="96"/>
        <v>17073.961327856228</v>
      </c>
      <c r="N302" s="2">
        <f t="shared" si="97"/>
        <v>211309.04973761234</v>
      </c>
      <c r="O302" s="2">
        <f t="shared" si="98"/>
        <v>125209.04973761234</v>
      </c>
      <c r="P302" s="2">
        <f t="shared" si="106"/>
        <v>1027.1727032918925</v>
      </c>
      <c r="Q302" s="2">
        <f t="shared" si="107"/>
        <v>198560.38487480971</v>
      </c>
      <c r="R302" s="2">
        <f t="shared" si="99"/>
        <v>112460.38487480971</v>
      </c>
      <c r="S302" s="2">
        <f>IF(MONTH(A302)=11,(Bezugstabelle!$D$14+Q290)*$R$10*0.7,0)</f>
        <v>0</v>
      </c>
      <c r="T302" s="2">
        <f t="shared" si="102"/>
        <v>0</v>
      </c>
      <c r="U302" s="3">
        <f t="shared" si="103"/>
        <v>20762.998557511739</v>
      </c>
      <c r="V302" s="3">
        <f t="shared" si="104"/>
        <v>91697.386317297962</v>
      </c>
      <c r="W302" s="14">
        <f t="shared" si="100"/>
        <v>177797.38631729796</v>
      </c>
    </row>
    <row r="303" spans="1:23" x14ac:dyDescent="0.25">
      <c r="A303" s="1">
        <v>52171</v>
      </c>
      <c r="B303">
        <v>288</v>
      </c>
      <c r="C303" s="8">
        <f t="shared" si="91"/>
        <v>300</v>
      </c>
      <c r="D303" s="8">
        <f t="shared" si="92"/>
        <v>86400</v>
      </c>
      <c r="E303">
        <v>0</v>
      </c>
      <c r="F303" s="2">
        <f>F291+$J$7</f>
        <v>-333.64000000000021</v>
      </c>
      <c r="G303" s="2">
        <f t="shared" si="93"/>
        <v>-33.640000000000214</v>
      </c>
      <c r="H303" s="2">
        <f t="shared" si="105"/>
        <v>228349.37106546856</v>
      </c>
      <c r="I303" s="2">
        <f t="shared" si="94"/>
        <v>1579.4164832028243</v>
      </c>
      <c r="J303" s="2">
        <f t="shared" ref="J303" si="110">(0.36%+0.035%)*H303</f>
        <v>901.98001570860083</v>
      </c>
      <c r="K303" s="2">
        <f t="shared" si="101"/>
        <v>230830.76756437999</v>
      </c>
      <c r="L303" s="2">
        <f t="shared" si="95"/>
        <v>144430.76756437999</v>
      </c>
      <c r="M303" s="2">
        <f t="shared" si="96"/>
        <v>17331.692107725597</v>
      </c>
      <c r="N303" s="2">
        <f t="shared" si="97"/>
        <v>213499.07545665439</v>
      </c>
      <c r="O303" s="2">
        <f t="shared" si="98"/>
        <v>127099.07545665439</v>
      </c>
      <c r="P303" s="2">
        <f t="shared" si="106"/>
        <v>1034.0740013490104</v>
      </c>
      <c r="Q303" s="2">
        <f t="shared" si="107"/>
        <v>199866.77096938237</v>
      </c>
      <c r="R303" s="2">
        <f t="shared" si="99"/>
        <v>113466.77096938237</v>
      </c>
      <c r="S303" s="2">
        <f>IF(MONTH(A303)=11,(Bezugstabelle!$D$14+Q291)*$R$10*0.7,0)</f>
        <v>678.07118635969823</v>
      </c>
      <c r="T303" s="2">
        <f t="shared" si="102"/>
        <v>27.687906776354339</v>
      </c>
      <c r="U303" s="3">
        <f t="shared" si="103"/>
        <v>20823.61369744056</v>
      </c>
      <c r="V303" s="3">
        <f t="shared" si="104"/>
        <v>92643.157271941804</v>
      </c>
      <c r="W303" s="14">
        <f t="shared" si="100"/>
        <v>179043.1572719418</v>
      </c>
    </row>
    <row r="304" spans="1:23" x14ac:dyDescent="0.25">
      <c r="A304" s="1">
        <v>52201</v>
      </c>
      <c r="B304">
        <v>289</v>
      </c>
      <c r="C304" s="8">
        <f t="shared" si="91"/>
        <v>300</v>
      </c>
      <c r="D304" s="8">
        <f t="shared" si="92"/>
        <v>86700</v>
      </c>
      <c r="E304">
        <v>0</v>
      </c>
      <c r="F304" s="2">
        <v>0</v>
      </c>
      <c r="G304" s="2">
        <f t="shared" si="93"/>
        <v>300</v>
      </c>
      <c r="H304" s="2">
        <f t="shared" si="105"/>
        <v>231130.76756437999</v>
      </c>
      <c r="I304" s="2">
        <f t="shared" si="94"/>
        <v>1598.6544756536284</v>
      </c>
      <c r="J304" s="2">
        <v>0</v>
      </c>
      <c r="K304" s="2">
        <f t="shared" si="101"/>
        <v>232729.42204003362</v>
      </c>
      <c r="L304" s="2">
        <f t="shared" si="95"/>
        <v>146029.42204003362</v>
      </c>
      <c r="M304" s="2">
        <f t="shared" si="96"/>
        <v>17523.530644804032</v>
      </c>
      <c r="N304" s="2">
        <f t="shared" si="97"/>
        <v>215205.89139522958</v>
      </c>
      <c r="O304" s="2">
        <f t="shared" si="98"/>
        <v>128505.89139522958</v>
      </c>
      <c r="P304" s="2">
        <f t="shared" si="106"/>
        <v>1040.8672090407883</v>
      </c>
      <c r="Q304" s="2">
        <f t="shared" si="107"/>
        <v>201207.63817842316</v>
      </c>
      <c r="R304" s="2">
        <f t="shared" si="99"/>
        <v>114507.63817842316</v>
      </c>
      <c r="S304" s="2">
        <f>IF(MONTH(A304)=11,(Bezugstabelle!$D$14+Q292)*$R$10*0.7,0)</f>
        <v>0</v>
      </c>
      <c r="T304" s="2">
        <f t="shared" si="102"/>
        <v>0</v>
      </c>
      <c r="U304" s="3">
        <f t="shared" si="103"/>
        <v>21140.972698691374</v>
      </c>
      <c r="V304" s="3">
        <f t="shared" si="104"/>
        <v>93366.66547973179</v>
      </c>
      <c r="W304" s="14">
        <f t="shared" si="100"/>
        <v>180066.6654797318</v>
      </c>
    </row>
    <row r="305" spans="1:23" x14ac:dyDescent="0.25">
      <c r="A305" s="1">
        <v>52232</v>
      </c>
      <c r="B305">
        <v>290</v>
      </c>
      <c r="C305" s="8">
        <f t="shared" si="91"/>
        <v>300</v>
      </c>
      <c r="D305" s="8">
        <f t="shared" si="92"/>
        <v>87000</v>
      </c>
      <c r="E305">
        <v>0</v>
      </c>
      <c r="F305" s="2">
        <v>0</v>
      </c>
      <c r="G305" s="2">
        <f t="shared" si="93"/>
        <v>300</v>
      </c>
      <c r="H305" s="2">
        <f t="shared" si="105"/>
        <v>233029.42204003362</v>
      </c>
      <c r="I305" s="2">
        <f t="shared" si="94"/>
        <v>1611.7868357768994</v>
      </c>
      <c r="J305" s="2">
        <v>0</v>
      </c>
      <c r="K305" s="2">
        <f t="shared" si="101"/>
        <v>234641.20887581052</v>
      </c>
      <c r="L305" s="2">
        <f t="shared" si="95"/>
        <v>147641.20887581052</v>
      </c>
      <c r="M305" s="2">
        <f t="shared" si="96"/>
        <v>17716.945065097265</v>
      </c>
      <c r="N305" s="2">
        <f t="shared" si="97"/>
        <v>216924.26381071325</v>
      </c>
      <c r="O305" s="2">
        <f t="shared" si="98"/>
        <v>129924.26381071325</v>
      </c>
      <c r="P305" s="2">
        <f t="shared" si="106"/>
        <v>1047.8397185278004</v>
      </c>
      <c r="Q305" s="2">
        <f t="shared" si="107"/>
        <v>202555.47789695096</v>
      </c>
      <c r="R305" s="2">
        <f t="shared" si="99"/>
        <v>115555.47789695096</v>
      </c>
      <c r="S305" s="2">
        <f>IF(MONTH(A305)=11,(Bezugstabelle!$D$14+Q293)*$R$10*0.7,0)</f>
        <v>0</v>
      </c>
      <c r="T305" s="2">
        <f t="shared" si="102"/>
        <v>0</v>
      </c>
      <c r="U305" s="3">
        <f t="shared" si="103"/>
        <v>21334.430106724569</v>
      </c>
      <c r="V305" s="3">
        <f t="shared" si="104"/>
        <v>94221.047790226396</v>
      </c>
      <c r="W305" s="14">
        <f t="shared" si="100"/>
        <v>181221.04779022641</v>
      </c>
    </row>
    <row r="306" spans="1:23" x14ac:dyDescent="0.25">
      <c r="A306" s="1">
        <v>52263</v>
      </c>
      <c r="B306">
        <v>291</v>
      </c>
      <c r="C306" s="8">
        <f t="shared" si="91"/>
        <v>300</v>
      </c>
      <c r="D306" s="8">
        <f t="shared" si="92"/>
        <v>87300</v>
      </c>
      <c r="E306">
        <v>0</v>
      </c>
      <c r="F306" s="2">
        <v>0</v>
      </c>
      <c r="G306" s="2">
        <f t="shared" si="93"/>
        <v>300</v>
      </c>
      <c r="H306" s="2">
        <f t="shared" si="105"/>
        <v>234941.20887581052</v>
      </c>
      <c r="I306" s="2">
        <f t="shared" si="94"/>
        <v>1625.0100280576896</v>
      </c>
      <c r="J306" s="2">
        <v>0</v>
      </c>
      <c r="K306" s="2">
        <f t="shared" si="101"/>
        <v>236566.21890386823</v>
      </c>
      <c r="L306" s="2">
        <f t="shared" si="95"/>
        <v>149266.21890386823</v>
      </c>
      <c r="M306" s="2">
        <f t="shared" si="96"/>
        <v>17911.946268464188</v>
      </c>
      <c r="N306" s="2">
        <f t="shared" si="97"/>
        <v>218654.27263540405</v>
      </c>
      <c r="O306" s="2">
        <f t="shared" si="98"/>
        <v>131354.27263540405</v>
      </c>
      <c r="P306" s="2">
        <f t="shared" si="106"/>
        <v>1054.8484850641451</v>
      </c>
      <c r="Q306" s="2">
        <f t="shared" si="107"/>
        <v>203910.3263820151</v>
      </c>
      <c r="R306" s="2">
        <f t="shared" si="99"/>
        <v>116610.3263820151</v>
      </c>
      <c r="S306" s="2">
        <f>IF(MONTH(A306)=11,(Bezugstabelle!$D$14+Q294)*$R$10*0.7,0)</f>
        <v>0</v>
      </c>
      <c r="T306" s="2">
        <f t="shared" si="102"/>
        <v>0</v>
      </c>
      <c r="U306" s="3">
        <f t="shared" si="103"/>
        <v>21529.181508279533</v>
      </c>
      <c r="V306" s="3">
        <f t="shared" si="104"/>
        <v>95081.144873735568</v>
      </c>
      <c r="W306" s="14">
        <f t="shared" si="100"/>
        <v>182381.14487373555</v>
      </c>
    </row>
    <row r="307" spans="1:23" x14ac:dyDescent="0.25">
      <c r="A307" s="1">
        <v>52291</v>
      </c>
      <c r="B307">
        <v>292</v>
      </c>
      <c r="C307" s="8">
        <f t="shared" si="91"/>
        <v>300</v>
      </c>
      <c r="D307" s="8">
        <f t="shared" si="92"/>
        <v>87600</v>
      </c>
      <c r="E307">
        <v>0</v>
      </c>
      <c r="F307" s="2">
        <v>0</v>
      </c>
      <c r="G307" s="2">
        <f t="shared" si="93"/>
        <v>300</v>
      </c>
      <c r="H307" s="2">
        <f t="shared" si="105"/>
        <v>236866.21890386823</v>
      </c>
      <c r="I307" s="2">
        <f t="shared" si="94"/>
        <v>1638.3246807517553</v>
      </c>
      <c r="J307" s="2">
        <v>0</v>
      </c>
      <c r="K307" s="2">
        <f t="shared" si="101"/>
        <v>238504.54358461997</v>
      </c>
      <c r="L307" s="2">
        <f t="shared" si="95"/>
        <v>150904.54358461997</v>
      </c>
      <c r="M307" s="2">
        <f t="shared" si="96"/>
        <v>18108.545230154396</v>
      </c>
      <c r="N307" s="2">
        <f t="shared" si="97"/>
        <v>220395.99835446558</v>
      </c>
      <c r="O307" s="2">
        <f t="shared" si="98"/>
        <v>132795.99835446558</v>
      </c>
      <c r="P307" s="2">
        <f t="shared" si="106"/>
        <v>1061.8936971864784</v>
      </c>
      <c r="Q307" s="2">
        <f t="shared" si="107"/>
        <v>205272.22007920159</v>
      </c>
      <c r="R307" s="2">
        <f t="shared" si="99"/>
        <v>117672.22007920159</v>
      </c>
      <c r="S307" s="2">
        <f>IF(MONTH(A307)=11,(Bezugstabelle!$D$14+Q295)*$R$10*0.7,0)</f>
        <v>0</v>
      </c>
      <c r="T307" s="2">
        <f t="shared" si="102"/>
        <v>0</v>
      </c>
      <c r="U307" s="3">
        <f t="shared" si="103"/>
        <v>21725.233632122592</v>
      </c>
      <c r="V307" s="3">
        <f t="shared" si="104"/>
        <v>95946.986447079005</v>
      </c>
      <c r="W307" s="14">
        <f t="shared" si="100"/>
        <v>183546.98644707899</v>
      </c>
    </row>
    <row r="308" spans="1:23" x14ac:dyDescent="0.25">
      <c r="A308" s="1">
        <v>52322</v>
      </c>
      <c r="B308">
        <v>293</v>
      </c>
      <c r="C308" s="8">
        <f t="shared" si="91"/>
        <v>300</v>
      </c>
      <c r="D308" s="8">
        <f t="shared" si="92"/>
        <v>87900</v>
      </c>
      <c r="E308">
        <v>0</v>
      </c>
      <c r="F308" s="2">
        <v>0</v>
      </c>
      <c r="G308" s="2">
        <f t="shared" si="93"/>
        <v>300</v>
      </c>
      <c r="H308" s="2">
        <f t="shared" si="105"/>
        <v>238804.54358461997</v>
      </c>
      <c r="I308" s="2">
        <f t="shared" si="94"/>
        <v>1651.7314264602883</v>
      </c>
      <c r="J308" s="2">
        <v>0</v>
      </c>
      <c r="K308" s="2">
        <f t="shared" si="101"/>
        <v>240456.27501108026</v>
      </c>
      <c r="L308" s="2">
        <f t="shared" si="95"/>
        <v>152556.27501108026</v>
      </c>
      <c r="M308" s="2">
        <f t="shared" si="96"/>
        <v>18306.753001329631</v>
      </c>
      <c r="N308" s="2">
        <f t="shared" si="97"/>
        <v>222149.52200975062</v>
      </c>
      <c r="O308" s="2">
        <f t="shared" si="98"/>
        <v>134249.52200975062</v>
      </c>
      <c r="P308" s="2">
        <f t="shared" si="106"/>
        <v>1068.9755444118482</v>
      </c>
      <c r="Q308" s="2">
        <f t="shared" si="107"/>
        <v>206641.19562361343</v>
      </c>
      <c r="R308" s="2">
        <f t="shared" si="99"/>
        <v>118741.19562361343</v>
      </c>
      <c r="S308" s="2">
        <f>IF(MONTH(A308)=11,(Bezugstabelle!$D$14+Q296)*$R$10*0.7,0)</f>
        <v>0</v>
      </c>
      <c r="T308" s="2">
        <f t="shared" si="102"/>
        <v>0</v>
      </c>
      <c r="U308" s="3">
        <f t="shared" si="103"/>
        <v>21922.593242009625</v>
      </c>
      <c r="V308" s="3">
        <f t="shared" si="104"/>
        <v>96818.602381603807</v>
      </c>
      <c r="W308" s="14">
        <f t="shared" si="100"/>
        <v>184718.60238160379</v>
      </c>
    </row>
    <row r="309" spans="1:23" x14ac:dyDescent="0.25">
      <c r="A309" s="1">
        <v>52352</v>
      </c>
      <c r="B309">
        <v>294</v>
      </c>
      <c r="C309" s="8">
        <f t="shared" si="91"/>
        <v>300</v>
      </c>
      <c r="D309" s="8">
        <f t="shared" si="92"/>
        <v>88200</v>
      </c>
      <c r="E309">
        <v>0</v>
      </c>
      <c r="F309" s="2">
        <v>0</v>
      </c>
      <c r="G309" s="2">
        <f t="shared" si="93"/>
        <v>300</v>
      </c>
      <c r="H309" s="2">
        <f t="shared" si="105"/>
        <v>240756.27501108026</v>
      </c>
      <c r="I309" s="2">
        <f t="shared" si="94"/>
        <v>1665.2309021599719</v>
      </c>
      <c r="J309" s="2">
        <v>0</v>
      </c>
      <c r="K309" s="2">
        <f t="shared" si="101"/>
        <v>242421.50591324022</v>
      </c>
      <c r="L309" s="2">
        <f t="shared" si="95"/>
        <v>154221.50591324022</v>
      </c>
      <c r="M309" s="2">
        <f t="shared" si="96"/>
        <v>18506.580709588827</v>
      </c>
      <c r="N309" s="2">
        <f t="shared" si="97"/>
        <v>223914.92520365139</v>
      </c>
      <c r="O309" s="2">
        <f t="shared" si="98"/>
        <v>135714.92520365139</v>
      </c>
      <c r="P309" s="2">
        <f t="shared" si="106"/>
        <v>1076.0942172427897</v>
      </c>
      <c r="Q309" s="2">
        <f t="shared" si="107"/>
        <v>208017.28984085622</v>
      </c>
      <c r="R309" s="2">
        <f t="shared" si="99"/>
        <v>119817.28984085622</v>
      </c>
      <c r="S309" s="2">
        <f>IF(MONTH(A309)=11,(Bezugstabelle!$D$14+Q297)*$R$10*0.7,0)</f>
        <v>0</v>
      </c>
      <c r="T309" s="2">
        <f t="shared" si="102"/>
        <v>0</v>
      </c>
      <c r="U309" s="3">
        <f t="shared" si="103"/>
        <v>22121.267136868075</v>
      </c>
      <c r="V309" s="3">
        <f t="shared" si="104"/>
        <v>97696.022703988143</v>
      </c>
      <c r="W309" s="14">
        <f t="shared" si="100"/>
        <v>185896.02270398813</v>
      </c>
    </row>
    <row r="310" spans="1:23" x14ac:dyDescent="0.25">
      <c r="A310" s="1">
        <v>52383</v>
      </c>
      <c r="B310">
        <v>295</v>
      </c>
      <c r="C310" s="8">
        <f t="shared" si="91"/>
        <v>300</v>
      </c>
      <c r="D310" s="8">
        <f t="shared" si="92"/>
        <v>88500</v>
      </c>
      <c r="E310">
        <v>0</v>
      </c>
      <c r="F310" s="2">
        <v>0</v>
      </c>
      <c r="G310" s="2">
        <f t="shared" si="93"/>
        <v>300</v>
      </c>
      <c r="H310" s="2">
        <f t="shared" si="105"/>
        <v>242721.50591324022</v>
      </c>
      <c r="I310" s="2">
        <f t="shared" si="94"/>
        <v>1678.8237492332448</v>
      </c>
      <c r="J310" s="2">
        <v>0</v>
      </c>
      <c r="K310" s="2">
        <f t="shared" si="101"/>
        <v>244400.32966247346</v>
      </c>
      <c r="L310" s="2">
        <f t="shared" si="95"/>
        <v>155900.32966247346</v>
      </c>
      <c r="M310" s="2">
        <f t="shared" si="96"/>
        <v>18708.039559496814</v>
      </c>
      <c r="N310" s="2">
        <f t="shared" si="97"/>
        <v>225692.29010297667</v>
      </c>
      <c r="O310" s="2">
        <f t="shared" si="98"/>
        <v>137192.29010297667</v>
      </c>
      <c r="P310" s="2">
        <f t="shared" si="106"/>
        <v>1083.2499071724524</v>
      </c>
      <c r="Q310" s="2">
        <f t="shared" si="107"/>
        <v>209400.53974802868</v>
      </c>
      <c r="R310" s="2">
        <f t="shared" si="99"/>
        <v>120900.53974802868</v>
      </c>
      <c r="S310" s="2">
        <f>IF(MONTH(A310)=11,(Bezugstabelle!$D$14+Q298)*$R$10*0.7,0)</f>
        <v>0</v>
      </c>
      <c r="T310" s="2">
        <f t="shared" si="102"/>
        <v>0</v>
      </c>
      <c r="U310" s="3">
        <f t="shared" si="103"/>
        <v>22321.262150979794</v>
      </c>
      <c r="V310" s="3">
        <f t="shared" si="104"/>
        <v>98579.277597048887</v>
      </c>
      <c r="W310" s="14">
        <f t="shared" si="100"/>
        <v>187079.2775970489</v>
      </c>
    </row>
    <row r="311" spans="1:23" x14ac:dyDescent="0.25">
      <c r="A311" s="1">
        <v>52413</v>
      </c>
      <c r="B311">
        <v>296</v>
      </c>
      <c r="C311" s="8">
        <f t="shared" si="91"/>
        <v>300</v>
      </c>
      <c r="D311" s="8">
        <f t="shared" si="92"/>
        <v>88800</v>
      </c>
      <c r="E311">
        <v>0</v>
      </c>
      <c r="F311" s="2">
        <v>0</v>
      </c>
      <c r="G311" s="2">
        <f t="shared" si="93"/>
        <v>300</v>
      </c>
      <c r="H311" s="2">
        <f t="shared" si="105"/>
        <v>244700.32966247346</v>
      </c>
      <c r="I311" s="2">
        <f t="shared" si="94"/>
        <v>1692.5106134987748</v>
      </c>
      <c r="J311" s="2">
        <v>0</v>
      </c>
      <c r="K311" s="2">
        <f t="shared" si="101"/>
        <v>246392.84027597224</v>
      </c>
      <c r="L311" s="2">
        <f t="shared" si="95"/>
        <v>157592.84027597224</v>
      </c>
      <c r="M311" s="2">
        <f t="shared" si="96"/>
        <v>18911.140833116671</v>
      </c>
      <c r="N311" s="2">
        <f t="shared" si="97"/>
        <v>227481.69944285558</v>
      </c>
      <c r="O311" s="2">
        <f t="shared" si="98"/>
        <v>138681.69944285558</v>
      </c>
      <c r="P311" s="2">
        <f t="shared" si="106"/>
        <v>1090.442806689749</v>
      </c>
      <c r="Q311" s="2">
        <f t="shared" si="107"/>
        <v>210790.98255471842</v>
      </c>
      <c r="R311" s="2">
        <f t="shared" si="99"/>
        <v>121990.98255471842</v>
      </c>
      <c r="S311" s="2">
        <f>IF(MONTH(A311)=11,(Bezugstabelle!$D$14+Q299)*$R$10*0.7,0)</f>
        <v>0</v>
      </c>
      <c r="T311" s="2">
        <f t="shared" si="102"/>
        <v>0</v>
      </c>
      <c r="U311" s="3">
        <f t="shared" si="103"/>
        <v>22522.585154164884</v>
      </c>
      <c r="V311" s="3">
        <f t="shared" si="104"/>
        <v>99468.397400553527</v>
      </c>
      <c r="W311" s="14">
        <f t="shared" si="100"/>
        <v>188268.39740055351</v>
      </c>
    </row>
    <row r="312" spans="1:23" x14ac:dyDescent="0.25">
      <c r="A312" s="1">
        <v>52444</v>
      </c>
      <c r="B312">
        <v>297</v>
      </c>
      <c r="C312" s="8">
        <f t="shared" si="91"/>
        <v>300</v>
      </c>
      <c r="D312" s="8">
        <f t="shared" si="92"/>
        <v>89100</v>
      </c>
      <c r="E312">
        <v>0</v>
      </c>
      <c r="F312" s="2">
        <v>0</v>
      </c>
      <c r="G312" s="2">
        <f t="shared" si="93"/>
        <v>300</v>
      </c>
      <c r="H312" s="2">
        <f t="shared" si="105"/>
        <v>246692.84027597224</v>
      </c>
      <c r="I312" s="2">
        <f t="shared" si="94"/>
        <v>1706.2921452421415</v>
      </c>
      <c r="J312" s="2">
        <v>0</v>
      </c>
      <c r="K312" s="2">
        <f t="shared" si="101"/>
        <v>248399.13242121437</v>
      </c>
      <c r="L312" s="2">
        <f t="shared" si="95"/>
        <v>159299.13242121437</v>
      </c>
      <c r="M312" s="2">
        <f t="shared" si="96"/>
        <v>19115.895890545722</v>
      </c>
      <c r="N312" s="2">
        <f t="shared" si="97"/>
        <v>229283.23653066866</v>
      </c>
      <c r="O312" s="2">
        <f t="shared" si="98"/>
        <v>140183.23653066866</v>
      </c>
      <c r="P312" s="2">
        <f t="shared" si="106"/>
        <v>1097.6731092845357</v>
      </c>
      <c r="Q312" s="2">
        <f t="shared" si="107"/>
        <v>212188.65566400296</v>
      </c>
      <c r="R312" s="2">
        <f t="shared" si="99"/>
        <v>123088.65566400296</v>
      </c>
      <c r="S312" s="2">
        <f>IF(MONTH(A312)=11,(Bezugstabelle!$D$14+Q300)*$R$10*0.7,0)</f>
        <v>0</v>
      </c>
      <c r="T312" s="2">
        <f t="shared" si="102"/>
        <v>0</v>
      </c>
      <c r="U312" s="3">
        <f t="shared" si="103"/>
        <v>22725.243051966543</v>
      </c>
      <c r="V312" s="3">
        <f t="shared" si="104"/>
        <v>100363.41261203642</v>
      </c>
      <c r="W312" s="14">
        <f t="shared" si="100"/>
        <v>189463.41261203642</v>
      </c>
    </row>
    <row r="313" spans="1:23" x14ac:dyDescent="0.25">
      <c r="A313" s="1">
        <v>52475</v>
      </c>
      <c r="B313">
        <v>298</v>
      </c>
      <c r="C313" s="8">
        <f t="shared" si="91"/>
        <v>300</v>
      </c>
      <c r="D313" s="8">
        <f t="shared" si="92"/>
        <v>89400</v>
      </c>
      <c r="E313">
        <v>0</v>
      </c>
      <c r="F313" s="2">
        <v>0</v>
      </c>
      <c r="G313" s="2">
        <f t="shared" si="93"/>
        <v>300</v>
      </c>
      <c r="H313" s="2">
        <f t="shared" si="105"/>
        <v>248699.13242121437</v>
      </c>
      <c r="I313" s="2">
        <f t="shared" si="94"/>
        <v>1720.1689992467327</v>
      </c>
      <c r="J313" s="2">
        <v>0</v>
      </c>
      <c r="K313" s="2">
        <f t="shared" si="101"/>
        <v>250419.3014204611</v>
      </c>
      <c r="L313" s="2">
        <f t="shared" si="95"/>
        <v>161019.3014204611</v>
      </c>
      <c r="M313" s="2">
        <f t="shared" si="96"/>
        <v>19322.316170455331</v>
      </c>
      <c r="N313" s="2">
        <f t="shared" si="97"/>
        <v>231096.98525000576</v>
      </c>
      <c r="O313" s="2">
        <f t="shared" si="98"/>
        <v>141696.98525000576</v>
      </c>
      <c r="P313" s="2">
        <f t="shared" si="106"/>
        <v>1104.9410094528153</v>
      </c>
      <c r="Q313" s="2">
        <f t="shared" si="107"/>
        <v>213593.59667345579</v>
      </c>
      <c r="R313" s="2">
        <f t="shared" si="99"/>
        <v>124193.59667345579</v>
      </c>
      <c r="S313" s="2">
        <f>IF(MONTH(A313)=11,(Bezugstabelle!$D$14+Q301)*$R$10*0.7,0)</f>
        <v>0</v>
      </c>
      <c r="T313" s="2">
        <f t="shared" si="102"/>
        <v>0</v>
      </c>
      <c r="U313" s="3">
        <f t="shared" si="103"/>
        <v>22929.242785836774</v>
      </c>
      <c r="V313" s="3">
        <f t="shared" si="104"/>
        <v>101264.35388761901</v>
      </c>
      <c r="W313" s="14">
        <f t="shared" si="100"/>
        <v>190664.35388761901</v>
      </c>
    </row>
    <row r="314" spans="1:23" x14ac:dyDescent="0.25">
      <c r="A314" s="1">
        <v>52505</v>
      </c>
      <c r="B314">
        <v>299</v>
      </c>
      <c r="C314" s="8">
        <f t="shared" si="91"/>
        <v>300</v>
      </c>
      <c r="D314" s="8">
        <f t="shared" si="92"/>
        <v>89700</v>
      </c>
      <c r="E314">
        <v>0</v>
      </c>
      <c r="F314" s="2">
        <v>0</v>
      </c>
      <c r="G314" s="2">
        <f t="shared" si="93"/>
        <v>300</v>
      </c>
      <c r="H314" s="2">
        <f t="shared" si="105"/>
        <v>250719.3014204611</v>
      </c>
      <c r="I314" s="2">
        <f t="shared" si="94"/>
        <v>1734.141834824856</v>
      </c>
      <c r="J314" s="2">
        <v>0</v>
      </c>
      <c r="K314" s="2">
        <f t="shared" si="101"/>
        <v>252453.44325528597</v>
      </c>
      <c r="L314" s="2">
        <f t="shared" si="95"/>
        <v>162753.44325528597</v>
      </c>
      <c r="M314" s="2">
        <f t="shared" si="96"/>
        <v>19530.413190634317</v>
      </c>
      <c r="N314" s="2">
        <f t="shared" si="97"/>
        <v>232923.03006465166</v>
      </c>
      <c r="O314" s="2">
        <f t="shared" si="98"/>
        <v>143223.03006465166</v>
      </c>
      <c r="P314" s="2">
        <f t="shared" si="106"/>
        <v>1112.24670270197</v>
      </c>
      <c r="Q314" s="2">
        <f t="shared" si="107"/>
        <v>215005.84337615775</v>
      </c>
      <c r="R314" s="2">
        <f t="shared" si="99"/>
        <v>125305.84337615775</v>
      </c>
      <c r="S314" s="2">
        <f>IF(MONTH(A314)=11,(Bezugstabelle!$D$14+Q302)*$R$10*0.7,0)</f>
        <v>0</v>
      </c>
      <c r="T314" s="2">
        <f t="shared" si="102"/>
        <v>0</v>
      </c>
      <c r="U314" s="3">
        <f t="shared" si="103"/>
        <v>23134.591333323122</v>
      </c>
      <c r="V314" s="3">
        <f t="shared" si="104"/>
        <v>102171.25204283462</v>
      </c>
      <c r="W314" s="14">
        <f t="shared" si="100"/>
        <v>191871.25204283462</v>
      </c>
    </row>
    <row r="315" spans="1:23" x14ac:dyDescent="0.25">
      <c r="A315" s="1">
        <v>52536</v>
      </c>
      <c r="B315">
        <v>300</v>
      </c>
      <c r="C315" s="8">
        <f t="shared" si="91"/>
        <v>300</v>
      </c>
      <c r="D315" s="8">
        <f t="shared" si="92"/>
        <v>90000</v>
      </c>
      <c r="E315">
        <v>0</v>
      </c>
      <c r="F315" s="2">
        <f>F303+$J$7</f>
        <v>-323.58000000000021</v>
      </c>
      <c r="G315" s="2">
        <f t="shared" si="93"/>
        <v>-23.580000000000211</v>
      </c>
      <c r="H315" s="2">
        <f t="shared" si="105"/>
        <v>252429.86325528598</v>
      </c>
      <c r="I315" s="2">
        <f t="shared" si="94"/>
        <v>1745.9732208490614</v>
      </c>
      <c r="J315" s="2">
        <f t="shared" ref="J315" si="111">(0.36%+0.035%)*H315</f>
        <v>997.09795985837968</v>
      </c>
      <c r="K315" s="2">
        <f t="shared" si="101"/>
        <v>255172.9344359934</v>
      </c>
      <c r="L315" s="2">
        <f t="shared" si="95"/>
        <v>165172.9344359934</v>
      </c>
      <c r="M315" s="2">
        <f t="shared" si="96"/>
        <v>19820.752132319209</v>
      </c>
      <c r="N315" s="2">
        <f t="shared" si="97"/>
        <v>235352.1823036742</v>
      </c>
      <c r="O315" s="2">
        <f t="shared" si="98"/>
        <v>145352.1823036742</v>
      </c>
      <c r="P315" s="2">
        <f t="shared" si="106"/>
        <v>1119.5903855560202</v>
      </c>
      <c r="Q315" s="2">
        <f t="shared" si="107"/>
        <v>216395.43706232202</v>
      </c>
      <c r="R315" s="2">
        <f t="shared" si="99"/>
        <v>126395.43706232202</v>
      </c>
      <c r="S315" s="2">
        <f>IF(MONTH(A315)=11,(Bezugstabelle!$D$14+Q303)*$R$10*0.7,0)</f>
        <v>734.61304632855172</v>
      </c>
      <c r="T315" s="2">
        <f t="shared" si="102"/>
        <v>29.996699391749193</v>
      </c>
      <c r="U315" s="3">
        <f t="shared" si="103"/>
        <v>23200.129633952791</v>
      </c>
      <c r="V315" s="3">
        <f t="shared" si="104"/>
        <v>103195.30742836923</v>
      </c>
      <c r="W315" s="14">
        <f t="shared" si="100"/>
        <v>193195.30742836924</v>
      </c>
    </row>
    <row r="316" spans="1:23" x14ac:dyDescent="0.25">
      <c r="A316" s="1">
        <v>52566</v>
      </c>
      <c r="B316">
        <v>301</v>
      </c>
      <c r="C316" s="8">
        <f t="shared" si="91"/>
        <v>300</v>
      </c>
      <c r="D316" s="8">
        <f t="shared" si="92"/>
        <v>90300</v>
      </c>
      <c r="E316">
        <v>0</v>
      </c>
      <c r="F316" s="2">
        <v>0</v>
      </c>
      <c r="G316" s="2">
        <f t="shared" si="93"/>
        <v>300</v>
      </c>
      <c r="H316" s="2">
        <f t="shared" si="105"/>
        <v>255472.9344359934</v>
      </c>
      <c r="I316" s="2">
        <f t="shared" si="94"/>
        <v>1767.0211298489546</v>
      </c>
      <c r="J316" s="2">
        <v>0</v>
      </c>
      <c r="K316" s="2">
        <f t="shared" si="101"/>
        <v>257239.95556584236</v>
      </c>
      <c r="L316" s="2">
        <f t="shared" si="95"/>
        <v>166939.95556584236</v>
      </c>
      <c r="M316" s="2">
        <f t="shared" si="96"/>
        <v>20032.794667901086</v>
      </c>
      <c r="N316" s="2">
        <f t="shared" si="97"/>
        <v>237207.16089794127</v>
      </c>
      <c r="O316" s="2">
        <f t="shared" si="98"/>
        <v>146907.16089794127</v>
      </c>
      <c r="P316" s="2">
        <f t="shared" si="106"/>
        <v>1126.8162727240745</v>
      </c>
      <c r="Q316" s="2">
        <f t="shared" si="107"/>
        <v>217822.25333504609</v>
      </c>
      <c r="R316" s="2">
        <f t="shared" si="99"/>
        <v>127522.25333504609</v>
      </c>
      <c r="S316" s="2">
        <f>IF(MONTH(A316)=11,(Bezugstabelle!$D$14+Q304)*$R$10*0.7,0)</f>
        <v>0</v>
      </c>
      <c r="T316" s="2">
        <f t="shared" si="102"/>
        <v>0</v>
      </c>
      <c r="U316" s="3">
        <f t="shared" si="103"/>
        <v>23543.796021982882</v>
      </c>
      <c r="V316" s="3">
        <f t="shared" si="104"/>
        <v>103978.45731306321</v>
      </c>
      <c r="W316" s="14">
        <f t="shared" si="100"/>
        <v>194278.45731306321</v>
      </c>
    </row>
    <row r="317" spans="1:23" x14ac:dyDescent="0.25">
      <c r="A317" s="1">
        <v>52597</v>
      </c>
      <c r="B317">
        <v>302</v>
      </c>
      <c r="C317" s="8">
        <f t="shared" si="91"/>
        <v>300</v>
      </c>
      <c r="D317" s="8">
        <f t="shared" si="92"/>
        <v>90600</v>
      </c>
      <c r="E317">
        <v>0</v>
      </c>
      <c r="F317" s="2">
        <v>0</v>
      </c>
      <c r="G317" s="2">
        <f t="shared" si="93"/>
        <v>300</v>
      </c>
      <c r="H317" s="2">
        <f t="shared" si="105"/>
        <v>257539.95556584236</v>
      </c>
      <c r="I317" s="2">
        <f t="shared" si="94"/>
        <v>1781.3180259970766</v>
      </c>
      <c r="J317" s="2">
        <v>0</v>
      </c>
      <c r="K317" s="2">
        <f t="shared" si="101"/>
        <v>259321.27359183945</v>
      </c>
      <c r="L317" s="2">
        <f t="shared" si="95"/>
        <v>168721.27359183945</v>
      </c>
      <c r="M317" s="2">
        <f t="shared" si="96"/>
        <v>20246.552831020734</v>
      </c>
      <c r="N317" s="2">
        <f t="shared" si="97"/>
        <v>239074.72076081872</v>
      </c>
      <c r="O317" s="2">
        <f t="shared" si="98"/>
        <v>148474.72076081872</v>
      </c>
      <c r="P317" s="2">
        <f t="shared" si="106"/>
        <v>1134.2357173422397</v>
      </c>
      <c r="Q317" s="2">
        <f t="shared" si="107"/>
        <v>219256.48905238832</v>
      </c>
      <c r="R317" s="2">
        <f t="shared" si="99"/>
        <v>128656.48905238832</v>
      </c>
      <c r="S317" s="2">
        <f>IF(MONTH(A317)=11,(Bezugstabelle!$D$14+Q305)*$R$10*0.7,0)</f>
        <v>0</v>
      </c>
      <c r="T317" s="2">
        <f t="shared" si="102"/>
        <v>0</v>
      </c>
      <c r="U317" s="3">
        <f t="shared" si="103"/>
        <v>23753.204291297192</v>
      </c>
      <c r="V317" s="3">
        <f t="shared" si="104"/>
        <v>104903.28476109113</v>
      </c>
      <c r="W317" s="14">
        <f t="shared" si="100"/>
        <v>195503.28476109111</v>
      </c>
    </row>
    <row r="318" spans="1:23" x14ac:dyDescent="0.25">
      <c r="A318" s="1">
        <v>52628</v>
      </c>
      <c r="B318">
        <v>303</v>
      </c>
      <c r="C318" s="8">
        <f t="shared" si="91"/>
        <v>300</v>
      </c>
      <c r="D318" s="8">
        <f t="shared" si="92"/>
        <v>90900</v>
      </c>
      <c r="E318">
        <v>0</v>
      </c>
      <c r="F318" s="2">
        <v>0</v>
      </c>
      <c r="G318" s="2">
        <f t="shared" si="93"/>
        <v>300</v>
      </c>
      <c r="H318" s="2">
        <f t="shared" si="105"/>
        <v>259621.27359183945</v>
      </c>
      <c r="I318" s="2">
        <f t="shared" si="94"/>
        <v>1795.7138090102228</v>
      </c>
      <c r="J318" s="2">
        <v>0</v>
      </c>
      <c r="K318" s="2">
        <f t="shared" si="101"/>
        <v>261416.98740084967</v>
      </c>
      <c r="L318" s="2">
        <f t="shared" si="95"/>
        <v>170516.98740084967</v>
      </c>
      <c r="M318" s="2">
        <f t="shared" si="96"/>
        <v>20462.03848810196</v>
      </c>
      <c r="N318" s="2">
        <f t="shared" si="97"/>
        <v>240954.9489127477</v>
      </c>
      <c r="O318" s="2">
        <f t="shared" si="98"/>
        <v>150054.9489127477</v>
      </c>
      <c r="P318" s="2">
        <f t="shared" si="106"/>
        <v>1141.6937430724192</v>
      </c>
      <c r="Q318" s="2">
        <f t="shared" si="107"/>
        <v>220698.18279546074</v>
      </c>
      <c r="R318" s="2">
        <f t="shared" si="99"/>
        <v>129798.18279546074</v>
      </c>
      <c r="S318" s="2">
        <f>IF(MONTH(A318)=11,(Bezugstabelle!$D$14+Q306)*$R$10*0.7,0)</f>
        <v>0</v>
      </c>
      <c r="T318" s="2">
        <f t="shared" si="102"/>
        <v>0</v>
      </c>
      <c r="U318" s="3">
        <f t="shared" si="103"/>
        <v>23963.98949861194</v>
      </c>
      <c r="V318" s="3">
        <f t="shared" si="104"/>
        <v>105834.1932968488</v>
      </c>
      <c r="W318" s="14">
        <f t="shared" si="100"/>
        <v>196734.1932968488</v>
      </c>
    </row>
    <row r="319" spans="1:23" x14ac:dyDescent="0.25">
      <c r="A319" s="1">
        <v>52657</v>
      </c>
      <c r="B319">
        <v>304</v>
      </c>
      <c r="C319" s="8">
        <f t="shared" si="91"/>
        <v>300</v>
      </c>
      <c r="D319" s="8">
        <f t="shared" si="92"/>
        <v>91200</v>
      </c>
      <c r="E319">
        <v>0</v>
      </c>
      <c r="F319" s="2">
        <v>0</v>
      </c>
      <c r="G319" s="2">
        <f t="shared" si="93"/>
        <v>300</v>
      </c>
      <c r="H319" s="2">
        <f t="shared" si="105"/>
        <v>261716.98740084967</v>
      </c>
      <c r="I319" s="2">
        <f t="shared" si="94"/>
        <v>1810.2091628558771</v>
      </c>
      <c r="J319" s="2">
        <v>0</v>
      </c>
      <c r="K319" s="2">
        <f t="shared" si="101"/>
        <v>263527.19656370557</v>
      </c>
      <c r="L319" s="2">
        <f t="shared" si="95"/>
        <v>172327.19656370557</v>
      </c>
      <c r="M319" s="2">
        <f t="shared" si="96"/>
        <v>20679.263587644669</v>
      </c>
      <c r="N319" s="2">
        <f t="shared" si="97"/>
        <v>242847.9329760609</v>
      </c>
      <c r="O319" s="2">
        <f t="shared" si="98"/>
        <v>151647.9329760609</v>
      </c>
      <c r="P319" s="2">
        <f t="shared" si="106"/>
        <v>1149.1905505363959</v>
      </c>
      <c r="Q319" s="2">
        <f t="shared" si="107"/>
        <v>222147.37334599713</v>
      </c>
      <c r="R319" s="2">
        <f t="shared" si="99"/>
        <v>130947.37334599713</v>
      </c>
      <c r="S319" s="2">
        <f>IF(MONTH(A319)=11,(Bezugstabelle!$D$14+Q307)*$R$10*0.7,0)</f>
        <v>0</v>
      </c>
      <c r="T319" s="2">
        <f t="shared" si="102"/>
        <v>0</v>
      </c>
      <c r="U319" s="3">
        <f t="shared" si="103"/>
        <v>24176.158804004717</v>
      </c>
      <c r="V319" s="3">
        <f t="shared" si="104"/>
        <v>106771.21454199241</v>
      </c>
      <c r="W319" s="14">
        <f t="shared" si="100"/>
        <v>197971.21454199241</v>
      </c>
    </row>
    <row r="320" spans="1:23" x14ac:dyDescent="0.25">
      <c r="A320" s="1">
        <v>52688</v>
      </c>
      <c r="B320">
        <v>305</v>
      </c>
      <c r="C320" s="8">
        <f t="shared" si="91"/>
        <v>300</v>
      </c>
      <c r="D320" s="8">
        <f t="shared" si="92"/>
        <v>91500</v>
      </c>
      <c r="E320">
        <v>0</v>
      </c>
      <c r="F320" s="2">
        <v>0</v>
      </c>
      <c r="G320" s="2">
        <f t="shared" si="93"/>
        <v>300</v>
      </c>
      <c r="H320" s="2">
        <f t="shared" si="105"/>
        <v>263827.19656370557</v>
      </c>
      <c r="I320" s="2">
        <f t="shared" si="94"/>
        <v>1824.8047762322969</v>
      </c>
      <c r="J320" s="2">
        <v>0</v>
      </c>
      <c r="K320" s="2">
        <f t="shared" si="101"/>
        <v>265652.00133993785</v>
      </c>
      <c r="L320" s="2">
        <f t="shared" si="95"/>
        <v>174152.00133993785</v>
      </c>
      <c r="M320" s="2">
        <f t="shared" si="96"/>
        <v>20898.240160792542</v>
      </c>
      <c r="N320" s="2">
        <f t="shared" si="97"/>
        <v>244753.76117914531</v>
      </c>
      <c r="O320" s="2">
        <f t="shared" si="98"/>
        <v>153253.76117914531</v>
      </c>
      <c r="P320" s="2">
        <f t="shared" si="106"/>
        <v>1156.726341399185</v>
      </c>
      <c r="Q320" s="2">
        <f t="shared" si="107"/>
        <v>223604.09968739632</v>
      </c>
      <c r="R320" s="2">
        <f t="shared" si="99"/>
        <v>132104.09968739632</v>
      </c>
      <c r="S320" s="2">
        <f>IF(MONTH(A320)=11,(Bezugstabelle!$D$14+Q308)*$R$10*0.7,0)</f>
        <v>0</v>
      </c>
      <c r="T320" s="2">
        <f t="shared" si="102"/>
        <v>0</v>
      </c>
      <c r="U320" s="3">
        <f t="shared" si="103"/>
        <v>24389.719404785541</v>
      </c>
      <c r="V320" s="3">
        <f t="shared" si="104"/>
        <v>107714.38028261077</v>
      </c>
      <c r="W320" s="14">
        <f t="shared" si="100"/>
        <v>199214.38028261077</v>
      </c>
    </row>
    <row r="321" spans="1:23" x14ac:dyDescent="0.25">
      <c r="A321" s="1">
        <v>52718</v>
      </c>
      <c r="B321">
        <v>306</v>
      </c>
      <c r="C321" s="8">
        <f t="shared" si="91"/>
        <v>300</v>
      </c>
      <c r="D321" s="8">
        <f t="shared" si="92"/>
        <v>91800</v>
      </c>
      <c r="E321">
        <v>0</v>
      </c>
      <c r="F321" s="2">
        <v>0</v>
      </c>
      <c r="G321" s="2">
        <f t="shared" si="93"/>
        <v>300</v>
      </c>
      <c r="H321" s="2">
        <f t="shared" si="105"/>
        <v>265952.00133993785</v>
      </c>
      <c r="I321" s="2">
        <f t="shared" si="94"/>
        <v>1839.5013426012367</v>
      </c>
      <c r="J321" s="2">
        <v>0</v>
      </c>
      <c r="K321" s="2">
        <f t="shared" si="101"/>
        <v>267791.50268253911</v>
      </c>
      <c r="L321" s="2">
        <f t="shared" si="95"/>
        <v>175991.50268253911</v>
      </c>
      <c r="M321" s="2">
        <f t="shared" si="96"/>
        <v>21118.980321904695</v>
      </c>
      <c r="N321" s="2">
        <f t="shared" si="97"/>
        <v>246672.52236063441</v>
      </c>
      <c r="O321" s="2">
        <f t="shared" si="98"/>
        <v>154872.52236063441</v>
      </c>
      <c r="P321" s="2">
        <f t="shared" si="106"/>
        <v>1164.3013183744608</v>
      </c>
      <c r="Q321" s="2">
        <f t="shared" si="107"/>
        <v>225068.40100577078</v>
      </c>
      <c r="R321" s="2">
        <f t="shared" si="99"/>
        <v>133268.40100577078</v>
      </c>
      <c r="S321" s="2">
        <f>IF(MONTH(A321)=11,(Bezugstabelle!$D$14+Q309)*$R$10*0.7,0)</f>
        <v>0</v>
      </c>
      <c r="T321" s="2">
        <f t="shared" si="102"/>
        <v>0</v>
      </c>
      <c r="U321" s="3">
        <f t="shared" si="103"/>
        <v>24604.678535690426</v>
      </c>
      <c r="V321" s="3">
        <f t="shared" si="104"/>
        <v>108663.72247008035</v>
      </c>
      <c r="W321" s="14">
        <f t="shared" si="100"/>
        <v>200463.72247008036</v>
      </c>
    </row>
    <row r="322" spans="1:23" x14ac:dyDescent="0.25">
      <c r="A322" s="1">
        <v>52749</v>
      </c>
      <c r="B322">
        <v>307</v>
      </c>
      <c r="C322" s="8">
        <f t="shared" si="91"/>
        <v>300</v>
      </c>
      <c r="D322" s="8">
        <f t="shared" si="92"/>
        <v>92100</v>
      </c>
      <c r="E322">
        <v>0</v>
      </c>
      <c r="F322" s="2">
        <v>0</v>
      </c>
      <c r="G322" s="2">
        <f t="shared" si="93"/>
        <v>300</v>
      </c>
      <c r="H322" s="2">
        <f t="shared" si="105"/>
        <v>268091.50268253911</v>
      </c>
      <c r="I322" s="2">
        <f t="shared" si="94"/>
        <v>1854.2995602208957</v>
      </c>
      <c r="J322" s="2">
        <v>0</v>
      </c>
      <c r="K322" s="2">
        <f t="shared" si="101"/>
        <v>269945.80224276002</v>
      </c>
      <c r="L322" s="2">
        <f t="shared" si="95"/>
        <v>177845.80224276002</v>
      </c>
      <c r="M322" s="2">
        <f t="shared" si="96"/>
        <v>21341.496269131203</v>
      </c>
      <c r="N322" s="2">
        <f t="shared" si="97"/>
        <v>248604.30597362883</v>
      </c>
      <c r="O322" s="2">
        <f t="shared" si="98"/>
        <v>156504.30597362883</v>
      </c>
      <c r="P322" s="2">
        <f t="shared" si="106"/>
        <v>1171.915685230008</v>
      </c>
      <c r="Q322" s="2">
        <f t="shared" si="107"/>
        <v>226540.3166910008</v>
      </c>
      <c r="R322" s="2">
        <f t="shared" si="99"/>
        <v>134440.3166910008</v>
      </c>
      <c r="S322" s="2">
        <f>IF(MONTH(A322)=11,(Bezugstabelle!$D$14+Q310)*$R$10*0.7,0)</f>
        <v>0</v>
      </c>
      <c r="T322" s="2">
        <f t="shared" si="102"/>
        <v>0</v>
      </c>
      <c r="U322" s="3">
        <f t="shared" si="103"/>
        <v>24821.043469076019</v>
      </c>
      <c r="V322" s="3">
        <f t="shared" si="104"/>
        <v>109619.27322192478</v>
      </c>
      <c r="W322" s="14">
        <f t="shared" si="100"/>
        <v>201719.27322192478</v>
      </c>
    </row>
    <row r="323" spans="1:23" x14ac:dyDescent="0.25">
      <c r="A323" s="1">
        <v>52779</v>
      </c>
      <c r="B323">
        <v>308</v>
      </c>
      <c r="C323" s="8">
        <f t="shared" si="91"/>
        <v>300</v>
      </c>
      <c r="D323" s="8">
        <f t="shared" si="92"/>
        <v>92400</v>
      </c>
      <c r="E323">
        <v>0</v>
      </c>
      <c r="F323" s="2">
        <v>0</v>
      </c>
      <c r="G323" s="2">
        <f t="shared" si="93"/>
        <v>300</v>
      </c>
      <c r="H323" s="2">
        <f t="shared" si="105"/>
        <v>270245.80224276002</v>
      </c>
      <c r="I323" s="2">
        <f t="shared" si="94"/>
        <v>1869.2001321790904</v>
      </c>
      <c r="J323" s="2">
        <v>0</v>
      </c>
      <c r="K323" s="2">
        <f t="shared" si="101"/>
        <v>272115.0023749391</v>
      </c>
      <c r="L323" s="2">
        <f t="shared" si="95"/>
        <v>179715.0023749391</v>
      </c>
      <c r="M323" s="2">
        <f t="shared" si="96"/>
        <v>21565.800284992692</v>
      </c>
      <c r="N323" s="2">
        <f t="shared" si="97"/>
        <v>250549.2020899464</v>
      </c>
      <c r="O323" s="2">
        <f t="shared" si="98"/>
        <v>158149.2020899464</v>
      </c>
      <c r="P323" s="2">
        <f t="shared" si="106"/>
        <v>1179.5696467932041</v>
      </c>
      <c r="Q323" s="2">
        <f t="shared" si="107"/>
        <v>228019.88633779401</v>
      </c>
      <c r="R323" s="2">
        <f t="shared" si="99"/>
        <v>135619.88633779401</v>
      </c>
      <c r="S323" s="2">
        <f>IF(MONTH(A323)=11,(Bezugstabelle!$D$14+Q311)*$R$10*0.7,0)</f>
        <v>0</v>
      </c>
      <c r="T323" s="2">
        <f t="shared" si="102"/>
        <v>0</v>
      </c>
      <c r="U323" s="3">
        <f t="shared" si="103"/>
        <v>25038.821515115218</v>
      </c>
      <c r="V323" s="3">
        <f t="shared" si="104"/>
        <v>110581.0648226788</v>
      </c>
      <c r="W323" s="14">
        <f t="shared" si="100"/>
        <v>202981.0648226788</v>
      </c>
    </row>
    <row r="324" spans="1:23" x14ac:dyDescent="0.25">
      <c r="A324" s="1">
        <v>52810</v>
      </c>
      <c r="B324">
        <v>309</v>
      </c>
      <c r="C324" s="8">
        <f t="shared" si="91"/>
        <v>300</v>
      </c>
      <c r="D324" s="8">
        <f t="shared" si="92"/>
        <v>92700</v>
      </c>
      <c r="E324">
        <v>0</v>
      </c>
      <c r="F324" s="2">
        <v>0</v>
      </c>
      <c r="G324" s="2">
        <f t="shared" si="93"/>
        <v>300</v>
      </c>
      <c r="H324" s="2">
        <f t="shared" si="105"/>
        <v>272415.0023749391</v>
      </c>
      <c r="I324" s="2">
        <f t="shared" si="94"/>
        <v>1884.203766426662</v>
      </c>
      <c r="J324" s="2">
        <v>0</v>
      </c>
      <c r="K324" s="2">
        <f t="shared" si="101"/>
        <v>274299.20614136575</v>
      </c>
      <c r="L324" s="2">
        <f t="shared" si="95"/>
        <v>181599.20614136575</v>
      </c>
      <c r="M324" s="2">
        <f t="shared" si="96"/>
        <v>21791.90473696389</v>
      </c>
      <c r="N324" s="2">
        <f t="shared" si="97"/>
        <v>252507.30140440186</v>
      </c>
      <c r="O324" s="2">
        <f t="shared" si="98"/>
        <v>159807.30140440186</v>
      </c>
      <c r="P324" s="2">
        <f t="shared" si="106"/>
        <v>1187.2634089565288</v>
      </c>
      <c r="Q324" s="2">
        <f t="shared" si="107"/>
        <v>229507.14974675054</v>
      </c>
      <c r="R324" s="2">
        <f t="shared" si="99"/>
        <v>136807.14974675054</v>
      </c>
      <c r="S324" s="2">
        <f>IF(MONTH(A324)=11,(Bezugstabelle!$D$14+Q312)*$R$10*0.7,0)</f>
        <v>0</v>
      </c>
      <c r="T324" s="2">
        <f t="shared" si="102"/>
        <v>0</v>
      </c>
      <c r="U324" s="3">
        <f t="shared" si="103"/>
        <v>25258.020021993816</v>
      </c>
      <c r="V324" s="3">
        <f t="shared" si="104"/>
        <v>111549.12972475673</v>
      </c>
      <c r="W324" s="14">
        <f t="shared" si="100"/>
        <v>204249.12972475673</v>
      </c>
    </row>
    <row r="325" spans="1:23" x14ac:dyDescent="0.25">
      <c r="A325" s="1">
        <v>52841</v>
      </c>
      <c r="B325">
        <v>310</v>
      </c>
      <c r="C325" s="8">
        <f t="shared" si="91"/>
        <v>300</v>
      </c>
      <c r="D325" s="8">
        <f t="shared" si="92"/>
        <v>93000</v>
      </c>
      <c r="E325">
        <v>0</v>
      </c>
      <c r="F325" s="2">
        <v>0</v>
      </c>
      <c r="G325" s="2">
        <f t="shared" si="93"/>
        <v>300</v>
      </c>
      <c r="H325" s="2">
        <f t="shared" si="105"/>
        <v>274599.20614136575</v>
      </c>
      <c r="I325" s="2">
        <f t="shared" si="94"/>
        <v>1899.3111758111133</v>
      </c>
      <c r="J325" s="2">
        <v>0</v>
      </c>
      <c r="K325" s="2">
        <f t="shared" si="101"/>
        <v>276498.51731717685</v>
      </c>
      <c r="L325" s="2">
        <f t="shared" si="95"/>
        <v>183498.51731717685</v>
      </c>
      <c r="M325" s="2">
        <f t="shared" si="96"/>
        <v>22019.822078061225</v>
      </c>
      <c r="N325" s="2">
        <f t="shared" si="97"/>
        <v>254478.69523911562</v>
      </c>
      <c r="O325" s="2">
        <f t="shared" si="98"/>
        <v>161478.69523911562</v>
      </c>
      <c r="P325" s="2">
        <f t="shared" si="106"/>
        <v>1194.9971786831027</v>
      </c>
      <c r="Q325" s="2">
        <f t="shared" si="107"/>
        <v>231002.14692543366</v>
      </c>
      <c r="R325" s="2">
        <f t="shared" si="99"/>
        <v>138002.14692543366</v>
      </c>
      <c r="S325" s="2">
        <f>IF(MONTH(A325)=11,(Bezugstabelle!$D$14+Q313)*$R$10*0.7,0)</f>
        <v>0</v>
      </c>
      <c r="T325" s="2">
        <f t="shared" si="102"/>
        <v>0</v>
      </c>
      <c r="U325" s="3">
        <f t="shared" si="103"/>
        <v>25478.646376108187</v>
      </c>
      <c r="V325" s="3">
        <f t="shared" si="104"/>
        <v>112523.50054932547</v>
      </c>
      <c r="W325" s="14">
        <f t="shared" si="100"/>
        <v>205523.50054932549</v>
      </c>
    </row>
    <row r="326" spans="1:23" x14ac:dyDescent="0.25">
      <c r="A326" s="1">
        <v>52871</v>
      </c>
      <c r="B326">
        <v>311</v>
      </c>
      <c r="C326" s="8">
        <f t="shared" si="91"/>
        <v>300</v>
      </c>
      <c r="D326" s="8">
        <f t="shared" si="92"/>
        <v>93300</v>
      </c>
      <c r="E326">
        <v>0</v>
      </c>
      <c r="F326" s="2">
        <v>0</v>
      </c>
      <c r="G326" s="2">
        <f t="shared" si="93"/>
        <v>300</v>
      </c>
      <c r="H326" s="2">
        <f t="shared" si="105"/>
        <v>276798.51731717685</v>
      </c>
      <c r="I326" s="2">
        <f t="shared" si="94"/>
        <v>1914.5230781104735</v>
      </c>
      <c r="J326" s="2">
        <v>0</v>
      </c>
      <c r="K326" s="2">
        <f t="shared" si="101"/>
        <v>278713.04039528733</v>
      </c>
      <c r="L326" s="2">
        <f t="shared" si="95"/>
        <v>185413.04039528733</v>
      </c>
      <c r="M326" s="2">
        <f t="shared" si="96"/>
        <v>22249.564847434478</v>
      </c>
      <c r="N326" s="2">
        <f t="shared" si="97"/>
        <v>256463.47554785287</v>
      </c>
      <c r="O326" s="2">
        <f t="shared" si="98"/>
        <v>163163.47554785287</v>
      </c>
      <c r="P326" s="2">
        <f t="shared" si="106"/>
        <v>1202.771164012255</v>
      </c>
      <c r="Q326" s="2">
        <f t="shared" si="107"/>
        <v>232504.91808944591</v>
      </c>
      <c r="R326" s="2">
        <f t="shared" si="99"/>
        <v>139204.91808944591</v>
      </c>
      <c r="S326" s="2">
        <f>IF(MONTH(A326)=11,(Bezugstabelle!$D$14+Q314)*$R$10*0.7,0)</f>
        <v>0</v>
      </c>
      <c r="T326" s="2">
        <f t="shared" si="102"/>
        <v>0</v>
      </c>
      <c r="U326" s="3">
        <f t="shared" si="103"/>
        <v>25700.708002263946</v>
      </c>
      <c r="V326" s="3">
        <f t="shared" si="104"/>
        <v>113504.21008718197</v>
      </c>
      <c r="W326" s="14">
        <f t="shared" si="100"/>
        <v>206804.21008718197</v>
      </c>
    </row>
    <row r="327" spans="1:23" x14ac:dyDescent="0.25">
      <c r="A327" s="1">
        <v>52902</v>
      </c>
      <c r="B327">
        <v>312</v>
      </c>
      <c r="C327" s="8">
        <f t="shared" si="91"/>
        <v>300</v>
      </c>
      <c r="D327" s="8">
        <f t="shared" si="92"/>
        <v>93600</v>
      </c>
      <c r="E327">
        <v>0</v>
      </c>
      <c r="F327" s="2">
        <f>F315+$J$7</f>
        <v>-313.52000000000021</v>
      </c>
      <c r="G327" s="2">
        <f t="shared" si="93"/>
        <v>-13.520000000000209</v>
      </c>
      <c r="H327" s="2">
        <f t="shared" si="105"/>
        <v>278699.52039528731</v>
      </c>
      <c r="I327" s="2">
        <f t="shared" si="94"/>
        <v>1927.6716827340706</v>
      </c>
      <c r="J327" s="2">
        <f t="shared" ref="J327" si="112">(0.36%+0.035%)*H327</f>
        <v>1100.8631055613851</v>
      </c>
      <c r="K327" s="2">
        <f t="shared" si="101"/>
        <v>281728.05518358276</v>
      </c>
      <c r="L327" s="2">
        <f t="shared" si="95"/>
        <v>188128.05518358276</v>
      </c>
      <c r="M327" s="2">
        <f t="shared" si="96"/>
        <v>22575.366622029935</v>
      </c>
      <c r="N327" s="2">
        <f t="shared" si="97"/>
        <v>259152.68856155284</v>
      </c>
      <c r="O327" s="2">
        <f t="shared" si="98"/>
        <v>165552.68856155284</v>
      </c>
      <c r="P327" s="2">
        <f t="shared" si="106"/>
        <v>1210.5855740651186</v>
      </c>
      <c r="Q327" s="2">
        <f t="shared" si="107"/>
        <v>233983.05025338233</v>
      </c>
      <c r="R327" s="2">
        <f t="shared" si="99"/>
        <v>140383.05025338233</v>
      </c>
      <c r="S327" s="2">
        <f>IF(MONTH(A327)=11,(Bezugstabelle!$D$14+Q315)*$R$10*0.7,0)</f>
        <v>794.77739090685202</v>
      </c>
      <c r="T327" s="2">
        <f t="shared" si="102"/>
        <v>32.453410128696454</v>
      </c>
      <c r="U327" s="3">
        <f t="shared" si="103"/>
        <v>25771.484877234532</v>
      </c>
      <c r="V327" s="3">
        <f t="shared" si="104"/>
        <v>114611.5653761478</v>
      </c>
      <c r="W327" s="14">
        <f t="shared" si="100"/>
        <v>208211.5653761478</v>
      </c>
    </row>
    <row r="328" spans="1:23" x14ac:dyDescent="0.25">
      <c r="A328" s="1">
        <v>52932</v>
      </c>
      <c r="B328">
        <v>313</v>
      </c>
      <c r="C328" s="8">
        <f t="shared" si="91"/>
        <v>300</v>
      </c>
      <c r="D328" s="8">
        <f t="shared" si="92"/>
        <v>93900</v>
      </c>
      <c r="E328">
        <v>0</v>
      </c>
      <c r="F328" s="2">
        <v>0</v>
      </c>
      <c r="G328" s="2">
        <f t="shared" si="93"/>
        <v>300</v>
      </c>
      <c r="H328" s="2">
        <f t="shared" si="105"/>
        <v>282028.05518358276</v>
      </c>
      <c r="I328" s="2">
        <f t="shared" si="94"/>
        <v>1950.6940483531143</v>
      </c>
      <c r="J328" s="2">
        <v>0</v>
      </c>
      <c r="K328" s="2">
        <f t="shared" si="101"/>
        <v>283978.74923193589</v>
      </c>
      <c r="L328" s="2">
        <f t="shared" si="95"/>
        <v>190078.74923193589</v>
      </c>
      <c r="M328" s="2">
        <f t="shared" si="96"/>
        <v>22809.449907832306</v>
      </c>
      <c r="N328" s="2">
        <f t="shared" si="97"/>
        <v>261169.29932410357</v>
      </c>
      <c r="O328" s="2">
        <f t="shared" si="98"/>
        <v>167269.29932410357</v>
      </c>
      <c r="P328" s="2">
        <f t="shared" si="106"/>
        <v>1218.271861317588</v>
      </c>
      <c r="Q328" s="2">
        <f t="shared" si="107"/>
        <v>235501.32211469993</v>
      </c>
      <c r="R328" s="2">
        <f t="shared" si="99"/>
        <v>141601.32211469993</v>
      </c>
      <c r="S328" s="2">
        <f>IF(MONTH(A328)=11,(Bezugstabelle!$D$14+Q316)*$R$10*0.7,0)</f>
        <v>0</v>
      </c>
      <c r="T328" s="2">
        <f t="shared" si="102"/>
        <v>0</v>
      </c>
      <c r="U328" s="3">
        <f t="shared" si="103"/>
        <v>26143.144095426469</v>
      </c>
      <c r="V328" s="3">
        <f t="shared" si="104"/>
        <v>115458.17801927346</v>
      </c>
      <c r="W328" s="14">
        <f t="shared" si="100"/>
        <v>209358.17801927344</v>
      </c>
    </row>
    <row r="329" spans="1:23" x14ac:dyDescent="0.25">
      <c r="A329" s="1">
        <v>52963</v>
      </c>
      <c r="B329">
        <v>314</v>
      </c>
      <c r="C329" s="8">
        <f t="shared" si="91"/>
        <v>300</v>
      </c>
      <c r="D329" s="8">
        <f t="shared" si="92"/>
        <v>94200</v>
      </c>
      <c r="E329">
        <v>0</v>
      </c>
      <c r="F329" s="2">
        <v>0</v>
      </c>
      <c r="G329" s="2">
        <f t="shared" si="93"/>
        <v>300</v>
      </c>
      <c r="H329" s="2">
        <f t="shared" si="105"/>
        <v>284278.74923193589</v>
      </c>
      <c r="I329" s="2">
        <f t="shared" si="94"/>
        <v>1966.2613488542231</v>
      </c>
      <c r="J329" s="2">
        <v>0</v>
      </c>
      <c r="K329" s="2">
        <f t="shared" si="101"/>
        <v>286245.01058079011</v>
      </c>
      <c r="L329" s="2">
        <f t="shared" si="95"/>
        <v>192045.01058079011</v>
      </c>
      <c r="M329" s="2">
        <f t="shared" si="96"/>
        <v>23045.401269694816</v>
      </c>
      <c r="N329" s="2">
        <f t="shared" si="97"/>
        <v>263199.60931109532</v>
      </c>
      <c r="O329" s="2">
        <f t="shared" si="98"/>
        <v>168999.60931109532</v>
      </c>
      <c r="P329" s="2">
        <f t="shared" si="106"/>
        <v>1226.1668749964397</v>
      </c>
      <c r="Q329" s="2">
        <f t="shared" si="107"/>
        <v>237027.48898969637</v>
      </c>
      <c r="R329" s="2">
        <f t="shared" si="99"/>
        <v>142827.48898969637</v>
      </c>
      <c r="S329" s="2">
        <f>IF(MONTH(A329)=11,(Bezugstabelle!$D$14+Q317)*$R$10*0.7,0)</f>
        <v>0</v>
      </c>
      <c r="T329" s="2">
        <f t="shared" si="102"/>
        <v>0</v>
      </c>
      <c r="U329" s="3">
        <f t="shared" si="103"/>
        <v>26369.525154722691</v>
      </c>
      <c r="V329" s="3">
        <f t="shared" si="104"/>
        <v>116457.96383497368</v>
      </c>
      <c r="W329" s="14">
        <f t="shared" si="100"/>
        <v>210657.96383497369</v>
      </c>
    </row>
    <row r="330" spans="1:23" x14ac:dyDescent="0.25">
      <c r="A330" s="1">
        <v>52994</v>
      </c>
      <c r="B330">
        <v>315</v>
      </c>
      <c r="C330" s="8">
        <f t="shared" si="91"/>
        <v>300</v>
      </c>
      <c r="D330" s="8">
        <f t="shared" si="92"/>
        <v>94500</v>
      </c>
      <c r="E330">
        <v>0</v>
      </c>
      <c r="F330" s="2">
        <v>0</v>
      </c>
      <c r="G330" s="2">
        <f t="shared" si="93"/>
        <v>300</v>
      </c>
      <c r="H330" s="2">
        <f t="shared" si="105"/>
        <v>286545.01058079011</v>
      </c>
      <c r="I330" s="2">
        <f t="shared" si="94"/>
        <v>1981.9363231837985</v>
      </c>
      <c r="J330" s="2">
        <v>0</v>
      </c>
      <c r="K330" s="2">
        <f t="shared" si="101"/>
        <v>288526.94690397393</v>
      </c>
      <c r="L330" s="2">
        <f t="shared" si="95"/>
        <v>194026.94690397393</v>
      </c>
      <c r="M330" s="2">
        <f t="shared" si="96"/>
        <v>23283.233628476872</v>
      </c>
      <c r="N330" s="2">
        <f t="shared" si="97"/>
        <v>265243.71327549708</v>
      </c>
      <c r="O330" s="2">
        <f t="shared" si="98"/>
        <v>170743.71327549708</v>
      </c>
      <c r="P330" s="2">
        <f t="shared" si="106"/>
        <v>1234.1029427464211</v>
      </c>
      <c r="Q330" s="2">
        <f t="shared" si="107"/>
        <v>238561.5919324428</v>
      </c>
      <c r="R330" s="2">
        <f t="shared" si="99"/>
        <v>144061.5919324428</v>
      </c>
      <c r="S330" s="2">
        <f>IF(MONTH(A330)=11,(Bezugstabelle!$D$14+Q318)*$R$10*0.7,0)</f>
        <v>0</v>
      </c>
      <c r="T330" s="2">
        <f t="shared" si="102"/>
        <v>0</v>
      </c>
      <c r="U330" s="3">
        <f t="shared" si="103"/>
        <v>26597.371410527248</v>
      </c>
      <c r="V330" s="3">
        <f t="shared" si="104"/>
        <v>117464.22052191554</v>
      </c>
      <c r="W330" s="14">
        <f t="shared" si="100"/>
        <v>211964.22052191553</v>
      </c>
    </row>
    <row r="331" spans="1:23" x14ac:dyDescent="0.25">
      <c r="A331" s="1">
        <v>53022</v>
      </c>
      <c r="B331">
        <v>316</v>
      </c>
      <c r="C331" s="8">
        <f t="shared" si="91"/>
        <v>300</v>
      </c>
      <c r="D331" s="8">
        <f t="shared" si="92"/>
        <v>94800</v>
      </c>
      <c r="E331">
        <v>0</v>
      </c>
      <c r="F331" s="2">
        <v>0</v>
      </c>
      <c r="G331" s="2">
        <f t="shared" si="93"/>
        <v>300</v>
      </c>
      <c r="H331" s="2">
        <f t="shared" si="105"/>
        <v>288826.94690397393</v>
      </c>
      <c r="I331" s="2">
        <f t="shared" si="94"/>
        <v>1997.7197160858198</v>
      </c>
      <c r="J331" s="2">
        <v>0</v>
      </c>
      <c r="K331" s="2">
        <f t="shared" si="101"/>
        <v>290824.66662005975</v>
      </c>
      <c r="L331" s="2">
        <f t="shared" si="95"/>
        <v>196024.66662005975</v>
      </c>
      <c r="M331" s="2">
        <f t="shared" si="96"/>
        <v>23522.959994407171</v>
      </c>
      <c r="N331" s="2">
        <f t="shared" si="97"/>
        <v>267301.70662565256</v>
      </c>
      <c r="O331" s="2">
        <f t="shared" si="98"/>
        <v>172501.70662565256</v>
      </c>
      <c r="P331" s="2">
        <f t="shared" si="106"/>
        <v>1242.0802780487024</v>
      </c>
      <c r="Q331" s="2">
        <f t="shared" si="107"/>
        <v>240103.6722104915</v>
      </c>
      <c r="R331" s="2">
        <f t="shared" si="99"/>
        <v>145303.6722104915</v>
      </c>
      <c r="S331" s="2">
        <f>IF(MONTH(A331)=11,(Bezugstabelle!$D$14+Q319)*$R$10*0.7,0)</f>
        <v>0</v>
      </c>
      <c r="T331" s="2">
        <f t="shared" si="102"/>
        <v>0</v>
      </c>
      <c r="U331" s="3">
        <f t="shared" si="103"/>
        <v>26826.690481861991</v>
      </c>
      <c r="V331" s="3">
        <f t="shared" si="104"/>
        <v>118476.9817286295</v>
      </c>
      <c r="W331" s="14">
        <f t="shared" si="100"/>
        <v>213276.9817286295</v>
      </c>
    </row>
    <row r="332" spans="1:23" x14ac:dyDescent="0.25">
      <c r="A332" s="1">
        <v>53053</v>
      </c>
      <c r="B332">
        <v>317</v>
      </c>
      <c r="C332" s="8">
        <f t="shared" si="91"/>
        <v>300</v>
      </c>
      <c r="D332" s="8">
        <f t="shared" si="92"/>
        <v>95100</v>
      </c>
      <c r="E332">
        <v>0</v>
      </c>
      <c r="F332" s="2">
        <v>0</v>
      </c>
      <c r="G332" s="2">
        <f t="shared" si="93"/>
        <v>300</v>
      </c>
      <c r="H332" s="2">
        <f t="shared" si="105"/>
        <v>291124.66662005975</v>
      </c>
      <c r="I332" s="2">
        <f t="shared" si="94"/>
        <v>2013.6122774554133</v>
      </c>
      <c r="J332" s="2">
        <v>0</v>
      </c>
      <c r="K332" s="2">
        <f t="shared" si="101"/>
        <v>293138.27889751515</v>
      </c>
      <c r="L332" s="2">
        <f t="shared" si="95"/>
        <v>198038.27889751515</v>
      </c>
      <c r="M332" s="2">
        <f t="shared" si="96"/>
        <v>23764.593467701819</v>
      </c>
      <c r="N332" s="2">
        <f t="shared" si="97"/>
        <v>269373.68542981334</v>
      </c>
      <c r="O332" s="2">
        <f t="shared" si="98"/>
        <v>174273.68542981334</v>
      </c>
      <c r="P332" s="2">
        <f t="shared" si="106"/>
        <v>1250.0990954945557</v>
      </c>
      <c r="Q332" s="2">
        <f t="shared" si="107"/>
        <v>241653.77130598604</v>
      </c>
      <c r="R332" s="2">
        <f t="shared" si="99"/>
        <v>146553.77130598604</v>
      </c>
      <c r="S332" s="2">
        <f>IF(MONTH(A332)=11,(Bezugstabelle!$D$14+Q320)*$R$10*0.7,0)</f>
        <v>0</v>
      </c>
      <c r="T332" s="2">
        <f t="shared" si="102"/>
        <v>0</v>
      </c>
      <c r="U332" s="3">
        <f t="shared" si="103"/>
        <v>27057.490027367669</v>
      </c>
      <c r="V332" s="3">
        <f t="shared" si="104"/>
        <v>119496.28127861838</v>
      </c>
      <c r="W332" s="14">
        <f t="shared" si="100"/>
        <v>214596.28127861838</v>
      </c>
    </row>
    <row r="333" spans="1:23" x14ac:dyDescent="0.25">
      <c r="A333" s="1">
        <v>53083</v>
      </c>
      <c r="B333">
        <v>318</v>
      </c>
      <c r="C333" s="8">
        <f t="shared" si="91"/>
        <v>300</v>
      </c>
      <c r="D333" s="8">
        <f t="shared" si="92"/>
        <v>95400</v>
      </c>
      <c r="E333">
        <v>0</v>
      </c>
      <c r="F333" s="2">
        <v>0</v>
      </c>
      <c r="G333" s="2">
        <f t="shared" si="93"/>
        <v>300</v>
      </c>
      <c r="H333" s="2">
        <f t="shared" si="105"/>
        <v>293438.27889751515</v>
      </c>
      <c r="I333" s="2">
        <f t="shared" si="94"/>
        <v>2029.6147623744798</v>
      </c>
      <c r="J333" s="2">
        <v>0</v>
      </c>
      <c r="K333" s="2">
        <f t="shared" si="101"/>
        <v>295467.89365988964</v>
      </c>
      <c r="L333" s="2">
        <f t="shared" si="95"/>
        <v>200067.89365988964</v>
      </c>
      <c r="M333" s="2">
        <f t="shared" si="96"/>
        <v>24008.147239186757</v>
      </c>
      <c r="N333" s="2">
        <f t="shared" si="97"/>
        <v>271459.7464207029</v>
      </c>
      <c r="O333" s="2">
        <f t="shared" si="98"/>
        <v>176059.7464207029</v>
      </c>
      <c r="P333" s="2">
        <f t="shared" si="106"/>
        <v>1258.1596107911273</v>
      </c>
      <c r="Q333" s="2">
        <f t="shared" si="107"/>
        <v>243211.93091677717</v>
      </c>
      <c r="R333" s="2">
        <f t="shared" si="99"/>
        <v>147811.93091677717</v>
      </c>
      <c r="S333" s="2">
        <f>IF(MONTH(A333)=11,(Bezugstabelle!$D$14+Q321)*$R$10*0.7,0)</f>
        <v>0</v>
      </c>
      <c r="T333" s="2">
        <f t="shared" si="102"/>
        <v>0</v>
      </c>
      <c r="U333" s="3">
        <f t="shared" si="103"/>
        <v>27289.777745509982</v>
      </c>
      <c r="V333" s="3">
        <f t="shared" si="104"/>
        <v>120522.15317126719</v>
      </c>
      <c r="W333" s="14">
        <f t="shared" si="100"/>
        <v>215922.15317126719</v>
      </c>
    </row>
    <row r="334" spans="1:23" x14ac:dyDescent="0.25">
      <c r="A334" s="1">
        <v>53114</v>
      </c>
      <c r="B334">
        <v>319</v>
      </c>
      <c r="C334" s="8">
        <f t="shared" si="91"/>
        <v>300</v>
      </c>
      <c r="D334" s="8">
        <f t="shared" si="92"/>
        <v>95700</v>
      </c>
      <c r="E334">
        <v>0</v>
      </c>
      <c r="F334" s="2">
        <v>0</v>
      </c>
      <c r="G334" s="2">
        <f t="shared" si="93"/>
        <v>300</v>
      </c>
      <c r="H334" s="2">
        <f t="shared" si="105"/>
        <v>295767.89365988964</v>
      </c>
      <c r="I334" s="2">
        <f t="shared" si="94"/>
        <v>2045.7279311475702</v>
      </c>
      <c r="J334" s="2">
        <v>0</v>
      </c>
      <c r="K334" s="2">
        <f t="shared" si="101"/>
        <v>297813.6215910372</v>
      </c>
      <c r="L334" s="2">
        <f t="shared" si="95"/>
        <v>202113.6215910372</v>
      </c>
      <c r="M334" s="2">
        <f t="shared" si="96"/>
        <v>24253.634590924463</v>
      </c>
      <c r="N334" s="2">
        <f t="shared" si="97"/>
        <v>273559.98700011271</v>
      </c>
      <c r="O334" s="2">
        <f t="shared" si="98"/>
        <v>177859.98700011271</v>
      </c>
      <c r="P334" s="2">
        <f t="shared" si="106"/>
        <v>1266.2620407672412</v>
      </c>
      <c r="Q334" s="2">
        <f t="shared" si="107"/>
        <v>244778.19295754441</v>
      </c>
      <c r="R334" s="2">
        <f t="shared" si="99"/>
        <v>149078.19295754441</v>
      </c>
      <c r="S334" s="2">
        <f>IF(MONTH(A334)=11,(Bezugstabelle!$D$14+Q322)*$R$10*0.7,0)</f>
        <v>0</v>
      </c>
      <c r="T334" s="2">
        <f t="shared" si="102"/>
        <v>0</v>
      </c>
      <c r="U334" s="3">
        <f t="shared" si="103"/>
        <v>27523.561374786634</v>
      </c>
      <c r="V334" s="3">
        <f t="shared" si="104"/>
        <v>121554.63158275778</v>
      </c>
      <c r="W334" s="14">
        <f t="shared" si="100"/>
        <v>217254.63158275778</v>
      </c>
    </row>
    <row r="335" spans="1:23" x14ac:dyDescent="0.25">
      <c r="A335" s="1">
        <v>53144</v>
      </c>
      <c r="B335">
        <v>320</v>
      </c>
      <c r="C335" s="8">
        <f t="shared" si="91"/>
        <v>300</v>
      </c>
      <c r="D335" s="8">
        <f t="shared" si="92"/>
        <v>96000</v>
      </c>
      <c r="E335">
        <v>0</v>
      </c>
      <c r="F335" s="2">
        <v>0</v>
      </c>
      <c r="G335" s="2">
        <f t="shared" si="93"/>
        <v>300</v>
      </c>
      <c r="H335" s="2">
        <f t="shared" si="105"/>
        <v>298113.6215910372</v>
      </c>
      <c r="I335" s="2">
        <f t="shared" si="94"/>
        <v>2061.9525493380074</v>
      </c>
      <c r="J335" s="2">
        <v>0</v>
      </c>
      <c r="K335" s="2">
        <f t="shared" si="101"/>
        <v>300175.57414037519</v>
      </c>
      <c r="L335" s="2">
        <f t="shared" si="95"/>
        <v>204175.57414037519</v>
      </c>
      <c r="M335" s="2">
        <f t="shared" si="96"/>
        <v>24501.068896845023</v>
      </c>
      <c r="N335" s="2">
        <f t="shared" si="97"/>
        <v>275674.50524353015</v>
      </c>
      <c r="O335" s="2">
        <f t="shared" si="98"/>
        <v>179674.50524353015</v>
      </c>
      <c r="P335" s="2">
        <f t="shared" si="106"/>
        <v>1274.4066033792308</v>
      </c>
      <c r="Q335" s="2">
        <f t="shared" si="107"/>
        <v>246352.59956092364</v>
      </c>
      <c r="R335" s="2">
        <f t="shared" si="99"/>
        <v>150352.59956092364</v>
      </c>
      <c r="S335" s="2">
        <f>IF(MONTH(A335)=11,(Bezugstabelle!$D$14+Q323)*$R$10*0.7,0)</f>
        <v>0</v>
      </c>
      <c r="T335" s="2">
        <f t="shared" si="102"/>
        <v>0</v>
      </c>
      <c r="U335" s="3">
        <f t="shared" si="103"/>
        <v>27758.848693935524</v>
      </c>
      <c r="V335" s="3">
        <f t="shared" si="104"/>
        <v>122593.75086698812</v>
      </c>
      <c r="W335" s="14">
        <f t="shared" si="100"/>
        <v>218593.75086698812</v>
      </c>
    </row>
    <row r="336" spans="1:23" x14ac:dyDescent="0.25">
      <c r="A336" s="1">
        <v>53175</v>
      </c>
      <c r="B336">
        <v>321</v>
      </c>
      <c r="C336" s="8">
        <f t="shared" ref="C336:C399" si="113">$D$6</f>
        <v>300</v>
      </c>
      <c r="D336" s="8">
        <f t="shared" ref="D336:D399" si="114">C336*B336</f>
        <v>96300</v>
      </c>
      <c r="E336">
        <v>0</v>
      </c>
      <c r="F336" s="2">
        <v>0</v>
      </c>
      <c r="G336" s="2">
        <f t="shared" ref="G336:G399" si="115">C336+E336+F336</f>
        <v>300</v>
      </c>
      <c r="H336" s="2">
        <f t="shared" si="105"/>
        <v>300475.57414037519</v>
      </c>
      <c r="I336" s="2">
        <f t="shared" ref="I336:I399" si="116">H336*$D$7/12</f>
        <v>2078.2893878042619</v>
      </c>
      <c r="J336" s="2">
        <v>0</v>
      </c>
      <c r="K336" s="2">
        <f t="shared" si="101"/>
        <v>302553.86352817947</v>
      </c>
      <c r="L336" s="2">
        <f t="shared" ref="L336:L399" si="117">K336-D336</f>
        <v>206253.86352817947</v>
      </c>
      <c r="M336" s="2">
        <f t="shared" ref="M336:M399" si="118">L336*(1-$I$10)*$I$11</f>
        <v>24750.463623381536</v>
      </c>
      <c r="N336" s="2">
        <f t="shared" ref="N336:N399" si="119">K336-M336</f>
        <v>277803.39990479796</v>
      </c>
      <c r="O336" s="2">
        <f t="shared" ref="O336:O399" si="120">N336-D336</f>
        <v>181503.39990479796</v>
      </c>
      <c r="P336" s="2">
        <f t="shared" si="106"/>
        <v>1282.5935177168028</v>
      </c>
      <c r="Q336" s="2">
        <f t="shared" si="107"/>
        <v>247935.19307864044</v>
      </c>
      <c r="R336" s="2">
        <f t="shared" ref="R336:R399" si="121">Q336-D336</f>
        <v>151635.19307864044</v>
      </c>
      <c r="S336" s="2">
        <f>IF(MONTH(A336)=11,(Bezugstabelle!$D$14+Q324)*$R$10*0.7,0)</f>
        <v>0</v>
      </c>
      <c r="T336" s="2">
        <f t="shared" si="102"/>
        <v>0</v>
      </c>
      <c r="U336" s="3">
        <f t="shared" si="103"/>
        <v>27995.64752214399</v>
      </c>
      <c r="V336" s="3">
        <f t="shared" si="104"/>
        <v>123639.54555649645</v>
      </c>
      <c r="W336" s="14">
        <f t="shared" ref="W336:W399" si="122">V336+D336</f>
        <v>219939.54555649645</v>
      </c>
    </row>
    <row r="337" spans="1:23" x14ac:dyDescent="0.25">
      <c r="A337" s="1">
        <v>53206</v>
      </c>
      <c r="B337">
        <v>322</v>
      </c>
      <c r="C337" s="8">
        <f t="shared" si="113"/>
        <v>300</v>
      </c>
      <c r="D337" s="8">
        <f t="shared" si="114"/>
        <v>96600</v>
      </c>
      <c r="E337">
        <v>0</v>
      </c>
      <c r="F337" s="2">
        <v>0</v>
      </c>
      <c r="G337" s="2">
        <f t="shared" si="115"/>
        <v>300</v>
      </c>
      <c r="H337" s="2">
        <f t="shared" si="105"/>
        <v>302853.86352817947</v>
      </c>
      <c r="I337" s="2">
        <f t="shared" si="116"/>
        <v>2094.7392227365749</v>
      </c>
      <c r="J337" s="2">
        <v>0</v>
      </c>
      <c r="K337" s="2">
        <f t="shared" ref="K337:K400" si="123">J337+H337+I337</f>
        <v>304948.60275091603</v>
      </c>
      <c r="L337" s="2">
        <f t="shared" si="117"/>
        <v>208348.60275091603</v>
      </c>
      <c r="M337" s="2">
        <f t="shared" si="118"/>
        <v>25001.832330109926</v>
      </c>
      <c r="N337" s="2">
        <f t="shared" si="119"/>
        <v>279946.77042080613</v>
      </c>
      <c r="O337" s="2">
        <f t="shared" si="120"/>
        <v>183346.77042080613</v>
      </c>
      <c r="P337" s="2">
        <f t="shared" si="106"/>
        <v>1290.8230040089302</v>
      </c>
      <c r="Q337" s="2">
        <f t="shared" si="107"/>
        <v>249526.01608264938</v>
      </c>
      <c r="R337" s="2">
        <f t="shared" si="121"/>
        <v>152926.01608264938</v>
      </c>
      <c r="S337" s="2">
        <f>IF(MONTH(A337)=11,(Bezugstabelle!$D$14+Q325)*$R$10*0.7,0)</f>
        <v>0</v>
      </c>
      <c r="T337" s="2">
        <f t="shared" ref="T337:T400" si="124">S337*(1-$R$9)*0.7/12</f>
        <v>0</v>
      </c>
      <c r="U337" s="3">
        <f t="shared" ref="U337:U400" si="125">(R337-S337)*0.7*$R$8</f>
        <v>28233.96571925914</v>
      </c>
      <c r="V337" s="3">
        <f t="shared" ref="V337:V400" si="126">R337-U337</f>
        <v>124692.05036339024</v>
      </c>
      <c r="W337" s="14">
        <f t="shared" si="122"/>
        <v>221292.05036339024</v>
      </c>
    </row>
    <row r="338" spans="1:23" x14ac:dyDescent="0.25">
      <c r="A338" s="1">
        <v>53236</v>
      </c>
      <c r="B338">
        <v>323</v>
      </c>
      <c r="C338" s="8">
        <f t="shared" si="113"/>
        <v>300</v>
      </c>
      <c r="D338" s="8">
        <f t="shared" si="114"/>
        <v>96900</v>
      </c>
      <c r="E338">
        <v>0</v>
      </c>
      <c r="F338" s="2">
        <v>0</v>
      </c>
      <c r="G338" s="2">
        <f t="shared" si="115"/>
        <v>300</v>
      </c>
      <c r="H338" s="2">
        <f t="shared" ref="H338:H401" si="127">G338+K337</f>
        <v>305248.60275091603</v>
      </c>
      <c r="I338" s="2">
        <f t="shared" si="116"/>
        <v>2111.3028356938362</v>
      </c>
      <c r="J338" s="2">
        <v>0</v>
      </c>
      <c r="K338" s="2">
        <f t="shared" si="123"/>
        <v>307359.90558660985</v>
      </c>
      <c r="L338" s="2">
        <f t="shared" si="117"/>
        <v>210459.90558660985</v>
      </c>
      <c r="M338" s="2">
        <f t="shared" si="118"/>
        <v>25255.188670393181</v>
      </c>
      <c r="N338" s="2">
        <f t="shared" si="119"/>
        <v>282104.71691621665</v>
      </c>
      <c r="O338" s="2">
        <f t="shared" si="120"/>
        <v>185204.71691621665</v>
      </c>
      <c r="P338" s="2">
        <f t="shared" ref="P338:P401" si="128">(Q337+C338)*($D$8/12)</f>
        <v>1299.0952836297768</v>
      </c>
      <c r="Q338" s="2">
        <f t="shared" ref="Q338:Q401" si="129">C338+P338-T338+Q337</f>
        <v>251125.11136627916</v>
      </c>
      <c r="R338" s="2">
        <f t="shared" si="121"/>
        <v>154225.11136627916</v>
      </c>
      <c r="S338" s="2">
        <f>IF(MONTH(A338)=11,(Bezugstabelle!$D$14+Q326)*$R$10*0.7,0)</f>
        <v>0</v>
      </c>
      <c r="T338" s="2">
        <f t="shared" si="124"/>
        <v>0</v>
      </c>
      <c r="U338" s="3">
        <f t="shared" si="125"/>
        <v>28473.81118599929</v>
      </c>
      <c r="V338" s="3">
        <f t="shared" si="126"/>
        <v>125751.30018027987</v>
      </c>
      <c r="W338" s="14">
        <f t="shared" si="122"/>
        <v>222651.30018027988</v>
      </c>
    </row>
    <row r="339" spans="1:23" x14ac:dyDescent="0.25">
      <c r="A339" s="1">
        <v>53267</v>
      </c>
      <c r="B339">
        <v>324</v>
      </c>
      <c r="C339" s="8">
        <f t="shared" si="113"/>
        <v>300</v>
      </c>
      <c r="D339" s="8">
        <f t="shared" si="114"/>
        <v>97200</v>
      </c>
      <c r="E339">
        <v>0</v>
      </c>
      <c r="F339" s="2">
        <f>F327+$J$7</f>
        <v>-303.46000000000021</v>
      </c>
      <c r="G339" s="2">
        <f t="shared" si="115"/>
        <v>-3.4600000000002069</v>
      </c>
      <c r="H339" s="2">
        <f t="shared" si="127"/>
        <v>307356.44558660983</v>
      </c>
      <c r="I339" s="2">
        <f t="shared" si="116"/>
        <v>2125.8820819740513</v>
      </c>
      <c r="J339" s="2">
        <f t="shared" ref="J339" si="130">(0.36%+0.035%)*H339</f>
        <v>1214.057960067109</v>
      </c>
      <c r="K339" s="2">
        <f t="shared" si="123"/>
        <v>310696.38562865101</v>
      </c>
      <c r="L339" s="2">
        <f t="shared" si="117"/>
        <v>213496.38562865101</v>
      </c>
      <c r="M339" s="2">
        <f t="shared" si="118"/>
        <v>25619.566275438119</v>
      </c>
      <c r="N339" s="2">
        <f t="shared" si="119"/>
        <v>285076.81935321289</v>
      </c>
      <c r="O339" s="2">
        <f t="shared" si="120"/>
        <v>187876.81935321289</v>
      </c>
      <c r="P339" s="2">
        <f t="shared" si="128"/>
        <v>1307.4105791046516</v>
      </c>
      <c r="Q339" s="2">
        <f t="shared" si="129"/>
        <v>252697.45442968115</v>
      </c>
      <c r="R339" s="2">
        <f t="shared" si="121"/>
        <v>155497.45442968115</v>
      </c>
      <c r="S339" s="2">
        <f>IF(MONTH(A339)=11,(Bezugstabelle!$D$14+Q327)*$R$10*0.7,0)</f>
        <v>858.79630292231161</v>
      </c>
      <c r="T339" s="2">
        <f t="shared" si="124"/>
        <v>35.067515702661055</v>
      </c>
      <c r="U339" s="3">
        <f t="shared" si="125"/>
        <v>28550.162256652849</v>
      </c>
      <c r="V339" s="3">
        <f t="shared" si="126"/>
        <v>126947.2921730283</v>
      </c>
      <c r="W339" s="14">
        <f t="shared" si="122"/>
        <v>224147.29217302828</v>
      </c>
    </row>
    <row r="340" spans="1:23" x14ac:dyDescent="0.25">
      <c r="A340" s="1">
        <v>53297</v>
      </c>
      <c r="B340">
        <v>325</v>
      </c>
      <c r="C340" s="8">
        <f t="shared" si="113"/>
        <v>300</v>
      </c>
      <c r="D340" s="8">
        <f t="shared" si="114"/>
        <v>97500</v>
      </c>
      <c r="E340">
        <v>0</v>
      </c>
      <c r="F340" s="2">
        <v>0</v>
      </c>
      <c r="G340" s="2">
        <f t="shared" si="115"/>
        <v>300</v>
      </c>
      <c r="H340" s="2">
        <f t="shared" si="127"/>
        <v>310996.38562865101</v>
      </c>
      <c r="I340" s="2">
        <f t="shared" si="116"/>
        <v>2151.0583339315031</v>
      </c>
      <c r="J340" s="2">
        <v>0</v>
      </c>
      <c r="K340" s="2">
        <f t="shared" si="123"/>
        <v>313147.4439625825</v>
      </c>
      <c r="L340" s="2">
        <f t="shared" si="117"/>
        <v>215647.4439625825</v>
      </c>
      <c r="M340" s="2">
        <f t="shared" si="118"/>
        <v>25877.693275509901</v>
      </c>
      <c r="N340" s="2">
        <f t="shared" si="119"/>
        <v>287269.75068707258</v>
      </c>
      <c r="O340" s="2">
        <f t="shared" si="120"/>
        <v>189769.75068707258</v>
      </c>
      <c r="P340" s="2">
        <f t="shared" si="128"/>
        <v>1315.5867630343419</v>
      </c>
      <c r="Q340" s="2">
        <f t="shared" si="129"/>
        <v>254313.04119271549</v>
      </c>
      <c r="R340" s="2">
        <f t="shared" si="121"/>
        <v>156813.04119271549</v>
      </c>
      <c r="S340" s="2">
        <f>IF(MONTH(A340)=11,(Bezugstabelle!$D$14+Q328)*$R$10*0.7,0)</f>
        <v>0</v>
      </c>
      <c r="T340" s="2">
        <f t="shared" si="124"/>
        <v>0</v>
      </c>
      <c r="U340" s="3">
        <f t="shared" si="125"/>
        <v>28951.607730205094</v>
      </c>
      <c r="V340" s="3">
        <f t="shared" si="126"/>
        <v>127861.43346251039</v>
      </c>
      <c r="W340" s="14">
        <f t="shared" si="122"/>
        <v>225361.43346251041</v>
      </c>
    </row>
    <row r="341" spans="1:23" x14ac:dyDescent="0.25">
      <c r="A341" s="1">
        <v>53328</v>
      </c>
      <c r="B341">
        <v>326</v>
      </c>
      <c r="C341" s="8">
        <f t="shared" si="113"/>
        <v>300</v>
      </c>
      <c r="D341" s="8">
        <f t="shared" si="114"/>
        <v>97800</v>
      </c>
      <c r="E341">
        <v>0</v>
      </c>
      <c r="F341" s="2">
        <v>0</v>
      </c>
      <c r="G341" s="2">
        <f t="shared" si="115"/>
        <v>300</v>
      </c>
      <c r="H341" s="2">
        <f t="shared" si="127"/>
        <v>313447.4439625825</v>
      </c>
      <c r="I341" s="2">
        <f t="shared" si="116"/>
        <v>2168.0114874078622</v>
      </c>
      <c r="J341" s="2">
        <v>0</v>
      </c>
      <c r="K341" s="2">
        <f t="shared" si="123"/>
        <v>315615.45544999035</v>
      </c>
      <c r="L341" s="2">
        <f t="shared" si="117"/>
        <v>217815.45544999035</v>
      </c>
      <c r="M341" s="2">
        <f t="shared" si="118"/>
        <v>26137.854653998842</v>
      </c>
      <c r="N341" s="2">
        <f t="shared" si="119"/>
        <v>289477.60079599149</v>
      </c>
      <c r="O341" s="2">
        <f t="shared" si="120"/>
        <v>191677.60079599149</v>
      </c>
      <c r="P341" s="2">
        <f t="shared" si="128"/>
        <v>1323.9878142021205</v>
      </c>
      <c r="Q341" s="2">
        <f t="shared" si="129"/>
        <v>255937.02900691761</v>
      </c>
      <c r="R341" s="2">
        <f t="shared" si="121"/>
        <v>158137.02900691761</v>
      </c>
      <c r="S341" s="2">
        <f>IF(MONTH(A341)=11,(Bezugstabelle!$D$14+Q329)*$R$10*0.7,0)</f>
        <v>0</v>
      </c>
      <c r="T341" s="2">
        <f t="shared" si="124"/>
        <v>0</v>
      </c>
      <c r="U341" s="3">
        <f t="shared" si="125"/>
        <v>29196.04898040216</v>
      </c>
      <c r="V341" s="3">
        <f t="shared" si="126"/>
        <v>128940.98002651545</v>
      </c>
      <c r="W341" s="14">
        <f t="shared" si="122"/>
        <v>226740.98002651543</v>
      </c>
    </row>
    <row r="342" spans="1:23" x14ac:dyDescent="0.25">
      <c r="A342" s="1">
        <v>53359</v>
      </c>
      <c r="B342">
        <v>327</v>
      </c>
      <c r="C342" s="8">
        <f t="shared" si="113"/>
        <v>300</v>
      </c>
      <c r="D342" s="8">
        <f t="shared" si="114"/>
        <v>98100</v>
      </c>
      <c r="E342">
        <v>0</v>
      </c>
      <c r="F342" s="2">
        <v>0</v>
      </c>
      <c r="G342" s="2">
        <f t="shared" si="115"/>
        <v>300</v>
      </c>
      <c r="H342" s="2">
        <f t="shared" si="127"/>
        <v>315915.45544999035</v>
      </c>
      <c r="I342" s="2">
        <f t="shared" si="116"/>
        <v>2185.0819001957666</v>
      </c>
      <c r="J342" s="2">
        <v>0</v>
      </c>
      <c r="K342" s="2">
        <f t="shared" si="123"/>
        <v>318100.53735018609</v>
      </c>
      <c r="L342" s="2">
        <f t="shared" si="117"/>
        <v>220000.53735018609</v>
      </c>
      <c r="M342" s="2">
        <f t="shared" si="118"/>
        <v>26400.064482022328</v>
      </c>
      <c r="N342" s="2">
        <f t="shared" si="119"/>
        <v>291700.47286816378</v>
      </c>
      <c r="O342" s="2">
        <f t="shared" si="120"/>
        <v>193600.47286816378</v>
      </c>
      <c r="P342" s="2">
        <f t="shared" si="128"/>
        <v>1332.4325508359716</v>
      </c>
      <c r="Q342" s="2">
        <f t="shared" si="129"/>
        <v>257569.46155775359</v>
      </c>
      <c r="R342" s="2">
        <f t="shared" si="121"/>
        <v>159469.46155775359</v>
      </c>
      <c r="S342" s="2">
        <f>IF(MONTH(A342)=11,(Bezugstabelle!$D$14+Q330)*$R$10*0.7,0)</f>
        <v>0</v>
      </c>
      <c r="T342" s="2">
        <f t="shared" si="124"/>
        <v>0</v>
      </c>
      <c r="U342" s="3">
        <f t="shared" si="125"/>
        <v>29442.04934010025</v>
      </c>
      <c r="V342" s="3">
        <f t="shared" si="126"/>
        <v>130027.41221765334</v>
      </c>
      <c r="W342" s="14">
        <f t="shared" si="122"/>
        <v>228127.41221765336</v>
      </c>
    </row>
    <row r="343" spans="1:23" x14ac:dyDescent="0.25">
      <c r="A343" s="1">
        <v>53387</v>
      </c>
      <c r="B343">
        <v>328</v>
      </c>
      <c r="C343" s="8">
        <f t="shared" si="113"/>
        <v>300</v>
      </c>
      <c r="D343" s="8">
        <f t="shared" si="114"/>
        <v>98400</v>
      </c>
      <c r="E343">
        <v>0</v>
      </c>
      <c r="F343" s="2">
        <v>0</v>
      </c>
      <c r="G343" s="2">
        <f t="shared" si="115"/>
        <v>300</v>
      </c>
      <c r="H343" s="2">
        <f t="shared" si="127"/>
        <v>318400.53735018609</v>
      </c>
      <c r="I343" s="2">
        <f t="shared" si="116"/>
        <v>2202.2703833387873</v>
      </c>
      <c r="J343" s="2">
        <v>0</v>
      </c>
      <c r="K343" s="2">
        <f t="shared" si="123"/>
        <v>320602.80773352488</v>
      </c>
      <c r="L343" s="2">
        <f t="shared" si="117"/>
        <v>222202.80773352488</v>
      </c>
      <c r="M343" s="2">
        <f t="shared" si="118"/>
        <v>26664.336928022985</v>
      </c>
      <c r="N343" s="2">
        <f t="shared" si="119"/>
        <v>293938.47080550191</v>
      </c>
      <c r="O343" s="2">
        <f t="shared" si="120"/>
        <v>195538.47080550191</v>
      </c>
      <c r="P343" s="2">
        <f t="shared" si="128"/>
        <v>1340.9212001003186</v>
      </c>
      <c r="Q343" s="2">
        <f t="shared" si="129"/>
        <v>259210.38275785392</v>
      </c>
      <c r="R343" s="2">
        <f t="shared" si="121"/>
        <v>160810.38275785392</v>
      </c>
      <c r="S343" s="2">
        <f>IF(MONTH(A343)=11,(Bezugstabelle!$D$14+Q331)*$R$10*0.7,0)</f>
        <v>0</v>
      </c>
      <c r="T343" s="2">
        <f t="shared" si="124"/>
        <v>0</v>
      </c>
      <c r="U343" s="3">
        <f t="shared" si="125"/>
        <v>29689.616916668776</v>
      </c>
      <c r="V343" s="3">
        <f t="shared" si="126"/>
        <v>131120.76584118514</v>
      </c>
      <c r="W343" s="14">
        <f t="shared" si="122"/>
        <v>229520.76584118514</v>
      </c>
    </row>
    <row r="344" spans="1:23" x14ac:dyDescent="0.25">
      <c r="A344" s="1">
        <v>53418</v>
      </c>
      <c r="B344">
        <v>329</v>
      </c>
      <c r="C344" s="8">
        <f t="shared" si="113"/>
        <v>300</v>
      </c>
      <c r="D344" s="8">
        <f t="shared" si="114"/>
        <v>98700</v>
      </c>
      <c r="E344">
        <v>0</v>
      </c>
      <c r="F344" s="2">
        <v>0</v>
      </c>
      <c r="G344" s="2">
        <f t="shared" si="115"/>
        <v>300</v>
      </c>
      <c r="H344" s="2">
        <f t="shared" si="127"/>
        <v>320902.80773352488</v>
      </c>
      <c r="I344" s="2">
        <f t="shared" si="116"/>
        <v>2219.577753490214</v>
      </c>
      <c r="J344" s="2">
        <v>0</v>
      </c>
      <c r="K344" s="2">
        <f t="shared" si="123"/>
        <v>323122.38548701507</v>
      </c>
      <c r="L344" s="2">
        <f t="shared" si="117"/>
        <v>224422.38548701507</v>
      </c>
      <c r="M344" s="2">
        <f t="shared" si="118"/>
        <v>26930.686258441812</v>
      </c>
      <c r="N344" s="2">
        <f t="shared" si="119"/>
        <v>296191.69922857324</v>
      </c>
      <c r="O344" s="2">
        <f t="shared" si="120"/>
        <v>197491.69922857324</v>
      </c>
      <c r="P344" s="2">
        <f t="shared" si="128"/>
        <v>1349.4539903408404</v>
      </c>
      <c r="Q344" s="2">
        <f t="shared" si="129"/>
        <v>260859.83674819476</v>
      </c>
      <c r="R344" s="2">
        <f t="shared" si="121"/>
        <v>162159.83674819476</v>
      </c>
      <c r="S344" s="2">
        <f>IF(MONTH(A344)=11,(Bezugstabelle!$D$14+Q332)*$R$10*0.7,0)</f>
        <v>0</v>
      </c>
      <c r="T344" s="2">
        <f t="shared" si="124"/>
        <v>0</v>
      </c>
      <c r="U344" s="3">
        <f t="shared" si="125"/>
        <v>29938.759859635455</v>
      </c>
      <c r="V344" s="3">
        <f t="shared" si="126"/>
        <v>132221.0768885593</v>
      </c>
      <c r="W344" s="14">
        <f t="shared" si="122"/>
        <v>230921.0768885593</v>
      </c>
    </row>
    <row r="345" spans="1:23" x14ac:dyDescent="0.25">
      <c r="A345" s="1">
        <v>53448</v>
      </c>
      <c r="B345">
        <v>330</v>
      </c>
      <c r="C345" s="8">
        <f t="shared" si="113"/>
        <v>300</v>
      </c>
      <c r="D345" s="8">
        <f t="shared" si="114"/>
        <v>99000</v>
      </c>
      <c r="E345">
        <v>0</v>
      </c>
      <c r="F345" s="2">
        <v>0</v>
      </c>
      <c r="G345" s="2">
        <f t="shared" si="115"/>
        <v>300</v>
      </c>
      <c r="H345" s="2">
        <f t="shared" si="127"/>
        <v>323422.38548701507</v>
      </c>
      <c r="I345" s="2">
        <f t="shared" si="116"/>
        <v>2237.0048329518545</v>
      </c>
      <c r="J345" s="2">
        <v>0</v>
      </c>
      <c r="K345" s="2">
        <f t="shared" si="123"/>
        <v>325659.39031996694</v>
      </c>
      <c r="L345" s="2">
        <f t="shared" si="117"/>
        <v>226659.39031996694</v>
      </c>
      <c r="M345" s="2">
        <f t="shared" si="118"/>
        <v>27199.126838396031</v>
      </c>
      <c r="N345" s="2">
        <f t="shared" si="119"/>
        <v>298460.26348157093</v>
      </c>
      <c r="O345" s="2">
        <f t="shared" si="120"/>
        <v>199460.26348157093</v>
      </c>
      <c r="P345" s="2">
        <f t="shared" si="128"/>
        <v>1358.0311510906126</v>
      </c>
      <c r="Q345" s="2">
        <f t="shared" si="129"/>
        <v>262517.8678992854</v>
      </c>
      <c r="R345" s="2">
        <f t="shared" si="121"/>
        <v>163517.8678992854</v>
      </c>
      <c r="S345" s="2">
        <f>IF(MONTH(A345)=11,(Bezugstabelle!$D$14+Q333)*$R$10*0.7,0)</f>
        <v>0</v>
      </c>
      <c r="T345" s="2">
        <f t="shared" si="124"/>
        <v>0</v>
      </c>
      <c r="U345" s="3">
        <f t="shared" si="125"/>
        <v>30189.486360905561</v>
      </c>
      <c r="V345" s="3">
        <f t="shared" si="126"/>
        <v>133328.38153837982</v>
      </c>
      <c r="W345" s="14">
        <f t="shared" si="122"/>
        <v>232328.38153837982</v>
      </c>
    </row>
    <row r="346" spans="1:23" x14ac:dyDescent="0.25">
      <c r="A346" s="1">
        <v>53479</v>
      </c>
      <c r="B346">
        <v>331</v>
      </c>
      <c r="C346" s="8">
        <f t="shared" si="113"/>
        <v>300</v>
      </c>
      <c r="D346" s="8">
        <f t="shared" si="114"/>
        <v>99300</v>
      </c>
      <c r="E346">
        <v>0</v>
      </c>
      <c r="F346" s="2">
        <v>0</v>
      </c>
      <c r="G346" s="2">
        <f t="shared" si="115"/>
        <v>300</v>
      </c>
      <c r="H346" s="2">
        <f t="shared" si="127"/>
        <v>325959.39031996694</v>
      </c>
      <c r="I346" s="2">
        <f t="shared" si="116"/>
        <v>2254.552449713105</v>
      </c>
      <c r="J346" s="2">
        <v>0</v>
      </c>
      <c r="K346" s="2">
        <f t="shared" si="123"/>
        <v>328213.94276968006</v>
      </c>
      <c r="L346" s="2">
        <f t="shared" si="117"/>
        <v>228913.94276968006</v>
      </c>
      <c r="M346" s="2">
        <f t="shared" si="118"/>
        <v>27469.673132361608</v>
      </c>
      <c r="N346" s="2">
        <f t="shared" si="119"/>
        <v>300744.26963731844</v>
      </c>
      <c r="O346" s="2">
        <f t="shared" si="120"/>
        <v>201444.26963731844</v>
      </c>
      <c r="P346" s="2">
        <f t="shared" si="128"/>
        <v>1366.652913076284</v>
      </c>
      <c r="Q346" s="2">
        <f t="shared" si="129"/>
        <v>264184.52081236168</v>
      </c>
      <c r="R346" s="2">
        <f t="shared" si="121"/>
        <v>164884.52081236168</v>
      </c>
      <c r="S346" s="2">
        <f>IF(MONTH(A346)=11,(Bezugstabelle!$D$14+Q334)*$R$10*0.7,0)</f>
        <v>0</v>
      </c>
      <c r="T346" s="2">
        <f t="shared" si="124"/>
        <v>0</v>
      </c>
      <c r="U346" s="3">
        <f t="shared" si="125"/>
        <v>30441.804654982272</v>
      </c>
      <c r="V346" s="3">
        <f t="shared" si="126"/>
        <v>134442.71615737941</v>
      </c>
      <c r="W346" s="14">
        <f t="shared" si="122"/>
        <v>233742.71615737941</v>
      </c>
    </row>
    <row r="347" spans="1:23" x14ac:dyDescent="0.25">
      <c r="A347" s="1">
        <v>53509</v>
      </c>
      <c r="B347">
        <v>332</v>
      </c>
      <c r="C347" s="8">
        <f t="shared" si="113"/>
        <v>300</v>
      </c>
      <c r="D347" s="8">
        <f t="shared" si="114"/>
        <v>99600</v>
      </c>
      <c r="E347">
        <v>0</v>
      </c>
      <c r="F347" s="2">
        <v>0</v>
      </c>
      <c r="G347" s="2">
        <f t="shared" si="115"/>
        <v>300</v>
      </c>
      <c r="H347" s="2">
        <f t="shared" si="127"/>
        <v>328513.94276968006</v>
      </c>
      <c r="I347" s="2">
        <f t="shared" si="116"/>
        <v>2272.2214374902874</v>
      </c>
      <c r="J347" s="2">
        <v>0</v>
      </c>
      <c r="K347" s="2">
        <f t="shared" si="123"/>
        <v>330786.16420717037</v>
      </c>
      <c r="L347" s="2">
        <f t="shared" si="117"/>
        <v>231186.16420717037</v>
      </c>
      <c r="M347" s="2">
        <f t="shared" si="118"/>
        <v>27742.339704860446</v>
      </c>
      <c r="N347" s="2">
        <f t="shared" si="119"/>
        <v>303043.8245023099</v>
      </c>
      <c r="O347" s="2">
        <f t="shared" si="120"/>
        <v>203443.8245023099</v>
      </c>
      <c r="P347" s="2">
        <f t="shared" si="128"/>
        <v>1375.3195082242808</v>
      </c>
      <c r="Q347" s="2">
        <f t="shared" si="129"/>
        <v>265859.84032058594</v>
      </c>
      <c r="R347" s="2">
        <f t="shared" si="121"/>
        <v>166259.84032058594</v>
      </c>
      <c r="S347" s="2">
        <f>IF(MONTH(A347)=11,(Bezugstabelle!$D$14+Q335)*$R$10*0.7,0)</f>
        <v>0</v>
      </c>
      <c r="T347" s="2">
        <f t="shared" si="124"/>
        <v>0</v>
      </c>
      <c r="U347" s="3">
        <f t="shared" si="125"/>
        <v>30695.723019188172</v>
      </c>
      <c r="V347" s="3">
        <f t="shared" si="126"/>
        <v>135564.11730139775</v>
      </c>
      <c r="W347" s="14">
        <f t="shared" si="122"/>
        <v>235164.11730139775</v>
      </c>
    </row>
    <row r="348" spans="1:23" x14ac:dyDescent="0.25">
      <c r="A348" s="1">
        <v>53540</v>
      </c>
      <c r="B348">
        <v>333</v>
      </c>
      <c r="C348" s="8">
        <f t="shared" si="113"/>
        <v>300</v>
      </c>
      <c r="D348" s="8">
        <f t="shared" si="114"/>
        <v>99900</v>
      </c>
      <c r="E348">
        <v>0</v>
      </c>
      <c r="F348" s="2">
        <v>0</v>
      </c>
      <c r="G348" s="2">
        <f t="shared" si="115"/>
        <v>300</v>
      </c>
      <c r="H348" s="2">
        <f t="shared" si="127"/>
        <v>331086.16420717037</v>
      </c>
      <c r="I348" s="2">
        <f t="shared" si="116"/>
        <v>2290.0126357662616</v>
      </c>
      <c r="J348" s="2">
        <v>0</v>
      </c>
      <c r="K348" s="2">
        <f t="shared" si="123"/>
        <v>333376.17684293661</v>
      </c>
      <c r="L348" s="2">
        <f t="shared" si="117"/>
        <v>233476.17684293661</v>
      </c>
      <c r="M348" s="2">
        <f t="shared" si="118"/>
        <v>28017.141221152393</v>
      </c>
      <c r="N348" s="2">
        <f t="shared" si="119"/>
        <v>305359.03562178422</v>
      </c>
      <c r="O348" s="2">
        <f t="shared" si="120"/>
        <v>205459.03562178422</v>
      </c>
      <c r="P348" s="2">
        <f t="shared" si="128"/>
        <v>1384.0311696670467</v>
      </c>
      <c r="Q348" s="2">
        <f t="shared" si="129"/>
        <v>267543.87149025296</v>
      </c>
      <c r="R348" s="2">
        <f t="shared" si="121"/>
        <v>167643.87149025296</v>
      </c>
      <c r="S348" s="2">
        <f>IF(MONTH(A348)=11,(Bezugstabelle!$D$14+Q336)*$R$10*0.7,0)</f>
        <v>0</v>
      </c>
      <c r="T348" s="2">
        <f t="shared" si="124"/>
        <v>0</v>
      </c>
      <c r="U348" s="3">
        <f t="shared" si="125"/>
        <v>30951.24977388795</v>
      </c>
      <c r="V348" s="3">
        <f t="shared" si="126"/>
        <v>136692.62171636501</v>
      </c>
      <c r="W348" s="14">
        <f t="shared" si="122"/>
        <v>236592.62171636501</v>
      </c>
    </row>
    <row r="349" spans="1:23" x14ac:dyDescent="0.25">
      <c r="A349" s="1">
        <v>53571</v>
      </c>
      <c r="B349">
        <v>334</v>
      </c>
      <c r="C349" s="8">
        <f t="shared" si="113"/>
        <v>300</v>
      </c>
      <c r="D349" s="8">
        <f t="shared" si="114"/>
        <v>100200</v>
      </c>
      <c r="E349">
        <v>0</v>
      </c>
      <c r="F349" s="2">
        <v>0</v>
      </c>
      <c r="G349" s="2">
        <f t="shared" si="115"/>
        <v>300</v>
      </c>
      <c r="H349" s="2">
        <f t="shared" si="127"/>
        <v>333676.17684293661</v>
      </c>
      <c r="I349" s="2">
        <f t="shared" si="116"/>
        <v>2307.9268898303117</v>
      </c>
      <c r="J349" s="2">
        <v>0</v>
      </c>
      <c r="K349" s="2">
        <f t="shared" si="123"/>
        <v>335984.10373276693</v>
      </c>
      <c r="L349" s="2">
        <f t="shared" si="117"/>
        <v>235784.10373276693</v>
      </c>
      <c r="M349" s="2">
        <f t="shared" si="118"/>
        <v>28294.092447932031</v>
      </c>
      <c r="N349" s="2">
        <f t="shared" si="119"/>
        <v>307690.01128483488</v>
      </c>
      <c r="O349" s="2">
        <f t="shared" si="120"/>
        <v>207490.01128483488</v>
      </c>
      <c r="P349" s="2">
        <f t="shared" si="128"/>
        <v>1392.7881317493154</v>
      </c>
      <c r="Q349" s="2">
        <f t="shared" si="129"/>
        <v>269236.65962200228</v>
      </c>
      <c r="R349" s="2">
        <f t="shared" si="121"/>
        <v>169036.65962200228</v>
      </c>
      <c r="S349" s="2">
        <f>IF(MONTH(A349)=11,(Bezugstabelle!$D$14+Q337)*$R$10*0.7,0)</f>
        <v>0</v>
      </c>
      <c r="T349" s="2">
        <f t="shared" si="124"/>
        <v>0</v>
      </c>
      <c r="U349" s="3">
        <f t="shared" si="125"/>
        <v>31208.393282712168</v>
      </c>
      <c r="V349" s="3">
        <f t="shared" si="126"/>
        <v>137828.2663392901</v>
      </c>
      <c r="W349" s="14">
        <f t="shared" si="122"/>
        <v>238028.2663392901</v>
      </c>
    </row>
    <row r="350" spans="1:23" x14ac:dyDescent="0.25">
      <c r="A350" s="1">
        <v>53601</v>
      </c>
      <c r="B350">
        <v>335</v>
      </c>
      <c r="C350" s="8">
        <f t="shared" si="113"/>
        <v>300</v>
      </c>
      <c r="D350" s="8">
        <f t="shared" si="114"/>
        <v>100500</v>
      </c>
      <c r="E350">
        <v>0</v>
      </c>
      <c r="F350" s="2">
        <v>0</v>
      </c>
      <c r="G350" s="2">
        <f t="shared" si="115"/>
        <v>300</v>
      </c>
      <c r="H350" s="2">
        <f t="shared" si="127"/>
        <v>336284.10373276693</v>
      </c>
      <c r="I350" s="2">
        <f t="shared" si="116"/>
        <v>2325.9650508183045</v>
      </c>
      <c r="J350" s="2">
        <v>0</v>
      </c>
      <c r="K350" s="2">
        <f t="shared" si="123"/>
        <v>338610.06878358521</v>
      </c>
      <c r="L350" s="2">
        <f t="shared" si="117"/>
        <v>238110.06878358521</v>
      </c>
      <c r="M350" s="2">
        <f t="shared" si="118"/>
        <v>28573.208254030225</v>
      </c>
      <c r="N350" s="2">
        <f t="shared" si="119"/>
        <v>310036.86052955501</v>
      </c>
      <c r="O350" s="2">
        <f t="shared" si="120"/>
        <v>209536.86052955501</v>
      </c>
      <c r="P350" s="2">
        <f t="shared" si="128"/>
        <v>1401.5906300344118</v>
      </c>
      <c r="Q350" s="2">
        <f t="shared" si="129"/>
        <v>270938.25025203667</v>
      </c>
      <c r="R350" s="2">
        <f t="shared" si="121"/>
        <v>170438.25025203667</v>
      </c>
      <c r="S350" s="2">
        <f>IF(MONTH(A350)=11,(Bezugstabelle!$D$14+Q338)*$R$10*0.7,0)</f>
        <v>0</v>
      </c>
      <c r="T350" s="2">
        <f t="shared" si="124"/>
        <v>0</v>
      </c>
      <c r="U350" s="3">
        <f t="shared" si="125"/>
        <v>31467.161952782266</v>
      </c>
      <c r="V350" s="3">
        <f t="shared" si="126"/>
        <v>138971.08829925439</v>
      </c>
      <c r="W350" s="14">
        <f t="shared" si="122"/>
        <v>239471.08829925439</v>
      </c>
    </row>
    <row r="351" spans="1:23" x14ac:dyDescent="0.25">
      <c r="A351" s="1">
        <v>53632</v>
      </c>
      <c r="B351">
        <v>336</v>
      </c>
      <c r="C351" s="8">
        <f t="shared" si="113"/>
        <v>300</v>
      </c>
      <c r="D351" s="8">
        <f t="shared" si="114"/>
        <v>100800</v>
      </c>
      <c r="E351">
        <v>0</v>
      </c>
      <c r="F351" s="2">
        <f>F339+$J$7</f>
        <v>-293.4000000000002</v>
      </c>
      <c r="G351" s="2">
        <f t="shared" si="115"/>
        <v>6.5999999999997954</v>
      </c>
      <c r="H351" s="2">
        <f t="shared" si="127"/>
        <v>338616.66878358519</v>
      </c>
      <c r="I351" s="2">
        <f t="shared" si="116"/>
        <v>2342.0986257531308</v>
      </c>
      <c r="J351" s="2">
        <f t="shared" ref="J351" si="131">(0.36%+0.035%)*H351</f>
        <v>1337.5358416951617</v>
      </c>
      <c r="K351" s="2">
        <f t="shared" si="123"/>
        <v>342296.30325103347</v>
      </c>
      <c r="L351" s="2">
        <f t="shared" si="117"/>
        <v>241496.30325103347</v>
      </c>
      <c r="M351" s="2">
        <f t="shared" si="118"/>
        <v>28979.55639012402</v>
      </c>
      <c r="N351" s="2">
        <f t="shared" si="119"/>
        <v>313316.74686090945</v>
      </c>
      <c r="O351" s="2">
        <f t="shared" si="120"/>
        <v>212516.74686090945</v>
      </c>
      <c r="P351" s="2">
        <f t="shared" si="128"/>
        <v>1410.4389013105906</v>
      </c>
      <c r="Q351" s="2">
        <f t="shared" si="129"/>
        <v>272610.84005337051</v>
      </c>
      <c r="R351" s="2">
        <f t="shared" si="121"/>
        <v>171810.84005337051</v>
      </c>
      <c r="S351" s="2">
        <f>IF(MONTH(A351)=11,(Bezugstabelle!$D$14+Q339)*$R$10*0.7,0)</f>
        <v>926.91673412403929</v>
      </c>
      <c r="T351" s="2">
        <f t="shared" si="124"/>
        <v>37.849099976731601</v>
      </c>
      <c r="U351" s="3">
        <f t="shared" si="125"/>
        <v>31549.444342815877</v>
      </c>
      <c r="V351" s="3">
        <f t="shared" si="126"/>
        <v>140261.39571055464</v>
      </c>
      <c r="W351" s="14">
        <f t="shared" si="122"/>
        <v>241061.39571055464</v>
      </c>
    </row>
    <row r="352" spans="1:23" x14ac:dyDescent="0.25">
      <c r="A352" s="1">
        <v>53662</v>
      </c>
      <c r="B352">
        <v>337</v>
      </c>
      <c r="C352" s="8">
        <f t="shared" si="113"/>
        <v>300</v>
      </c>
      <c r="D352" s="8">
        <f t="shared" si="114"/>
        <v>101100</v>
      </c>
      <c r="E352">
        <v>0</v>
      </c>
      <c r="F352" s="2">
        <v>0</v>
      </c>
      <c r="G352" s="2">
        <f t="shared" si="115"/>
        <v>300</v>
      </c>
      <c r="H352" s="2">
        <f t="shared" si="127"/>
        <v>342596.30325103347</v>
      </c>
      <c r="I352" s="2">
        <f t="shared" si="116"/>
        <v>2369.6244308196483</v>
      </c>
      <c r="J352" s="2">
        <v>0</v>
      </c>
      <c r="K352" s="2">
        <f t="shared" si="123"/>
        <v>344965.92768185312</v>
      </c>
      <c r="L352" s="2">
        <f t="shared" si="117"/>
        <v>243865.92768185312</v>
      </c>
      <c r="M352" s="2">
        <f t="shared" si="118"/>
        <v>29263.911321822376</v>
      </c>
      <c r="N352" s="2">
        <f t="shared" si="119"/>
        <v>315702.01636003074</v>
      </c>
      <c r="O352" s="2">
        <f t="shared" si="120"/>
        <v>214602.01636003074</v>
      </c>
      <c r="P352" s="2">
        <f t="shared" si="128"/>
        <v>1419.1363682775266</v>
      </c>
      <c r="Q352" s="2">
        <f t="shared" si="129"/>
        <v>274329.97642164805</v>
      </c>
      <c r="R352" s="2">
        <f t="shared" si="121"/>
        <v>173229.97642164805</v>
      </c>
      <c r="S352" s="2">
        <f>IF(MONTH(A352)=11,(Bezugstabelle!$D$14+Q340)*$R$10*0.7,0)</f>
        <v>0</v>
      </c>
      <c r="T352" s="2">
        <f t="shared" si="124"/>
        <v>0</v>
      </c>
      <c r="U352" s="3">
        <f t="shared" si="125"/>
        <v>31982.584396846767</v>
      </c>
      <c r="V352" s="3">
        <f t="shared" si="126"/>
        <v>141247.39202480129</v>
      </c>
      <c r="W352" s="14">
        <f t="shared" si="122"/>
        <v>242347.39202480129</v>
      </c>
    </row>
    <row r="353" spans="1:23" x14ac:dyDescent="0.25">
      <c r="A353" s="1">
        <v>53693</v>
      </c>
      <c r="B353">
        <v>338</v>
      </c>
      <c r="C353" s="8">
        <f t="shared" si="113"/>
        <v>300</v>
      </c>
      <c r="D353" s="8">
        <f t="shared" si="114"/>
        <v>101400</v>
      </c>
      <c r="E353">
        <v>0</v>
      </c>
      <c r="F353" s="2">
        <v>0</v>
      </c>
      <c r="G353" s="2">
        <f t="shared" si="115"/>
        <v>300</v>
      </c>
      <c r="H353" s="2">
        <f t="shared" si="127"/>
        <v>345265.92768185312</v>
      </c>
      <c r="I353" s="2">
        <f t="shared" si="116"/>
        <v>2388.0893331328175</v>
      </c>
      <c r="J353" s="2">
        <v>0</v>
      </c>
      <c r="K353" s="2">
        <f t="shared" si="123"/>
        <v>347654.01701498596</v>
      </c>
      <c r="L353" s="2">
        <f t="shared" si="117"/>
        <v>246254.01701498596</v>
      </c>
      <c r="M353" s="2">
        <f t="shared" si="118"/>
        <v>29550.482041798317</v>
      </c>
      <c r="N353" s="2">
        <f t="shared" si="119"/>
        <v>318103.53497318766</v>
      </c>
      <c r="O353" s="2">
        <f t="shared" si="120"/>
        <v>216703.53497318766</v>
      </c>
      <c r="P353" s="2">
        <f t="shared" si="128"/>
        <v>1428.0758773925697</v>
      </c>
      <c r="Q353" s="2">
        <f t="shared" si="129"/>
        <v>276058.0522990406</v>
      </c>
      <c r="R353" s="2">
        <f t="shared" si="121"/>
        <v>174658.0522990406</v>
      </c>
      <c r="S353" s="2">
        <f>IF(MONTH(A353)=11,(Bezugstabelle!$D$14+Q341)*$R$10*0.7,0)</f>
        <v>0</v>
      </c>
      <c r="T353" s="2">
        <f t="shared" si="124"/>
        <v>0</v>
      </c>
      <c r="U353" s="3">
        <f t="shared" si="125"/>
        <v>32246.242905710369</v>
      </c>
      <c r="V353" s="3">
        <f t="shared" si="126"/>
        <v>142411.80939333024</v>
      </c>
      <c r="W353" s="14">
        <f t="shared" si="122"/>
        <v>243811.80939333024</v>
      </c>
    </row>
    <row r="354" spans="1:23" x14ac:dyDescent="0.25">
      <c r="A354" s="1">
        <v>53724</v>
      </c>
      <c r="B354">
        <v>339</v>
      </c>
      <c r="C354" s="8">
        <f t="shared" si="113"/>
        <v>300</v>
      </c>
      <c r="D354" s="8">
        <f t="shared" si="114"/>
        <v>101700</v>
      </c>
      <c r="E354">
        <v>0</v>
      </c>
      <c r="F354" s="2">
        <v>0</v>
      </c>
      <c r="G354" s="2">
        <f t="shared" si="115"/>
        <v>300</v>
      </c>
      <c r="H354" s="2">
        <f t="shared" si="127"/>
        <v>347954.01701498596</v>
      </c>
      <c r="I354" s="2">
        <f t="shared" si="116"/>
        <v>2406.68195102032</v>
      </c>
      <c r="J354" s="2">
        <v>0</v>
      </c>
      <c r="K354" s="2">
        <f t="shared" si="123"/>
        <v>350360.69896600628</v>
      </c>
      <c r="L354" s="2">
        <f t="shared" si="117"/>
        <v>248660.69896600628</v>
      </c>
      <c r="M354" s="2">
        <f t="shared" si="118"/>
        <v>29839.283875920752</v>
      </c>
      <c r="N354" s="2">
        <f t="shared" si="119"/>
        <v>320521.41509008553</v>
      </c>
      <c r="O354" s="2">
        <f t="shared" si="120"/>
        <v>218821.41509008553</v>
      </c>
      <c r="P354" s="2">
        <f t="shared" si="128"/>
        <v>1437.0618719550112</v>
      </c>
      <c r="Q354" s="2">
        <f t="shared" si="129"/>
        <v>277795.1141709956</v>
      </c>
      <c r="R354" s="2">
        <f t="shared" si="121"/>
        <v>176095.1141709956</v>
      </c>
      <c r="S354" s="2">
        <f>IF(MONTH(A354)=11,(Bezugstabelle!$D$14+Q342)*$R$10*0.7,0)</f>
        <v>0</v>
      </c>
      <c r="T354" s="2">
        <f t="shared" si="124"/>
        <v>0</v>
      </c>
      <c r="U354" s="3">
        <f t="shared" si="125"/>
        <v>32511.560453820061</v>
      </c>
      <c r="V354" s="3">
        <f t="shared" si="126"/>
        <v>143583.55371717553</v>
      </c>
      <c r="W354" s="14">
        <f t="shared" si="122"/>
        <v>245283.55371717553</v>
      </c>
    </row>
    <row r="355" spans="1:23" x14ac:dyDescent="0.25">
      <c r="A355" s="1">
        <v>53752</v>
      </c>
      <c r="B355">
        <v>340</v>
      </c>
      <c r="C355" s="8">
        <f t="shared" si="113"/>
        <v>300</v>
      </c>
      <c r="D355" s="8">
        <f t="shared" si="114"/>
        <v>102000</v>
      </c>
      <c r="E355">
        <v>0</v>
      </c>
      <c r="F355" s="2">
        <v>0</v>
      </c>
      <c r="G355" s="2">
        <f t="shared" si="115"/>
        <v>300</v>
      </c>
      <c r="H355" s="2">
        <f t="shared" si="127"/>
        <v>350660.69896600628</v>
      </c>
      <c r="I355" s="2">
        <f t="shared" si="116"/>
        <v>2425.4031678482102</v>
      </c>
      <c r="J355" s="2">
        <v>0</v>
      </c>
      <c r="K355" s="2">
        <f t="shared" si="123"/>
        <v>353086.10213385447</v>
      </c>
      <c r="L355" s="2">
        <f t="shared" si="117"/>
        <v>251086.10213385447</v>
      </c>
      <c r="M355" s="2">
        <f t="shared" si="118"/>
        <v>30130.332256062535</v>
      </c>
      <c r="N355" s="2">
        <f t="shared" si="119"/>
        <v>322955.76987779193</v>
      </c>
      <c r="O355" s="2">
        <f t="shared" si="120"/>
        <v>220955.76987779193</v>
      </c>
      <c r="P355" s="2">
        <f t="shared" si="128"/>
        <v>1446.0945936891771</v>
      </c>
      <c r="Q355" s="2">
        <f t="shared" si="129"/>
        <v>279541.20876468479</v>
      </c>
      <c r="R355" s="2">
        <f t="shared" si="121"/>
        <v>177541.20876468479</v>
      </c>
      <c r="S355" s="2">
        <f>IF(MONTH(A355)=11,(Bezugstabelle!$D$14+Q343)*$R$10*0.7,0)</f>
        <v>0</v>
      </c>
      <c r="T355" s="2">
        <f t="shared" si="124"/>
        <v>0</v>
      </c>
      <c r="U355" s="3">
        <f t="shared" si="125"/>
        <v>32778.545668179926</v>
      </c>
      <c r="V355" s="3">
        <f t="shared" si="126"/>
        <v>144762.66309650487</v>
      </c>
      <c r="W355" s="14">
        <f t="shared" si="122"/>
        <v>246762.66309650487</v>
      </c>
    </row>
    <row r="356" spans="1:23" x14ac:dyDescent="0.25">
      <c r="A356" s="1">
        <v>53783</v>
      </c>
      <c r="B356">
        <v>341</v>
      </c>
      <c r="C356" s="8">
        <f t="shared" si="113"/>
        <v>300</v>
      </c>
      <c r="D356" s="8">
        <f t="shared" si="114"/>
        <v>102300</v>
      </c>
      <c r="E356">
        <v>0</v>
      </c>
      <c r="F356" s="2">
        <v>0</v>
      </c>
      <c r="G356" s="2">
        <f t="shared" si="115"/>
        <v>300</v>
      </c>
      <c r="H356" s="2">
        <f t="shared" si="127"/>
        <v>353386.10213385447</v>
      </c>
      <c r="I356" s="2">
        <f t="shared" si="116"/>
        <v>2444.2538730924934</v>
      </c>
      <c r="J356" s="2">
        <v>0</v>
      </c>
      <c r="K356" s="2">
        <f t="shared" si="123"/>
        <v>355830.35600694694</v>
      </c>
      <c r="L356" s="2">
        <f t="shared" si="117"/>
        <v>253530.35600694694</v>
      </c>
      <c r="M356" s="2">
        <f t="shared" si="118"/>
        <v>30423.642720833632</v>
      </c>
      <c r="N356" s="2">
        <f t="shared" si="119"/>
        <v>325406.71328611328</v>
      </c>
      <c r="O356" s="2">
        <f t="shared" si="120"/>
        <v>223106.71328611328</v>
      </c>
      <c r="P356" s="2">
        <f t="shared" si="128"/>
        <v>1455.1742855763609</v>
      </c>
      <c r="Q356" s="2">
        <f t="shared" si="129"/>
        <v>281296.38305026118</v>
      </c>
      <c r="R356" s="2">
        <f t="shared" si="121"/>
        <v>178996.38305026118</v>
      </c>
      <c r="S356" s="2">
        <f>IF(MONTH(A356)=11,(Bezugstabelle!$D$14+Q344)*$R$10*0.7,0)</f>
        <v>0</v>
      </c>
      <c r="T356" s="2">
        <f t="shared" si="124"/>
        <v>0</v>
      </c>
      <c r="U356" s="3">
        <f t="shared" si="125"/>
        <v>33047.207220654469</v>
      </c>
      <c r="V356" s="3">
        <f t="shared" si="126"/>
        <v>145949.17582960671</v>
      </c>
      <c r="W356" s="14">
        <f t="shared" si="122"/>
        <v>248249.17582960671</v>
      </c>
    </row>
    <row r="357" spans="1:23" x14ac:dyDescent="0.25">
      <c r="A357" s="1">
        <v>53813</v>
      </c>
      <c r="B357">
        <v>342</v>
      </c>
      <c r="C357" s="8">
        <f t="shared" si="113"/>
        <v>300</v>
      </c>
      <c r="D357" s="8">
        <f t="shared" si="114"/>
        <v>102600</v>
      </c>
      <c r="E357">
        <v>0</v>
      </c>
      <c r="F357" s="2">
        <v>0</v>
      </c>
      <c r="G357" s="2">
        <f t="shared" si="115"/>
        <v>300</v>
      </c>
      <c r="H357" s="2">
        <f t="shared" si="127"/>
        <v>356130.35600694694</v>
      </c>
      <c r="I357" s="2">
        <f t="shared" si="116"/>
        <v>2463.234962381383</v>
      </c>
      <c r="J357" s="2">
        <v>0</v>
      </c>
      <c r="K357" s="2">
        <f t="shared" si="123"/>
        <v>358593.5909693283</v>
      </c>
      <c r="L357" s="2">
        <f t="shared" si="117"/>
        <v>255993.5909693283</v>
      </c>
      <c r="M357" s="2">
        <f t="shared" si="118"/>
        <v>30719.2309163194</v>
      </c>
      <c r="N357" s="2">
        <f t="shared" si="119"/>
        <v>327874.36005300889</v>
      </c>
      <c r="O357" s="2">
        <f t="shared" si="120"/>
        <v>225274.36005300889</v>
      </c>
      <c r="P357" s="2">
        <f t="shared" si="128"/>
        <v>1464.3011918613581</v>
      </c>
      <c r="Q357" s="2">
        <f t="shared" si="129"/>
        <v>283060.68424212252</v>
      </c>
      <c r="R357" s="2">
        <f t="shared" si="121"/>
        <v>180460.68424212252</v>
      </c>
      <c r="S357" s="2">
        <f>IF(MONTH(A357)=11,(Bezugstabelle!$D$14+Q345)*$R$10*0.7,0)</f>
        <v>0</v>
      </c>
      <c r="T357" s="2">
        <f t="shared" si="124"/>
        <v>0</v>
      </c>
      <c r="U357" s="3">
        <f t="shared" si="125"/>
        <v>33317.553828201861</v>
      </c>
      <c r="V357" s="3">
        <f t="shared" si="126"/>
        <v>147143.13041392065</v>
      </c>
      <c r="W357" s="14">
        <f t="shared" si="122"/>
        <v>249743.13041392065</v>
      </c>
    </row>
    <row r="358" spans="1:23" x14ac:dyDescent="0.25">
      <c r="A358" s="1">
        <v>53844</v>
      </c>
      <c r="B358">
        <v>343</v>
      </c>
      <c r="C358" s="8">
        <f t="shared" si="113"/>
        <v>300</v>
      </c>
      <c r="D358" s="8">
        <f t="shared" si="114"/>
        <v>102900</v>
      </c>
      <c r="E358">
        <v>0</v>
      </c>
      <c r="F358" s="2">
        <v>0</v>
      </c>
      <c r="G358" s="2">
        <f t="shared" si="115"/>
        <v>300</v>
      </c>
      <c r="H358" s="2">
        <f t="shared" si="127"/>
        <v>358893.5909693283</v>
      </c>
      <c r="I358" s="2">
        <f t="shared" si="116"/>
        <v>2482.3473375378539</v>
      </c>
      <c r="J358" s="2">
        <v>0</v>
      </c>
      <c r="K358" s="2">
        <f t="shared" si="123"/>
        <v>361375.93830686616</v>
      </c>
      <c r="L358" s="2">
        <f t="shared" si="117"/>
        <v>258475.93830686616</v>
      </c>
      <c r="M358" s="2">
        <f t="shared" si="118"/>
        <v>31017.112596823939</v>
      </c>
      <c r="N358" s="2">
        <f t="shared" si="119"/>
        <v>330358.82571004221</v>
      </c>
      <c r="O358" s="2">
        <f t="shared" si="120"/>
        <v>227458.82571004221</v>
      </c>
      <c r="P358" s="2">
        <f t="shared" si="128"/>
        <v>1473.475558059037</v>
      </c>
      <c r="Q358" s="2">
        <f t="shared" si="129"/>
        <v>284834.15980018157</v>
      </c>
      <c r="R358" s="2">
        <f t="shared" si="121"/>
        <v>181934.15980018157</v>
      </c>
      <c r="S358" s="2">
        <f>IF(MONTH(A358)=11,(Bezugstabelle!$D$14+Q346)*$R$10*0.7,0)</f>
        <v>0</v>
      </c>
      <c r="T358" s="2">
        <f t="shared" si="124"/>
        <v>0</v>
      </c>
      <c r="U358" s="3">
        <f t="shared" si="125"/>
        <v>33589.594253108517</v>
      </c>
      <c r="V358" s="3">
        <f t="shared" si="126"/>
        <v>148344.56554707306</v>
      </c>
      <c r="W358" s="14">
        <f t="shared" si="122"/>
        <v>251244.56554707306</v>
      </c>
    </row>
    <row r="359" spans="1:23" x14ac:dyDescent="0.25">
      <c r="A359" s="1">
        <v>53874</v>
      </c>
      <c r="B359">
        <v>344</v>
      </c>
      <c r="C359" s="8">
        <f t="shared" si="113"/>
        <v>300</v>
      </c>
      <c r="D359" s="8">
        <f t="shared" si="114"/>
        <v>103200</v>
      </c>
      <c r="E359">
        <v>0</v>
      </c>
      <c r="F359" s="2">
        <v>0</v>
      </c>
      <c r="G359" s="2">
        <f t="shared" si="115"/>
        <v>300</v>
      </c>
      <c r="H359" s="2">
        <f t="shared" si="127"/>
        <v>361675.93830686616</v>
      </c>
      <c r="I359" s="2">
        <f t="shared" si="116"/>
        <v>2501.591906622491</v>
      </c>
      <c r="J359" s="2">
        <v>0</v>
      </c>
      <c r="K359" s="2">
        <f t="shared" si="123"/>
        <v>364177.53021348867</v>
      </c>
      <c r="L359" s="2">
        <f t="shared" si="117"/>
        <v>260977.53021348867</v>
      </c>
      <c r="M359" s="2">
        <f t="shared" si="118"/>
        <v>31317.303625618639</v>
      </c>
      <c r="N359" s="2">
        <f t="shared" si="119"/>
        <v>332860.22658787004</v>
      </c>
      <c r="O359" s="2">
        <f t="shared" si="120"/>
        <v>229660.22658787004</v>
      </c>
      <c r="P359" s="2">
        <f t="shared" si="128"/>
        <v>1482.697630960944</v>
      </c>
      <c r="Q359" s="2">
        <f t="shared" si="129"/>
        <v>286616.85743114253</v>
      </c>
      <c r="R359" s="2">
        <f t="shared" si="121"/>
        <v>183416.85743114253</v>
      </c>
      <c r="S359" s="2">
        <f>IF(MONTH(A359)=11,(Bezugstabelle!$D$14+Q347)*$R$10*0.7,0)</f>
        <v>0</v>
      </c>
      <c r="T359" s="2">
        <f t="shared" si="124"/>
        <v>0</v>
      </c>
      <c r="U359" s="3">
        <f t="shared" si="125"/>
        <v>33863.337303224689</v>
      </c>
      <c r="V359" s="3">
        <f t="shared" si="126"/>
        <v>149553.52012791784</v>
      </c>
      <c r="W359" s="14">
        <f t="shared" si="122"/>
        <v>252753.52012791784</v>
      </c>
    </row>
    <row r="360" spans="1:23" x14ac:dyDescent="0.25">
      <c r="A360" s="1">
        <v>53905</v>
      </c>
      <c r="B360">
        <v>345</v>
      </c>
      <c r="C360" s="8">
        <f t="shared" si="113"/>
        <v>300</v>
      </c>
      <c r="D360" s="8">
        <f t="shared" si="114"/>
        <v>103500</v>
      </c>
      <c r="E360">
        <v>0</v>
      </c>
      <c r="F360" s="2">
        <v>0</v>
      </c>
      <c r="G360" s="2">
        <f t="shared" si="115"/>
        <v>300</v>
      </c>
      <c r="H360" s="2">
        <f t="shared" si="127"/>
        <v>364477.53021348867</v>
      </c>
      <c r="I360" s="2">
        <f t="shared" si="116"/>
        <v>2520.96958397663</v>
      </c>
      <c r="J360" s="2">
        <v>0</v>
      </c>
      <c r="K360" s="2">
        <f t="shared" si="123"/>
        <v>366998.49979746528</v>
      </c>
      <c r="L360" s="2">
        <f t="shared" si="117"/>
        <v>263498.49979746528</v>
      </c>
      <c r="M360" s="2">
        <f t="shared" si="118"/>
        <v>31619.819975695835</v>
      </c>
      <c r="N360" s="2">
        <f t="shared" si="119"/>
        <v>335378.67982176947</v>
      </c>
      <c r="O360" s="2">
        <f t="shared" si="120"/>
        <v>231878.67982176947</v>
      </c>
      <c r="P360" s="2">
        <f t="shared" si="128"/>
        <v>1491.9676586419412</v>
      </c>
      <c r="Q360" s="2">
        <f t="shared" si="129"/>
        <v>288408.82508978446</v>
      </c>
      <c r="R360" s="2">
        <f t="shared" si="121"/>
        <v>184908.82508978446</v>
      </c>
      <c r="S360" s="2">
        <f>IF(MONTH(A360)=11,(Bezugstabelle!$D$14+Q348)*$R$10*0.7,0)</f>
        <v>0</v>
      </c>
      <c r="T360" s="2">
        <f t="shared" si="124"/>
        <v>0</v>
      </c>
      <c r="U360" s="3">
        <f t="shared" si="125"/>
        <v>34138.791832201452</v>
      </c>
      <c r="V360" s="3">
        <f t="shared" si="126"/>
        <v>150770.03325758301</v>
      </c>
      <c r="W360" s="14">
        <f t="shared" si="122"/>
        <v>254270.03325758301</v>
      </c>
    </row>
    <row r="361" spans="1:23" x14ac:dyDescent="0.25">
      <c r="A361" s="1">
        <v>53936</v>
      </c>
      <c r="B361">
        <v>346</v>
      </c>
      <c r="C361" s="8">
        <f t="shared" si="113"/>
        <v>300</v>
      </c>
      <c r="D361" s="8">
        <f t="shared" si="114"/>
        <v>103800</v>
      </c>
      <c r="E361">
        <v>0</v>
      </c>
      <c r="F361" s="2">
        <v>0</v>
      </c>
      <c r="G361" s="2">
        <f t="shared" si="115"/>
        <v>300</v>
      </c>
      <c r="H361" s="2">
        <f t="shared" si="127"/>
        <v>367298.49979746528</v>
      </c>
      <c r="I361" s="2">
        <f t="shared" si="116"/>
        <v>2540.4812902658018</v>
      </c>
      <c r="J361" s="2">
        <v>0</v>
      </c>
      <c r="K361" s="2">
        <f t="shared" si="123"/>
        <v>369838.98108773108</v>
      </c>
      <c r="L361" s="2">
        <f t="shared" si="117"/>
        <v>266038.98108773108</v>
      </c>
      <c r="M361" s="2">
        <f t="shared" si="118"/>
        <v>31924.677730527732</v>
      </c>
      <c r="N361" s="2">
        <f t="shared" si="119"/>
        <v>337914.30335720337</v>
      </c>
      <c r="O361" s="2">
        <f t="shared" si="120"/>
        <v>234114.30335720337</v>
      </c>
      <c r="P361" s="2">
        <f t="shared" si="128"/>
        <v>1501.2858904668792</v>
      </c>
      <c r="Q361" s="2">
        <f t="shared" si="129"/>
        <v>290210.11098025134</v>
      </c>
      <c r="R361" s="2">
        <f t="shared" si="121"/>
        <v>186410.11098025134</v>
      </c>
      <c r="S361" s="2">
        <f>IF(MONTH(A361)=11,(Bezugstabelle!$D$14+Q349)*$R$10*0.7,0)</f>
        <v>0</v>
      </c>
      <c r="T361" s="2">
        <f t="shared" si="124"/>
        <v>0</v>
      </c>
      <c r="U361" s="3">
        <f t="shared" si="125"/>
        <v>34415.966739728894</v>
      </c>
      <c r="V361" s="3">
        <f t="shared" si="126"/>
        <v>151994.14424052244</v>
      </c>
      <c r="W361" s="14">
        <f t="shared" si="122"/>
        <v>255794.14424052244</v>
      </c>
    </row>
    <row r="362" spans="1:23" x14ac:dyDescent="0.25">
      <c r="A362" s="1">
        <v>53966</v>
      </c>
      <c r="B362">
        <v>347</v>
      </c>
      <c r="C362" s="8">
        <f t="shared" si="113"/>
        <v>300</v>
      </c>
      <c r="D362" s="8">
        <f t="shared" si="114"/>
        <v>104100</v>
      </c>
      <c r="E362">
        <v>0</v>
      </c>
      <c r="F362" s="2">
        <v>0</v>
      </c>
      <c r="G362" s="2">
        <f t="shared" si="115"/>
        <v>300</v>
      </c>
      <c r="H362" s="2">
        <f t="shared" si="127"/>
        <v>370138.98108773108</v>
      </c>
      <c r="I362" s="2">
        <f t="shared" si="116"/>
        <v>2560.1279525234736</v>
      </c>
      <c r="J362" s="2">
        <v>0</v>
      </c>
      <c r="K362" s="2">
        <f t="shared" si="123"/>
        <v>372699.10904025455</v>
      </c>
      <c r="L362" s="2">
        <f t="shared" si="117"/>
        <v>268599.10904025455</v>
      </c>
      <c r="M362" s="2">
        <f t="shared" si="118"/>
        <v>32231.893084830546</v>
      </c>
      <c r="N362" s="2">
        <f t="shared" si="119"/>
        <v>340467.21595542401</v>
      </c>
      <c r="O362" s="2">
        <f t="shared" si="120"/>
        <v>236367.21595542401</v>
      </c>
      <c r="P362" s="2">
        <f t="shared" si="128"/>
        <v>1510.6525770973069</v>
      </c>
      <c r="Q362" s="2">
        <f t="shared" si="129"/>
        <v>292020.76355734863</v>
      </c>
      <c r="R362" s="2">
        <f t="shared" si="121"/>
        <v>187920.76355734863</v>
      </c>
      <c r="S362" s="2">
        <f>IF(MONTH(A362)=11,(Bezugstabelle!$D$14+Q350)*$R$10*0.7,0)</f>
        <v>0</v>
      </c>
      <c r="T362" s="2">
        <f t="shared" si="124"/>
        <v>0</v>
      </c>
      <c r="U362" s="3">
        <f t="shared" si="125"/>
        <v>34694.870971775483</v>
      </c>
      <c r="V362" s="3">
        <f t="shared" si="126"/>
        <v>153225.89258557314</v>
      </c>
      <c r="W362" s="14">
        <f t="shared" si="122"/>
        <v>257325.89258557314</v>
      </c>
    </row>
    <row r="363" spans="1:23" x14ac:dyDescent="0.25">
      <c r="A363" s="1">
        <v>53997</v>
      </c>
      <c r="B363">
        <v>348</v>
      </c>
      <c r="C363" s="8">
        <f t="shared" si="113"/>
        <v>300</v>
      </c>
      <c r="D363" s="8">
        <f t="shared" si="114"/>
        <v>104400</v>
      </c>
      <c r="E363">
        <v>0</v>
      </c>
      <c r="F363" s="2">
        <f>F351+$J$7</f>
        <v>-283.3400000000002</v>
      </c>
      <c r="G363" s="2">
        <f t="shared" si="115"/>
        <v>16.659999999999798</v>
      </c>
      <c r="H363" s="2">
        <f t="shared" si="127"/>
        <v>372715.76904025453</v>
      </c>
      <c r="I363" s="2">
        <f t="shared" si="116"/>
        <v>2577.9507358617607</v>
      </c>
      <c r="J363" s="2">
        <f t="shared" ref="J363" si="132">(0.36%+0.035%)*H363</f>
        <v>1472.2272877090056</v>
      </c>
      <c r="K363" s="2">
        <f t="shared" si="123"/>
        <v>376765.94706382533</v>
      </c>
      <c r="L363" s="2">
        <f t="shared" si="117"/>
        <v>272365.94706382533</v>
      </c>
      <c r="M363" s="2">
        <f t="shared" si="118"/>
        <v>32683.913647659036</v>
      </c>
      <c r="N363" s="2">
        <f t="shared" si="119"/>
        <v>344082.03341616632</v>
      </c>
      <c r="O363" s="2">
        <f t="shared" si="120"/>
        <v>239682.03341616632</v>
      </c>
      <c r="P363" s="2">
        <f t="shared" si="128"/>
        <v>1520.0679704982128</v>
      </c>
      <c r="Q363" s="2">
        <f t="shared" si="129"/>
        <v>293800.0226349869</v>
      </c>
      <c r="R363" s="2">
        <f t="shared" si="121"/>
        <v>189400.0226349869</v>
      </c>
      <c r="S363" s="2">
        <f>IF(MONTH(A363)=11,(Bezugstabelle!$D$14+Q351)*$R$10*0.7,0)</f>
        <v>999.40145779426848</v>
      </c>
      <c r="T363" s="2">
        <f t="shared" si="124"/>
        <v>40.80889285993262</v>
      </c>
      <c r="U363" s="3">
        <f t="shared" si="125"/>
        <v>34783.464684839186</v>
      </c>
      <c r="V363" s="3">
        <f t="shared" si="126"/>
        <v>154616.55795014772</v>
      </c>
      <c r="W363" s="14">
        <f t="shared" si="122"/>
        <v>259016.55795014772</v>
      </c>
    </row>
    <row r="364" spans="1:23" x14ac:dyDescent="0.25">
      <c r="A364" s="1">
        <v>54027</v>
      </c>
      <c r="B364">
        <v>349</v>
      </c>
      <c r="C364" s="8">
        <f t="shared" si="113"/>
        <v>300</v>
      </c>
      <c r="D364" s="8">
        <f t="shared" si="114"/>
        <v>104700</v>
      </c>
      <c r="E364">
        <v>0</v>
      </c>
      <c r="F364" s="2">
        <v>0</v>
      </c>
      <c r="G364" s="2">
        <f t="shared" si="115"/>
        <v>300</v>
      </c>
      <c r="H364" s="2">
        <f t="shared" si="127"/>
        <v>377065.94706382533</v>
      </c>
      <c r="I364" s="2">
        <f t="shared" si="116"/>
        <v>2608.0394671914587</v>
      </c>
      <c r="J364" s="2">
        <v>0</v>
      </c>
      <c r="K364" s="2">
        <f t="shared" si="123"/>
        <v>379673.98653101677</v>
      </c>
      <c r="L364" s="2">
        <f t="shared" si="117"/>
        <v>274973.98653101677</v>
      </c>
      <c r="M364" s="2">
        <f t="shared" si="118"/>
        <v>32996.878383722011</v>
      </c>
      <c r="N364" s="2">
        <f t="shared" si="119"/>
        <v>346677.10814729473</v>
      </c>
      <c r="O364" s="2">
        <f t="shared" si="120"/>
        <v>241977.10814729473</v>
      </c>
      <c r="P364" s="2">
        <f t="shared" si="128"/>
        <v>1529.3201177019318</v>
      </c>
      <c r="Q364" s="2">
        <f t="shared" si="129"/>
        <v>295629.34275268886</v>
      </c>
      <c r="R364" s="2">
        <f t="shared" si="121"/>
        <v>190929.34275268886</v>
      </c>
      <c r="S364" s="2">
        <f>IF(MONTH(A364)=11,(Bezugstabelle!$D$14+Q352)*$R$10*0.7,0)</f>
        <v>0</v>
      </c>
      <c r="T364" s="2">
        <f t="shared" si="124"/>
        <v>0</v>
      </c>
      <c r="U364" s="3">
        <f t="shared" si="125"/>
        <v>35250.329905715174</v>
      </c>
      <c r="V364" s="3">
        <f t="shared" si="126"/>
        <v>155679.01284697367</v>
      </c>
      <c r="W364" s="14">
        <f t="shared" si="122"/>
        <v>260379.01284697367</v>
      </c>
    </row>
    <row r="365" spans="1:23" x14ac:dyDescent="0.25">
      <c r="A365" s="1">
        <v>54058</v>
      </c>
      <c r="B365">
        <v>350</v>
      </c>
      <c r="C365" s="8">
        <f t="shared" si="113"/>
        <v>300</v>
      </c>
      <c r="D365" s="8">
        <f t="shared" si="114"/>
        <v>105000</v>
      </c>
      <c r="E365">
        <v>0</v>
      </c>
      <c r="F365" s="2">
        <v>0</v>
      </c>
      <c r="G365" s="2">
        <f t="shared" si="115"/>
        <v>300</v>
      </c>
      <c r="H365" s="2">
        <f t="shared" si="127"/>
        <v>379973.98653101677</v>
      </c>
      <c r="I365" s="2">
        <f t="shared" si="116"/>
        <v>2628.1534068395326</v>
      </c>
      <c r="J365" s="2">
        <v>0</v>
      </c>
      <c r="K365" s="2">
        <f t="shared" si="123"/>
        <v>382602.13993785629</v>
      </c>
      <c r="L365" s="2">
        <f t="shared" si="117"/>
        <v>277602.13993785629</v>
      </c>
      <c r="M365" s="2">
        <f t="shared" si="118"/>
        <v>33312.25679254275</v>
      </c>
      <c r="N365" s="2">
        <f t="shared" si="119"/>
        <v>349289.88314531354</v>
      </c>
      <c r="O365" s="2">
        <f t="shared" si="120"/>
        <v>244289.88314531354</v>
      </c>
      <c r="P365" s="2">
        <f t="shared" si="128"/>
        <v>1538.8325823139819</v>
      </c>
      <c r="Q365" s="2">
        <f t="shared" si="129"/>
        <v>297468.17533500283</v>
      </c>
      <c r="R365" s="2">
        <f t="shared" si="121"/>
        <v>192468.17533500283</v>
      </c>
      <c r="S365" s="2">
        <f>IF(MONTH(A365)=11,(Bezugstabelle!$D$14+Q353)*$R$10*0.7,0)</f>
        <v>0</v>
      </c>
      <c r="T365" s="2">
        <f t="shared" si="124"/>
        <v>0</v>
      </c>
      <c r="U365" s="3">
        <f t="shared" si="125"/>
        <v>35534.436871224891</v>
      </c>
      <c r="V365" s="3">
        <f t="shared" si="126"/>
        <v>156933.73846377793</v>
      </c>
      <c r="W365" s="14">
        <f t="shared" si="122"/>
        <v>261933.73846377793</v>
      </c>
    </row>
    <row r="366" spans="1:23" x14ac:dyDescent="0.25">
      <c r="A366" s="1">
        <v>54089</v>
      </c>
      <c r="B366">
        <v>351</v>
      </c>
      <c r="C366" s="8">
        <f t="shared" si="113"/>
        <v>300</v>
      </c>
      <c r="D366" s="8">
        <f t="shared" si="114"/>
        <v>105300</v>
      </c>
      <c r="E366">
        <v>0</v>
      </c>
      <c r="F366" s="2">
        <v>0</v>
      </c>
      <c r="G366" s="2">
        <f t="shared" si="115"/>
        <v>300</v>
      </c>
      <c r="H366" s="2">
        <f t="shared" si="127"/>
        <v>382902.13993785629</v>
      </c>
      <c r="I366" s="2">
        <f t="shared" si="116"/>
        <v>2648.4064679035059</v>
      </c>
      <c r="J366" s="2">
        <v>0</v>
      </c>
      <c r="K366" s="2">
        <f t="shared" si="123"/>
        <v>385550.54640575981</v>
      </c>
      <c r="L366" s="2">
        <f t="shared" si="117"/>
        <v>280250.54640575981</v>
      </c>
      <c r="M366" s="2">
        <f t="shared" si="118"/>
        <v>33630.065568691178</v>
      </c>
      <c r="N366" s="2">
        <f t="shared" si="119"/>
        <v>351920.48083706864</v>
      </c>
      <c r="O366" s="2">
        <f t="shared" si="120"/>
        <v>246620.48083706864</v>
      </c>
      <c r="P366" s="2">
        <f t="shared" si="128"/>
        <v>1548.3945117420146</v>
      </c>
      <c r="Q366" s="2">
        <f t="shared" si="129"/>
        <v>299316.56984674482</v>
      </c>
      <c r="R366" s="2">
        <f t="shared" si="121"/>
        <v>194016.56984674482</v>
      </c>
      <c r="S366" s="2">
        <f>IF(MONTH(A366)=11,(Bezugstabelle!$D$14+Q354)*$R$10*0.7,0)</f>
        <v>0</v>
      </c>
      <c r="T366" s="2">
        <f t="shared" si="124"/>
        <v>0</v>
      </c>
      <c r="U366" s="3">
        <f t="shared" si="125"/>
        <v>35820.309207955259</v>
      </c>
      <c r="V366" s="3">
        <f t="shared" si="126"/>
        <v>158196.26063878956</v>
      </c>
      <c r="W366" s="14">
        <f t="shared" si="122"/>
        <v>263496.26063878956</v>
      </c>
    </row>
    <row r="367" spans="1:23" x14ac:dyDescent="0.25">
      <c r="A367" s="1">
        <v>54118</v>
      </c>
      <c r="B367">
        <v>352</v>
      </c>
      <c r="C367" s="8">
        <f t="shared" si="113"/>
        <v>300</v>
      </c>
      <c r="D367" s="8">
        <f t="shared" si="114"/>
        <v>105600</v>
      </c>
      <c r="E367">
        <v>0</v>
      </c>
      <c r="F367" s="2">
        <v>0</v>
      </c>
      <c r="G367" s="2">
        <f t="shared" si="115"/>
        <v>300</v>
      </c>
      <c r="H367" s="2">
        <f t="shared" si="127"/>
        <v>385850.54640575981</v>
      </c>
      <c r="I367" s="2">
        <f t="shared" si="116"/>
        <v>2668.7996126398389</v>
      </c>
      <c r="J367" s="2">
        <v>0</v>
      </c>
      <c r="K367" s="2">
        <f t="shared" si="123"/>
        <v>388519.34601839964</v>
      </c>
      <c r="L367" s="2">
        <f t="shared" si="117"/>
        <v>282919.34601839964</v>
      </c>
      <c r="M367" s="2">
        <f t="shared" si="118"/>
        <v>33950.321522207953</v>
      </c>
      <c r="N367" s="2">
        <f t="shared" si="119"/>
        <v>354569.02449619171</v>
      </c>
      <c r="O367" s="2">
        <f t="shared" si="120"/>
        <v>248969.02449619171</v>
      </c>
      <c r="P367" s="2">
        <f t="shared" si="128"/>
        <v>1558.0061632030729</v>
      </c>
      <c r="Q367" s="2">
        <f t="shared" si="129"/>
        <v>301174.57600994792</v>
      </c>
      <c r="R367" s="2">
        <f t="shared" si="121"/>
        <v>195574.57600994792</v>
      </c>
      <c r="S367" s="2">
        <f>IF(MONTH(A367)=11,(Bezugstabelle!$D$14+Q355)*$R$10*0.7,0)</f>
        <v>0</v>
      </c>
      <c r="T367" s="2">
        <f t="shared" si="124"/>
        <v>0</v>
      </c>
      <c r="U367" s="3">
        <f t="shared" si="125"/>
        <v>36107.956095836635</v>
      </c>
      <c r="V367" s="3">
        <f t="shared" si="126"/>
        <v>159466.61991411127</v>
      </c>
      <c r="W367" s="14">
        <f t="shared" si="122"/>
        <v>265066.61991411127</v>
      </c>
    </row>
    <row r="368" spans="1:23" x14ac:dyDescent="0.25">
      <c r="A368" s="1">
        <v>54149</v>
      </c>
      <c r="B368">
        <v>353</v>
      </c>
      <c r="C368" s="8">
        <f t="shared" si="113"/>
        <v>300</v>
      </c>
      <c r="D368" s="8">
        <f t="shared" si="114"/>
        <v>105900</v>
      </c>
      <c r="E368">
        <v>0</v>
      </c>
      <c r="F368" s="2">
        <v>0</v>
      </c>
      <c r="G368" s="2">
        <f t="shared" si="115"/>
        <v>300</v>
      </c>
      <c r="H368" s="2">
        <f t="shared" si="127"/>
        <v>388819.34601839964</v>
      </c>
      <c r="I368" s="2">
        <f t="shared" si="116"/>
        <v>2689.3338099605976</v>
      </c>
      <c r="J368" s="2">
        <v>0</v>
      </c>
      <c r="K368" s="2">
        <f t="shared" si="123"/>
        <v>391508.67982836021</v>
      </c>
      <c r="L368" s="2">
        <f t="shared" si="117"/>
        <v>285608.67982836021</v>
      </c>
      <c r="M368" s="2">
        <f t="shared" si="118"/>
        <v>34273.041579403223</v>
      </c>
      <c r="N368" s="2">
        <f t="shared" si="119"/>
        <v>357235.638248957</v>
      </c>
      <c r="O368" s="2">
        <f t="shared" si="120"/>
        <v>251335.638248957</v>
      </c>
      <c r="P368" s="2">
        <f t="shared" si="128"/>
        <v>1567.6677952517291</v>
      </c>
      <c r="Q368" s="2">
        <f t="shared" si="129"/>
        <v>303042.24380519963</v>
      </c>
      <c r="R368" s="2">
        <f t="shared" si="121"/>
        <v>197142.24380519963</v>
      </c>
      <c r="S368" s="2">
        <f>IF(MONTH(A368)=11,(Bezugstabelle!$D$14+Q356)*$R$10*0.7,0)</f>
        <v>0</v>
      </c>
      <c r="T368" s="2">
        <f t="shared" si="124"/>
        <v>0</v>
      </c>
      <c r="U368" s="3">
        <f t="shared" si="125"/>
        <v>36397.386762534974</v>
      </c>
      <c r="V368" s="3">
        <f t="shared" si="126"/>
        <v>160744.85704266466</v>
      </c>
      <c r="W368" s="14">
        <f t="shared" si="122"/>
        <v>266644.85704266466</v>
      </c>
    </row>
    <row r="369" spans="1:23" x14ac:dyDescent="0.25">
      <c r="A369" s="1">
        <v>54179</v>
      </c>
      <c r="B369">
        <v>354</v>
      </c>
      <c r="C369" s="8">
        <f t="shared" si="113"/>
        <v>300</v>
      </c>
      <c r="D369" s="8">
        <f t="shared" si="114"/>
        <v>106200</v>
      </c>
      <c r="E369">
        <v>0</v>
      </c>
      <c r="F369" s="2">
        <v>0</v>
      </c>
      <c r="G369" s="2">
        <f t="shared" si="115"/>
        <v>300</v>
      </c>
      <c r="H369" s="2">
        <f t="shared" si="127"/>
        <v>391808.67982836021</v>
      </c>
      <c r="I369" s="2">
        <f t="shared" si="116"/>
        <v>2710.0100354794918</v>
      </c>
      <c r="J369" s="2">
        <v>0</v>
      </c>
      <c r="K369" s="2">
        <f t="shared" si="123"/>
        <v>394518.68986383971</v>
      </c>
      <c r="L369" s="2">
        <f t="shared" si="117"/>
        <v>288318.68986383971</v>
      </c>
      <c r="M369" s="2">
        <f t="shared" si="118"/>
        <v>34598.24278366076</v>
      </c>
      <c r="N369" s="2">
        <f t="shared" si="119"/>
        <v>359920.44708017894</v>
      </c>
      <c r="O369" s="2">
        <f t="shared" si="120"/>
        <v>253720.44708017894</v>
      </c>
      <c r="P369" s="2">
        <f t="shared" si="128"/>
        <v>1577.379667787038</v>
      </c>
      <c r="Q369" s="2">
        <f t="shared" si="129"/>
        <v>304919.62347298668</v>
      </c>
      <c r="R369" s="2">
        <f t="shared" si="121"/>
        <v>198719.62347298668</v>
      </c>
      <c r="S369" s="2">
        <f>IF(MONTH(A369)=11,(Bezugstabelle!$D$14+Q357)*$R$10*0.7,0)</f>
        <v>0</v>
      </c>
      <c r="T369" s="2">
        <f t="shared" si="124"/>
        <v>0</v>
      </c>
      <c r="U369" s="3">
        <f t="shared" si="125"/>
        <v>36688.610483700155</v>
      </c>
      <c r="V369" s="3">
        <f t="shared" si="126"/>
        <v>162031.01298928654</v>
      </c>
      <c r="W369" s="14">
        <f t="shared" si="122"/>
        <v>268231.01298928657</v>
      </c>
    </row>
    <row r="370" spans="1:23" x14ac:dyDescent="0.25">
      <c r="A370" s="1">
        <v>54210</v>
      </c>
      <c r="B370">
        <v>355</v>
      </c>
      <c r="C370" s="8">
        <f t="shared" si="113"/>
        <v>300</v>
      </c>
      <c r="D370" s="8">
        <f t="shared" si="114"/>
        <v>106500</v>
      </c>
      <c r="E370">
        <v>0</v>
      </c>
      <c r="F370" s="2">
        <v>0</v>
      </c>
      <c r="G370" s="2">
        <f t="shared" si="115"/>
        <v>300</v>
      </c>
      <c r="H370" s="2">
        <f t="shared" si="127"/>
        <v>394818.68986383971</v>
      </c>
      <c r="I370" s="2">
        <f t="shared" si="116"/>
        <v>2730.8292715582247</v>
      </c>
      <c r="J370" s="2">
        <v>0</v>
      </c>
      <c r="K370" s="2">
        <f t="shared" si="123"/>
        <v>397549.51913539792</v>
      </c>
      <c r="L370" s="2">
        <f t="shared" si="117"/>
        <v>291049.51913539792</v>
      </c>
      <c r="M370" s="2">
        <f t="shared" si="118"/>
        <v>34925.942296247747</v>
      </c>
      <c r="N370" s="2">
        <f t="shared" si="119"/>
        <v>362623.57683915016</v>
      </c>
      <c r="O370" s="2">
        <f t="shared" si="120"/>
        <v>256123.57683915016</v>
      </c>
      <c r="P370" s="2">
        <f t="shared" si="128"/>
        <v>1587.1420420595307</v>
      </c>
      <c r="Q370" s="2">
        <f t="shared" si="129"/>
        <v>306806.76551504619</v>
      </c>
      <c r="R370" s="2">
        <f t="shared" si="121"/>
        <v>200306.76551504619</v>
      </c>
      <c r="S370" s="2">
        <f>IF(MONTH(A370)=11,(Bezugstabelle!$D$14+Q358)*$R$10*0.7,0)</f>
        <v>0</v>
      </c>
      <c r="T370" s="2">
        <f t="shared" si="124"/>
        <v>0</v>
      </c>
      <c r="U370" s="3">
        <f t="shared" si="125"/>
        <v>36981.636583215397</v>
      </c>
      <c r="V370" s="3">
        <f t="shared" si="126"/>
        <v>163325.12893183081</v>
      </c>
      <c r="W370" s="14">
        <f t="shared" si="122"/>
        <v>269825.12893183081</v>
      </c>
    </row>
    <row r="371" spans="1:23" x14ac:dyDescent="0.25">
      <c r="A371" s="1">
        <v>54240</v>
      </c>
      <c r="B371">
        <v>356</v>
      </c>
      <c r="C371" s="8">
        <f t="shared" si="113"/>
        <v>300</v>
      </c>
      <c r="D371" s="8">
        <f t="shared" si="114"/>
        <v>106800</v>
      </c>
      <c r="E371">
        <v>0</v>
      </c>
      <c r="F371" s="2">
        <v>0</v>
      </c>
      <c r="G371" s="2">
        <f t="shared" si="115"/>
        <v>300</v>
      </c>
      <c r="H371" s="2">
        <f t="shared" si="127"/>
        <v>397849.51913539792</v>
      </c>
      <c r="I371" s="2">
        <f t="shared" si="116"/>
        <v>2751.7925073531692</v>
      </c>
      <c r="J371" s="2">
        <v>0</v>
      </c>
      <c r="K371" s="2">
        <f t="shared" si="123"/>
        <v>400601.3116427511</v>
      </c>
      <c r="L371" s="2">
        <f t="shared" si="117"/>
        <v>293801.3116427511</v>
      </c>
      <c r="M371" s="2">
        <f t="shared" si="118"/>
        <v>35256.157397130133</v>
      </c>
      <c r="N371" s="2">
        <f t="shared" si="119"/>
        <v>365345.15424562094</v>
      </c>
      <c r="O371" s="2">
        <f t="shared" si="120"/>
        <v>258545.15424562094</v>
      </c>
      <c r="P371" s="2">
        <f t="shared" si="128"/>
        <v>1596.9551806782401</v>
      </c>
      <c r="Q371" s="2">
        <f t="shared" si="129"/>
        <v>308703.72069572442</v>
      </c>
      <c r="R371" s="2">
        <f t="shared" si="121"/>
        <v>201903.72069572442</v>
      </c>
      <c r="S371" s="2">
        <f>IF(MONTH(A371)=11,(Bezugstabelle!$D$14+Q359)*$R$10*0.7,0)</f>
        <v>0</v>
      </c>
      <c r="T371" s="2">
        <f t="shared" si="124"/>
        <v>0</v>
      </c>
      <c r="U371" s="3">
        <f t="shared" si="125"/>
        <v>37276.474433448115</v>
      </c>
      <c r="V371" s="3">
        <f t="shared" si="126"/>
        <v>164627.24626227631</v>
      </c>
      <c r="W371" s="14">
        <f t="shared" si="122"/>
        <v>271427.24626227631</v>
      </c>
    </row>
    <row r="372" spans="1:23" x14ac:dyDescent="0.25">
      <c r="A372" s="1">
        <v>54271</v>
      </c>
      <c r="B372">
        <v>357</v>
      </c>
      <c r="C372" s="8">
        <f t="shared" si="113"/>
        <v>300</v>
      </c>
      <c r="D372" s="8">
        <f t="shared" si="114"/>
        <v>107100</v>
      </c>
      <c r="E372">
        <v>0</v>
      </c>
      <c r="F372" s="2">
        <v>0</v>
      </c>
      <c r="G372" s="2">
        <f t="shared" si="115"/>
        <v>300</v>
      </c>
      <c r="H372" s="2">
        <f t="shared" si="127"/>
        <v>400901.3116427511</v>
      </c>
      <c r="I372" s="2">
        <f t="shared" si="116"/>
        <v>2772.9007388623618</v>
      </c>
      <c r="J372" s="2">
        <v>0</v>
      </c>
      <c r="K372" s="2">
        <f t="shared" si="123"/>
        <v>403674.21238161344</v>
      </c>
      <c r="L372" s="2">
        <f t="shared" si="117"/>
        <v>296574.21238161344</v>
      </c>
      <c r="M372" s="2">
        <f t="shared" si="118"/>
        <v>35588.905485793613</v>
      </c>
      <c r="N372" s="2">
        <f t="shared" si="119"/>
        <v>368085.30689581984</v>
      </c>
      <c r="O372" s="2">
        <f t="shared" si="120"/>
        <v>260985.30689581984</v>
      </c>
      <c r="P372" s="2">
        <f t="shared" si="128"/>
        <v>1606.8193476177669</v>
      </c>
      <c r="Q372" s="2">
        <f t="shared" si="129"/>
        <v>310610.54004334216</v>
      </c>
      <c r="R372" s="2">
        <f t="shared" si="121"/>
        <v>203510.54004334216</v>
      </c>
      <c r="S372" s="2">
        <f>IF(MONTH(A372)=11,(Bezugstabelle!$D$14+Q360)*$R$10*0.7,0)</f>
        <v>0</v>
      </c>
      <c r="T372" s="2">
        <f t="shared" si="124"/>
        <v>0</v>
      </c>
      <c r="U372" s="3">
        <f t="shared" si="125"/>
        <v>37573.133455502037</v>
      </c>
      <c r="V372" s="3">
        <f t="shared" si="126"/>
        <v>165937.40658784012</v>
      </c>
      <c r="W372" s="14">
        <f t="shared" si="122"/>
        <v>273037.40658784012</v>
      </c>
    </row>
    <row r="373" spans="1:23" x14ac:dyDescent="0.25">
      <c r="A373" s="1">
        <v>54302</v>
      </c>
      <c r="B373">
        <v>358</v>
      </c>
      <c r="C373" s="8">
        <f t="shared" si="113"/>
        <v>300</v>
      </c>
      <c r="D373" s="8">
        <f t="shared" si="114"/>
        <v>107400</v>
      </c>
      <c r="E373">
        <v>0</v>
      </c>
      <c r="F373" s="2">
        <v>0</v>
      </c>
      <c r="G373" s="2">
        <f t="shared" si="115"/>
        <v>300</v>
      </c>
      <c r="H373" s="2">
        <f t="shared" si="127"/>
        <v>403974.21238161344</v>
      </c>
      <c r="I373" s="2">
        <f t="shared" si="116"/>
        <v>2794.1549689728267</v>
      </c>
      <c r="J373" s="2">
        <v>0</v>
      </c>
      <c r="K373" s="2">
        <f t="shared" si="123"/>
        <v>406768.36735058628</v>
      </c>
      <c r="L373" s="2">
        <f t="shared" si="117"/>
        <v>299368.36735058628</v>
      </c>
      <c r="M373" s="2">
        <f t="shared" si="118"/>
        <v>35924.204082070355</v>
      </c>
      <c r="N373" s="2">
        <f t="shared" si="119"/>
        <v>370844.16326851596</v>
      </c>
      <c r="O373" s="2">
        <f t="shared" si="120"/>
        <v>263444.16326851596</v>
      </c>
      <c r="P373" s="2">
        <f t="shared" si="128"/>
        <v>1616.7348082253791</v>
      </c>
      <c r="Q373" s="2">
        <f t="shared" si="129"/>
        <v>312527.27485156752</v>
      </c>
      <c r="R373" s="2">
        <f t="shared" si="121"/>
        <v>205127.27485156752</v>
      </c>
      <c r="S373" s="2">
        <f>IF(MONTH(A373)=11,(Bezugstabelle!$D$14+Q361)*$R$10*0.7,0)</f>
        <v>0</v>
      </c>
      <c r="T373" s="2">
        <f t="shared" si="124"/>
        <v>0</v>
      </c>
      <c r="U373" s="3">
        <f t="shared" si="125"/>
        <v>37871.623119470649</v>
      </c>
      <c r="V373" s="3">
        <f t="shared" si="126"/>
        <v>167255.65173209686</v>
      </c>
      <c r="W373" s="14">
        <f t="shared" si="122"/>
        <v>274655.65173209686</v>
      </c>
    </row>
    <row r="374" spans="1:23" x14ac:dyDescent="0.25">
      <c r="A374" s="1">
        <v>54332</v>
      </c>
      <c r="B374">
        <v>359</v>
      </c>
      <c r="C374" s="8">
        <f t="shared" si="113"/>
        <v>300</v>
      </c>
      <c r="D374" s="8">
        <f t="shared" si="114"/>
        <v>107700</v>
      </c>
      <c r="E374">
        <v>0</v>
      </c>
      <c r="F374" s="2">
        <v>0</v>
      </c>
      <c r="G374" s="2">
        <f t="shared" si="115"/>
        <v>300</v>
      </c>
      <c r="H374" s="2">
        <f t="shared" si="127"/>
        <v>407068.36735058628</v>
      </c>
      <c r="I374" s="2">
        <f t="shared" si="116"/>
        <v>2815.5562075082216</v>
      </c>
      <c r="J374" s="2">
        <v>0</v>
      </c>
      <c r="K374" s="2">
        <f t="shared" si="123"/>
        <v>409883.92355809448</v>
      </c>
      <c r="L374" s="2">
        <f t="shared" si="117"/>
        <v>302183.92355809448</v>
      </c>
      <c r="M374" s="2">
        <f t="shared" si="118"/>
        <v>36262.070826971343</v>
      </c>
      <c r="N374" s="2">
        <f t="shared" si="119"/>
        <v>373621.85273112316</v>
      </c>
      <c r="O374" s="2">
        <f t="shared" si="120"/>
        <v>265921.85273112316</v>
      </c>
      <c r="P374" s="2">
        <f t="shared" si="128"/>
        <v>1626.7018292281509</v>
      </c>
      <c r="Q374" s="2">
        <f t="shared" si="129"/>
        <v>314453.97668079566</v>
      </c>
      <c r="R374" s="2">
        <f t="shared" si="121"/>
        <v>206753.97668079566</v>
      </c>
      <c r="S374" s="2">
        <f>IF(MONTH(A374)=11,(Bezugstabelle!$D$14+Q362)*$R$10*0.7,0)</f>
        <v>0</v>
      </c>
      <c r="T374" s="2">
        <f t="shared" si="124"/>
        <v>0</v>
      </c>
      <c r="U374" s="3">
        <f t="shared" si="125"/>
        <v>38171.952944691897</v>
      </c>
      <c r="V374" s="3">
        <f t="shared" si="126"/>
        <v>168582.02373610376</v>
      </c>
      <c r="W374" s="14">
        <f t="shared" si="122"/>
        <v>276282.02373610379</v>
      </c>
    </row>
    <row r="375" spans="1:23" x14ac:dyDescent="0.25">
      <c r="A375" s="1">
        <v>54363</v>
      </c>
      <c r="B375">
        <v>360</v>
      </c>
      <c r="C375" s="8">
        <f t="shared" si="113"/>
        <v>300</v>
      </c>
      <c r="D375" s="8">
        <f t="shared" si="114"/>
        <v>108000</v>
      </c>
      <c r="E375">
        <v>0</v>
      </c>
      <c r="F375" s="2">
        <f>F363+$J$7</f>
        <v>-273.2800000000002</v>
      </c>
      <c r="G375" s="2">
        <f t="shared" si="115"/>
        <v>26.7199999999998</v>
      </c>
      <c r="H375" s="2">
        <f t="shared" si="127"/>
        <v>409910.64355809445</v>
      </c>
      <c r="I375" s="2">
        <f t="shared" si="116"/>
        <v>2835.215284610153</v>
      </c>
      <c r="J375" s="2">
        <f t="shared" ref="J375" si="133">(0.36%+0.035%)*H375</f>
        <v>1619.1470420544733</v>
      </c>
      <c r="K375" s="2">
        <f t="shared" si="123"/>
        <v>414365.00588475907</v>
      </c>
      <c r="L375" s="2">
        <f t="shared" si="117"/>
        <v>306365.00588475907</v>
      </c>
      <c r="M375" s="2">
        <f t="shared" si="118"/>
        <v>36763.800706171089</v>
      </c>
      <c r="N375" s="2">
        <f t="shared" si="119"/>
        <v>377601.20517858799</v>
      </c>
      <c r="O375" s="2">
        <f t="shared" si="120"/>
        <v>269601.20517858799</v>
      </c>
      <c r="P375" s="2">
        <f t="shared" si="128"/>
        <v>1636.7206787401374</v>
      </c>
      <c r="Q375" s="2">
        <f t="shared" si="129"/>
        <v>316346.73904783814</v>
      </c>
      <c r="R375" s="2">
        <f t="shared" si="121"/>
        <v>208346.73904783814</v>
      </c>
      <c r="S375" s="2">
        <f>IF(MONTH(A375)=11,(Bezugstabelle!$D$14+Q363)*$R$10*0.7,0)</f>
        <v>1076.5300823913522</v>
      </c>
      <c r="T375" s="2">
        <f t="shared" si="124"/>
        <v>43.958311697646877</v>
      </c>
      <c r="U375" s="3">
        <f t="shared" si="125"/>
        <v>38267.262330245612</v>
      </c>
      <c r="V375" s="3">
        <f t="shared" si="126"/>
        <v>170079.47671759254</v>
      </c>
      <c r="W375" s="14">
        <f t="shared" si="122"/>
        <v>278079.47671759257</v>
      </c>
    </row>
    <row r="376" spans="1:23" x14ac:dyDescent="0.25">
      <c r="A376" s="1">
        <v>54393</v>
      </c>
      <c r="B376">
        <v>361</v>
      </c>
      <c r="C376" s="8">
        <f t="shared" si="113"/>
        <v>300</v>
      </c>
      <c r="D376" s="8">
        <f t="shared" si="114"/>
        <v>108300</v>
      </c>
      <c r="E376">
        <v>0</v>
      </c>
      <c r="F376" s="2">
        <v>0</v>
      </c>
      <c r="G376" s="2">
        <f t="shared" si="115"/>
        <v>300</v>
      </c>
      <c r="H376" s="2">
        <f t="shared" si="127"/>
        <v>414665.00588475907</v>
      </c>
      <c r="I376" s="2">
        <f t="shared" si="116"/>
        <v>2868.0996240362506</v>
      </c>
      <c r="J376" s="2">
        <v>0</v>
      </c>
      <c r="K376" s="2">
        <f t="shared" si="123"/>
        <v>417533.1055087953</v>
      </c>
      <c r="L376" s="2">
        <f t="shared" si="117"/>
        <v>309233.1055087953</v>
      </c>
      <c r="M376" s="2">
        <f t="shared" si="118"/>
        <v>37107.972661055435</v>
      </c>
      <c r="N376" s="2">
        <f t="shared" si="119"/>
        <v>380425.13284773985</v>
      </c>
      <c r="O376" s="2">
        <f t="shared" si="120"/>
        <v>272125.13284773985</v>
      </c>
      <c r="P376" s="2">
        <f t="shared" si="128"/>
        <v>1646.5630430487583</v>
      </c>
      <c r="Q376" s="2">
        <f t="shared" si="129"/>
        <v>318293.30209088692</v>
      </c>
      <c r="R376" s="2">
        <f t="shared" si="121"/>
        <v>209993.30209088692</v>
      </c>
      <c r="S376" s="2">
        <f>IF(MONTH(A376)=11,(Bezugstabelle!$D$14+Q364)*$R$10*0.7,0)</f>
        <v>0</v>
      </c>
      <c r="T376" s="2">
        <f t="shared" si="124"/>
        <v>0</v>
      </c>
      <c r="U376" s="3">
        <f t="shared" si="125"/>
        <v>38770.013398529991</v>
      </c>
      <c r="V376" s="3">
        <f t="shared" si="126"/>
        <v>171223.28869235693</v>
      </c>
      <c r="W376" s="14">
        <f t="shared" si="122"/>
        <v>279523.2886923569</v>
      </c>
    </row>
    <row r="377" spans="1:23" x14ac:dyDescent="0.25">
      <c r="A377" s="1">
        <v>54424</v>
      </c>
      <c r="B377">
        <v>362</v>
      </c>
      <c r="C377" s="8">
        <f t="shared" si="113"/>
        <v>300</v>
      </c>
      <c r="D377" s="8">
        <f t="shared" si="114"/>
        <v>108600</v>
      </c>
      <c r="E377">
        <v>0</v>
      </c>
      <c r="F377" s="2">
        <v>0</v>
      </c>
      <c r="G377" s="2">
        <f t="shared" si="115"/>
        <v>300</v>
      </c>
      <c r="H377" s="2">
        <f t="shared" si="127"/>
        <v>417833.1055087953</v>
      </c>
      <c r="I377" s="2">
        <f t="shared" si="116"/>
        <v>2890.0123131025011</v>
      </c>
      <c r="J377" s="2">
        <v>0</v>
      </c>
      <c r="K377" s="2">
        <f t="shared" si="123"/>
        <v>420723.11782189779</v>
      </c>
      <c r="L377" s="2">
        <f t="shared" si="117"/>
        <v>312123.11782189779</v>
      </c>
      <c r="M377" s="2">
        <f t="shared" si="118"/>
        <v>37454.774138627734</v>
      </c>
      <c r="N377" s="2">
        <f t="shared" si="119"/>
        <v>383268.34368327004</v>
      </c>
      <c r="O377" s="2">
        <f t="shared" si="120"/>
        <v>274668.34368327004</v>
      </c>
      <c r="P377" s="2">
        <f t="shared" si="128"/>
        <v>1656.6851708726119</v>
      </c>
      <c r="Q377" s="2">
        <f t="shared" si="129"/>
        <v>320249.98726175952</v>
      </c>
      <c r="R377" s="2">
        <f t="shared" si="121"/>
        <v>211649.98726175952</v>
      </c>
      <c r="S377" s="2">
        <f>IF(MONTH(A377)=11,(Bezugstabelle!$D$14+Q365)*$R$10*0.7,0)</f>
        <v>0</v>
      </c>
      <c r="T377" s="2">
        <f t="shared" si="124"/>
        <v>0</v>
      </c>
      <c r="U377" s="3">
        <f t="shared" si="125"/>
        <v>39075.878898202347</v>
      </c>
      <c r="V377" s="3">
        <f t="shared" si="126"/>
        <v>172574.10836355717</v>
      </c>
      <c r="W377" s="14">
        <f t="shared" si="122"/>
        <v>281174.10836355714</v>
      </c>
    </row>
    <row r="378" spans="1:23" x14ac:dyDescent="0.25">
      <c r="A378" s="1">
        <v>54455</v>
      </c>
      <c r="B378">
        <v>363</v>
      </c>
      <c r="C378" s="8">
        <f t="shared" si="113"/>
        <v>300</v>
      </c>
      <c r="D378" s="8">
        <f t="shared" si="114"/>
        <v>108900</v>
      </c>
      <c r="E378">
        <v>0</v>
      </c>
      <c r="F378" s="2">
        <v>0</v>
      </c>
      <c r="G378" s="2">
        <f t="shared" si="115"/>
        <v>300</v>
      </c>
      <c r="H378" s="2">
        <f t="shared" si="127"/>
        <v>421023.11782189779</v>
      </c>
      <c r="I378" s="2">
        <f t="shared" si="116"/>
        <v>2912.0765649347936</v>
      </c>
      <c r="J378" s="2">
        <v>0</v>
      </c>
      <c r="K378" s="2">
        <f t="shared" si="123"/>
        <v>423935.19438683259</v>
      </c>
      <c r="L378" s="2">
        <f t="shared" si="117"/>
        <v>315035.19438683259</v>
      </c>
      <c r="M378" s="2">
        <f t="shared" si="118"/>
        <v>37804.223326419909</v>
      </c>
      <c r="N378" s="2">
        <f t="shared" si="119"/>
        <v>386130.9710604127</v>
      </c>
      <c r="O378" s="2">
        <f t="shared" si="120"/>
        <v>277230.9710604127</v>
      </c>
      <c r="P378" s="2">
        <f t="shared" si="128"/>
        <v>1666.8599337611495</v>
      </c>
      <c r="Q378" s="2">
        <f t="shared" si="129"/>
        <v>322216.84719552065</v>
      </c>
      <c r="R378" s="2">
        <f t="shared" si="121"/>
        <v>213316.84719552065</v>
      </c>
      <c r="S378" s="2">
        <f>IF(MONTH(A378)=11,(Bezugstabelle!$D$14+Q366)*$R$10*0.7,0)</f>
        <v>0</v>
      </c>
      <c r="T378" s="2">
        <f t="shared" si="124"/>
        <v>0</v>
      </c>
      <c r="U378" s="3">
        <f t="shared" si="125"/>
        <v>39383.622913472995</v>
      </c>
      <c r="V378" s="3">
        <f t="shared" si="126"/>
        <v>173933.22428204765</v>
      </c>
      <c r="W378" s="14">
        <f t="shared" si="122"/>
        <v>282833.22428204765</v>
      </c>
    </row>
    <row r="379" spans="1:23" x14ac:dyDescent="0.25">
      <c r="A379" s="1">
        <v>54483</v>
      </c>
      <c r="B379">
        <v>364</v>
      </c>
      <c r="C379" s="8">
        <f t="shared" si="113"/>
        <v>300</v>
      </c>
      <c r="D379" s="8">
        <f t="shared" si="114"/>
        <v>109200</v>
      </c>
      <c r="E379">
        <v>0</v>
      </c>
      <c r="F379" s="2">
        <v>0</v>
      </c>
      <c r="G379" s="2">
        <f t="shared" si="115"/>
        <v>300</v>
      </c>
      <c r="H379" s="2">
        <f t="shared" si="127"/>
        <v>424235.19438683259</v>
      </c>
      <c r="I379" s="2">
        <f t="shared" si="116"/>
        <v>2934.2934278422586</v>
      </c>
      <c r="J379" s="2">
        <v>0</v>
      </c>
      <c r="K379" s="2">
        <f t="shared" si="123"/>
        <v>427169.48781467485</v>
      </c>
      <c r="L379" s="2">
        <f t="shared" si="117"/>
        <v>317969.48781467485</v>
      </c>
      <c r="M379" s="2">
        <f t="shared" si="118"/>
        <v>38156.338537760981</v>
      </c>
      <c r="N379" s="2">
        <f t="shared" si="119"/>
        <v>389013.14927691384</v>
      </c>
      <c r="O379" s="2">
        <f t="shared" si="120"/>
        <v>279813.14927691384</v>
      </c>
      <c r="P379" s="2">
        <f t="shared" si="128"/>
        <v>1677.0876054167072</v>
      </c>
      <c r="Q379" s="2">
        <f t="shared" si="129"/>
        <v>324193.93480093736</v>
      </c>
      <c r="R379" s="2">
        <f t="shared" si="121"/>
        <v>214993.93480093736</v>
      </c>
      <c r="S379" s="2">
        <f>IF(MONTH(A379)=11,(Bezugstabelle!$D$14+Q367)*$R$10*0.7,0)</f>
        <v>0</v>
      </c>
      <c r="T379" s="2">
        <f t="shared" si="124"/>
        <v>0</v>
      </c>
      <c r="U379" s="3">
        <f t="shared" si="125"/>
        <v>39693.255212623051</v>
      </c>
      <c r="V379" s="3">
        <f t="shared" si="126"/>
        <v>175300.67958831432</v>
      </c>
      <c r="W379" s="14">
        <f t="shared" si="122"/>
        <v>284500.67958831432</v>
      </c>
    </row>
    <row r="380" spans="1:23" x14ac:dyDescent="0.25">
      <c r="A380" s="1">
        <v>54514</v>
      </c>
      <c r="B380">
        <v>365</v>
      </c>
      <c r="C380" s="8">
        <f t="shared" si="113"/>
        <v>300</v>
      </c>
      <c r="D380" s="8">
        <f t="shared" si="114"/>
        <v>109500</v>
      </c>
      <c r="E380">
        <v>0</v>
      </c>
      <c r="F380" s="2">
        <v>0</v>
      </c>
      <c r="G380" s="2">
        <f t="shared" si="115"/>
        <v>300</v>
      </c>
      <c r="H380" s="2">
        <f t="shared" si="127"/>
        <v>427469.48781467485</v>
      </c>
      <c r="I380" s="2">
        <f t="shared" si="116"/>
        <v>2956.6639573848347</v>
      </c>
      <c r="J380" s="2">
        <v>0</v>
      </c>
      <c r="K380" s="2">
        <f t="shared" si="123"/>
        <v>430426.15177205967</v>
      </c>
      <c r="L380" s="2">
        <f t="shared" si="117"/>
        <v>320926.15177205967</v>
      </c>
      <c r="M380" s="2">
        <f t="shared" si="118"/>
        <v>38511.138212647165</v>
      </c>
      <c r="N380" s="2">
        <f t="shared" si="119"/>
        <v>391915.0135594125</v>
      </c>
      <c r="O380" s="2">
        <f t="shared" si="120"/>
        <v>282415.0135594125</v>
      </c>
      <c r="P380" s="2">
        <f t="shared" si="128"/>
        <v>1687.3684609648742</v>
      </c>
      <c r="Q380" s="2">
        <f t="shared" si="129"/>
        <v>326181.30326190224</v>
      </c>
      <c r="R380" s="2">
        <f t="shared" si="121"/>
        <v>216681.30326190224</v>
      </c>
      <c r="S380" s="2">
        <f>IF(MONTH(A380)=11,(Bezugstabelle!$D$14+Q368)*$R$10*0.7,0)</f>
        <v>0</v>
      </c>
      <c r="T380" s="2">
        <f t="shared" si="124"/>
        <v>0</v>
      </c>
      <c r="U380" s="3">
        <f t="shared" si="125"/>
        <v>40004.785614728695</v>
      </c>
      <c r="V380" s="3">
        <f t="shared" si="126"/>
        <v>176676.51764717355</v>
      </c>
      <c r="W380" s="14">
        <f t="shared" si="122"/>
        <v>286176.51764717355</v>
      </c>
    </row>
    <row r="381" spans="1:23" x14ac:dyDescent="0.25">
      <c r="A381" s="1">
        <v>54544</v>
      </c>
      <c r="B381">
        <v>366</v>
      </c>
      <c r="C381" s="8">
        <f t="shared" si="113"/>
        <v>300</v>
      </c>
      <c r="D381" s="8">
        <f t="shared" si="114"/>
        <v>109800</v>
      </c>
      <c r="E381">
        <v>0</v>
      </c>
      <c r="F381" s="2">
        <v>0</v>
      </c>
      <c r="G381" s="2">
        <f t="shared" si="115"/>
        <v>300</v>
      </c>
      <c r="H381" s="2">
        <f t="shared" si="127"/>
        <v>430726.15177205967</v>
      </c>
      <c r="I381" s="2">
        <f t="shared" si="116"/>
        <v>2979.1892164234127</v>
      </c>
      <c r="J381" s="2">
        <v>0</v>
      </c>
      <c r="K381" s="2">
        <f t="shared" si="123"/>
        <v>433705.34098848311</v>
      </c>
      <c r="L381" s="2">
        <f t="shared" si="117"/>
        <v>323905.34098848311</v>
      </c>
      <c r="M381" s="2">
        <f t="shared" si="118"/>
        <v>38868.640918617974</v>
      </c>
      <c r="N381" s="2">
        <f t="shared" si="119"/>
        <v>394836.70006986515</v>
      </c>
      <c r="O381" s="2">
        <f t="shared" si="120"/>
        <v>285036.70006986515</v>
      </c>
      <c r="P381" s="2">
        <f t="shared" si="128"/>
        <v>1697.7027769618917</v>
      </c>
      <c r="Q381" s="2">
        <f t="shared" si="129"/>
        <v>328179.00603886414</v>
      </c>
      <c r="R381" s="2">
        <f t="shared" si="121"/>
        <v>218379.00603886414</v>
      </c>
      <c r="S381" s="2">
        <f>IF(MONTH(A381)=11,(Bezugstabelle!$D$14+Q369)*$R$10*0.7,0)</f>
        <v>0</v>
      </c>
      <c r="T381" s="2">
        <f t="shared" si="124"/>
        <v>0</v>
      </c>
      <c r="U381" s="3">
        <f t="shared" si="125"/>
        <v>40318.223989925282</v>
      </c>
      <c r="V381" s="3">
        <f t="shared" si="126"/>
        <v>178060.78204893885</v>
      </c>
      <c r="W381" s="14">
        <f t="shared" si="122"/>
        <v>287860.78204893885</v>
      </c>
    </row>
    <row r="382" spans="1:23" x14ac:dyDescent="0.25">
      <c r="A382" s="1">
        <v>54575</v>
      </c>
      <c r="B382">
        <v>367</v>
      </c>
      <c r="C382" s="8">
        <f t="shared" si="113"/>
        <v>300</v>
      </c>
      <c r="D382" s="8">
        <f t="shared" si="114"/>
        <v>110100</v>
      </c>
      <c r="E382">
        <v>0</v>
      </c>
      <c r="F382" s="2">
        <v>0</v>
      </c>
      <c r="G382" s="2">
        <f t="shared" si="115"/>
        <v>300</v>
      </c>
      <c r="H382" s="2">
        <f t="shared" si="127"/>
        <v>434005.34098848311</v>
      </c>
      <c r="I382" s="2">
        <f t="shared" si="116"/>
        <v>3001.8702751703418</v>
      </c>
      <c r="J382" s="2">
        <v>0</v>
      </c>
      <c r="K382" s="2">
        <f t="shared" si="123"/>
        <v>437007.21126365347</v>
      </c>
      <c r="L382" s="2">
        <f t="shared" si="117"/>
        <v>326907.21126365347</v>
      </c>
      <c r="M382" s="2">
        <f t="shared" si="118"/>
        <v>39228.865351638415</v>
      </c>
      <c r="N382" s="2">
        <f t="shared" si="119"/>
        <v>397778.34591201507</v>
      </c>
      <c r="O382" s="2">
        <f t="shared" si="120"/>
        <v>287678.34591201507</v>
      </c>
      <c r="P382" s="2">
        <f t="shared" si="128"/>
        <v>1708.0908314020935</v>
      </c>
      <c r="Q382" s="2">
        <f t="shared" si="129"/>
        <v>330187.09687026625</v>
      </c>
      <c r="R382" s="2">
        <f t="shared" si="121"/>
        <v>220087.09687026625</v>
      </c>
      <c r="S382" s="2">
        <f>IF(MONTH(A382)=11,(Bezugstabelle!$D$14+Q370)*$R$10*0.7,0)</f>
        <v>0</v>
      </c>
      <c r="T382" s="2">
        <f t="shared" si="124"/>
        <v>0</v>
      </c>
      <c r="U382" s="3">
        <f t="shared" si="125"/>
        <v>40633.580259672905</v>
      </c>
      <c r="V382" s="3">
        <f t="shared" si="126"/>
        <v>179453.51661059336</v>
      </c>
      <c r="W382" s="14">
        <f t="shared" si="122"/>
        <v>289553.51661059336</v>
      </c>
    </row>
    <row r="383" spans="1:23" x14ac:dyDescent="0.25">
      <c r="A383" s="1">
        <v>54605</v>
      </c>
      <c r="B383">
        <v>368</v>
      </c>
      <c r="C383" s="8">
        <f t="shared" si="113"/>
        <v>300</v>
      </c>
      <c r="D383" s="8">
        <f t="shared" si="114"/>
        <v>110400</v>
      </c>
      <c r="E383">
        <v>0</v>
      </c>
      <c r="F383" s="2">
        <v>0</v>
      </c>
      <c r="G383" s="2">
        <f t="shared" si="115"/>
        <v>300</v>
      </c>
      <c r="H383" s="2">
        <f t="shared" si="127"/>
        <v>437307.21126365347</v>
      </c>
      <c r="I383" s="2">
        <f t="shared" si="116"/>
        <v>3024.70821124027</v>
      </c>
      <c r="J383" s="2">
        <v>0</v>
      </c>
      <c r="K383" s="2">
        <f t="shared" si="123"/>
        <v>440331.91947489372</v>
      </c>
      <c r="L383" s="2">
        <f t="shared" si="117"/>
        <v>329931.91947489372</v>
      </c>
      <c r="M383" s="2">
        <f t="shared" si="118"/>
        <v>39591.830336987245</v>
      </c>
      <c r="N383" s="2">
        <f t="shared" si="119"/>
        <v>400740.08913790644</v>
      </c>
      <c r="O383" s="2">
        <f t="shared" si="120"/>
        <v>290340.08913790644</v>
      </c>
      <c r="P383" s="2">
        <f t="shared" si="128"/>
        <v>1718.5329037253844</v>
      </c>
      <c r="Q383" s="2">
        <f t="shared" si="129"/>
        <v>332205.62977399165</v>
      </c>
      <c r="R383" s="2">
        <f t="shared" si="121"/>
        <v>221805.62977399165</v>
      </c>
      <c r="S383" s="2">
        <f>IF(MONTH(A383)=11,(Bezugstabelle!$D$14+Q371)*$R$10*0.7,0)</f>
        <v>0</v>
      </c>
      <c r="T383" s="2">
        <f t="shared" si="124"/>
        <v>0</v>
      </c>
      <c r="U383" s="3">
        <f t="shared" si="125"/>
        <v>40950.864397023201</v>
      </c>
      <c r="V383" s="3">
        <f t="shared" si="126"/>
        <v>180854.76537696845</v>
      </c>
      <c r="W383" s="14">
        <f t="shared" si="122"/>
        <v>291254.76537696843</v>
      </c>
    </row>
    <row r="384" spans="1:23" x14ac:dyDescent="0.25">
      <c r="A384" s="1">
        <v>54636</v>
      </c>
      <c r="B384">
        <v>369</v>
      </c>
      <c r="C384" s="8">
        <f t="shared" si="113"/>
        <v>300</v>
      </c>
      <c r="D384" s="8">
        <f t="shared" si="114"/>
        <v>110700</v>
      </c>
      <c r="E384">
        <v>0</v>
      </c>
      <c r="F384" s="2">
        <v>0</v>
      </c>
      <c r="G384" s="2">
        <f t="shared" si="115"/>
        <v>300</v>
      </c>
      <c r="H384" s="2">
        <f t="shared" si="127"/>
        <v>440631.91947489372</v>
      </c>
      <c r="I384" s="2">
        <f t="shared" si="116"/>
        <v>3047.7041097013484</v>
      </c>
      <c r="J384" s="2">
        <v>0</v>
      </c>
      <c r="K384" s="2">
        <f t="shared" si="123"/>
        <v>443679.62358459504</v>
      </c>
      <c r="L384" s="2">
        <f t="shared" si="117"/>
        <v>332979.62358459504</v>
      </c>
      <c r="M384" s="2">
        <f t="shared" si="118"/>
        <v>39957.554830151406</v>
      </c>
      <c r="N384" s="2">
        <f t="shared" si="119"/>
        <v>403722.06875444367</v>
      </c>
      <c r="O384" s="2">
        <f t="shared" si="120"/>
        <v>293022.06875444367</v>
      </c>
      <c r="P384" s="2">
        <f t="shared" si="128"/>
        <v>1729.0292748247564</v>
      </c>
      <c r="Q384" s="2">
        <f t="shared" si="129"/>
        <v>334234.65904881642</v>
      </c>
      <c r="R384" s="2">
        <f t="shared" si="121"/>
        <v>223534.65904881642</v>
      </c>
      <c r="S384" s="2">
        <f>IF(MONTH(A384)=11,(Bezugstabelle!$D$14+Q372)*$R$10*0.7,0)</f>
        <v>0</v>
      </c>
      <c r="T384" s="2">
        <f t="shared" si="124"/>
        <v>0</v>
      </c>
      <c r="U384" s="3">
        <f t="shared" si="125"/>
        <v>41270.086426887727</v>
      </c>
      <c r="V384" s="3">
        <f t="shared" si="126"/>
        <v>182264.5726219287</v>
      </c>
      <c r="W384" s="14">
        <f t="shared" si="122"/>
        <v>292964.5726219287</v>
      </c>
    </row>
    <row r="385" spans="1:23" x14ac:dyDescent="0.25">
      <c r="A385" s="1">
        <v>54667</v>
      </c>
      <c r="B385">
        <v>370</v>
      </c>
      <c r="C385" s="8">
        <f t="shared" si="113"/>
        <v>300</v>
      </c>
      <c r="D385" s="8">
        <f t="shared" si="114"/>
        <v>111000</v>
      </c>
      <c r="E385">
        <v>0</v>
      </c>
      <c r="F385" s="2">
        <v>0</v>
      </c>
      <c r="G385" s="2">
        <f t="shared" si="115"/>
        <v>300</v>
      </c>
      <c r="H385" s="2">
        <f t="shared" si="127"/>
        <v>443979.62358459504</v>
      </c>
      <c r="I385" s="2">
        <f t="shared" si="116"/>
        <v>3070.859063126783</v>
      </c>
      <c r="J385" s="2">
        <v>0</v>
      </c>
      <c r="K385" s="2">
        <f t="shared" si="123"/>
        <v>447050.48264772183</v>
      </c>
      <c r="L385" s="2">
        <f t="shared" si="117"/>
        <v>336050.48264772183</v>
      </c>
      <c r="M385" s="2">
        <f t="shared" si="118"/>
        <v>40326.057917726619</v>
      </c>
      <c r="N385" s="2">
        <f t="shared" si="119"/>
        <v>406724.4247299952</v>
      </c>
      <c r="O385" s="2">
        <f t="shared" si="120"/>
        <v>295724.4247299952</v>
      </c>
      <c r="P385" s="2">
        <f t="shared" si="128"/>
        <v>1739.5802270538454</v>
      </c>
      <c r="Q385" s="2">
        <f t="shared" si="129"/>
        <v>336274.23927587026</v>
      </c>
      <c r="R385" s="2">
        <f t="shared" si="121"/>
        <v>225274.23927587026</v>
      </c>
      <c r="S385" s="2">
        <f>IF(MONTH(A385)=11,(Bezugstabelle!$D$14+Q373)*$R$10*0.7,0)</f>
        <v>0</v>
      </c>
      <c r="T385" s="2">
        <f t="shared" si="124"/>
        <v>0</v>
      </c>
      <c r="U385" s="3">
        <f t="shared" si="125"/>
        <v>41591.25642630754</v>
      </c>
      <c r="V385" s="3">
        <f t="shared" si="126"/>
        <v>183682.98284956272</v>
      </c>
      <c r="W385" s="14">
        <f t="shared" si="122"/>
        <v>294682.98284956272</v>
      </c>
    </row>
    <row r="386" spans="1:23" x14ac:dyDescent="0.25">
      <c r="A386" s="1">
        <v>54697</v>
      </c>
      <c r="B386">
        <v>371</v>
      </c>
      <c r="C386" s="8">
        <f t="shared" si="113"/>
        <v>300</v>
      </c>
      <c r="D386" s="8">
        <f t="shared" si="114"/>
        <v>111300</v>
      </c>
      <c r="E386">
        <v>0</v>
      </c>
      <c r="F386" s="2">
        <v>0</v>
      </c>
      <c r="G386" s="2">
        <f t="shared" si="115"/>
        <v>300</v>
      </c>
      <c r="H386" s="2">
        <f t="shared" si="127"/>
        <v>447350.48264772183</v>
      </c>
      <c r="I386" s="2">
        <f t="shared" si="116"/>
        <v>3094.1741716467427</v>
      </c>
      <c r="J386" s="2">
        <v>0</v>
      </c>
      <c r="K386" s="2">
        <f t="shared" si="123"/>
        <v>450444.6568193686</v>
      </c>
      <c r="L386" s="2">
        <f t="shared" si="117"/>
        <v>339144.6568193686</v>
      </c>
      <c r="M386" s="2">
        <f t="shared" si="118"/>
        <v>40697.358818324232</v>
      </c>
      <c r="N386" s="2">
        <f t="shared" si="119"/>
        <v>409747.29800104437</v>
      </c>
      <c r="O386" s="2">
        <f t="shared" si="120"/>
        <v>298447.29800104437</v>
      </c>
      <c r="P386" s="2">
        <f t="shared" si="128"/>
        <v>1750.1860442345253</v>
      </c>
      <c r="Q386" s="2">
        <f t="shared" si="129"/>
        <v>338324.42532010481</v>
      </c>
      <c r="R386" s="2">
        <f t="shared" si="121"/>
        <v>227024.42532010481</v>
      </c>
      <c r="S386" s="2">
        <f>IF(MONTH(A386)=11,(Bezugstabelle!$D$14+Q374)*$R$10*0.7,0)</f>
        <v>0</v>
      </c>
      <c r="T386" s="2">
        <f t="shared" si="124"/>
        <v>0</v>
      </c>
      <c r="U386" s="3">
        <f t="shared" si="125"/>
        <v>41914.384524724344</v>
      </c>
      <c r="V386" s="3">
        <f t="shared" si="126"/>
        <v>185110.04079538048</v>
      </c>
      <c r="W386" s="14">
        <f t="shared" si="122"/>
        <v>296410.04079538048</v>
      </c>
    </row>
    <row r="387" spans="1:23" x14ac:dyDescent="0.25">
      <c r="A387" s="1">
        <v>54728</v>
      </c>
      <c r="B387">
        <v>372</v>
      </c>
      <c r="C387" s="8">
        <f t="shared" si="113"/>
        <v>300</v>
      </c>
      <c r="D387" s="8">
        <f t="shared" si="114"/>
        <v>111600</v>
      </c>
      <c r="E387">
        <v>0</v>
      </c>
      <c r="F387" s="2">
        <f>F375+$J$7</f>
        <v>-263.2200000000002</v>
      </c>
      <c r="G387" s="2">
        <f t="shared" si="115"/>
        <v>36.779999999999802</v>
      </c>
      <c r="H387" s="2">
        <f t="shared" si="127"/>
        <v>450481.43681936862</v>
      </c>
      <c r="I387" s="2">
        <f t="shared" si="116"/>
        <v>3115.8299380006333</v>
      </c>
      <c r="J387" s="2">
        <f t="shared" ref="J387" si="134">(0.36%+0.035%)*H387</f>
        <v>1779.4016754365061</v>
      </c>
      <c r="K387" s="2">
        <f t="shared" si="123"/>
        <v>455376.6684328058</v>
      </c>
      <c r="L387" s="2">
        <f t="shared" si="117"/>
        <v>343776.6684328058</v>
      </c>
      <c r="M387" s="2">
        <f t="shared" si="118"/>
        <v>41253.200211936695</v>
      </c>
      <c r="N387" s="2">
        <f t="shared" si="119"/>
        <v>414123.46822086908</v>
      </c>
      <c r="O387" s="2">
        <f t="shared" si="120"/>
        <v>302523.46822086908</v>
      </c>
      <c r="P387" s="2">
        <f t="shared" si="128"/>
        <v>1760.8470116645449</v>
      </c>
      <c r="Q387" s="2">
        <f t="shared" si="129"/>
        <v>340337.96282645554</v>
      </c>
      <c r="R387" s="2">
        <f t="shared" si="121"/>
        <v>228737.96282645554</v>
      </c>
      <c r="S387" s="2">
        <f>IF(MONTH(A387)=11,(Bezugstabelle!$D$14+Q375)*$R$10*0.7,0)</f>
        <v>1158.6001301341307</v>
      </c>
      <c r="T387" s="2">
        <f t="shared" si="124"/>
        <v>47.309505313810327</v>
      </c>
      <c r="U387" s="3">
        <f t="shared" si="125"/>
        <v>42016.839837808337</v>
      </c>
      <c r="V387" s="3">
        <f t="shared" si="126"/>
        <v>186721.1229886472</v>
      </c>
      <c r="W387" s="14">
        <f t="shared" si="122"/>
        <v>298321.1229886472</v>
      </c>
    </row>
    <row r="388" spans="1:23" x14ac:dyDescent="0.25">
      <c r="A388" s="1">
        <v>54758</v>
      </c>
      <c r="B388">
        <v>373</v>
      </c>
      <c r="C388" s="8">
        <f t="shared" si="113"/>
        <v>300</v>
      </c>
      <c r="D388" s="8">
        <f t="shared" si="114"/>
        <v>111900</v>
      </c>
      <c r="E388">
        <v>0</v>
      </c>
      <c r="F388" s="2">
        <v>0</v>
      </c>
      <c r="G388" s="2">
        <f t="shared" si="115"/>
        <v>300</v>
      </c>
      <c r="H388" s="2">
        <f t="shared" si="127"/>
        <v>455676.6684328058</v>
      </c>
      <c r="I388" s="2">
        <f t="shared" si="116"/>
        <v>3151.7636233269072</v>
      </c>
      <c r="J388" s="2">
        <v>0</v>
      </c>
      <c r="K388" s="2">
        <f t="shared" si="123"/>
        <v>458828.4320561327</v>
      </c>
      <c r="L388" s="2">
        <f t="shared" si="117"/>
        <v>346928.4320561327</v>
      </c>
      <c r="M388" s="2">
        <f t="shared" si="118"/>
        <v>41631.411846735922</v>
      </c>
      <c r="N388" s="2">
        <f t="shared" si="119"/>
        <v>417197.02020939678</v>
      </c>
      <c r="O388" s="2">
        <f t="shared" si="120"/>
        <v>305297.02020939678</v>
      </c>
      <c r="P388" s="2">
        <f t="shared" si="128"/>
        <v>1771.3174066975687</v>
      </c>
      <c r="Q388" s="2">
        <f t="shared" si="129"/>
        <v>342409.28023315308</v>
      </c>
      <c r="R388" s="2">
        <f t="shared" si="121"/>
        <v>230509.28023315308</v>
      </c>
      <c r="S388" s="2">
        <f>IF(MONTH(A388)=11,(Bezugstabelle!$D$14+Q376)*$R$10*0.7,0)</f>
        <v>0</v>
      </c>
      <c r="T388" s="2">
        <f t="shared" si="124"/>
        <v>0</v>
      </c>
      <c r="U388" s="3">
        <f t="shared" si="125"/>
        <v>42557.775863045877</v>
      </c>
      <c r="V388" s="3">
        <f t="shared" si="126"/>
        <v>187951.5043701072</v>
      </c>
      <c r="W388" s="14">
        <f t="shared" si="122"/>
        <v>299851.5043701072</v>
      </c>
    </row>
    <row r="389" spans="1:23" x14ac:dyDescent="0.25">
      <c r="A389" s="1">
        <v>54789</v>
      </c>
      <c r="B389">
        <v>374</v>
      </c>
      <c r="C389" s="8">
        <f t="shared" si="113"/>
        <v>300</v>
      </c>
      <c r="D389" s="8">
        <f t="shared" si="114"/>
        <v>112200</v>
      </c>
      <c r="E389">
        <v>0</v>
      </c>
      <c r="F389" s="2">
        <v>0</v>
      </c>
      <c r="G389" s="2">
        <f t="shared" si="115"/>
        <v>300</v>
      </c>
      <c r="H389" s="2">
        <f t="shared" si="127"/>
        <v>459128.4320561327</v>
      </c>
      <c r="I389" s="2">
        <f t="shared" si="116"/>
        <v>3175.6383217215848</v>
      </c>
      <c r="J389" s="2">
        <v>0</v>
      </c>
      <c r="K389" s="2">
        <f t="shared" si="123"/>
        <v>462304.07037785428</v>
      </c>
      <c r="L389" s="2">
        <f t="shared" si="117"/>
        <v>350104.07037785428</v>
      </c>
      <c r="M389" s="2">
        <f t="shared" si="118"/>
        <v>42012.488445342518</v>
      </c>
      <c r="N389" s="2">
        <f t="shared" si="119"/>
        <v>420291.58193251176</v>
      </c>
      <c r="O389" s="2">
        <f t="shared" si="120"/>
        <v>308091.58193251176</v>
      </c>
      <c r="P389" s="2">
        <f t="shared" si="128"/>
        <v>1782.088257212396</v>
      </c>
      <c r="Q389" s="2">
        <f t="shared" si="129"/>
        <v>344491.36849036551</v>
      </c>
      <c r="R389" s="2">
        <f t="shared" si="121"/>
        <v>232291.36849036551</v>
      </c>
      <c r="S389" s="2">
        <f>IF(MONTH(A389)=11,(Bezugstabelle!$D$14+Q377)*$R$10*0.7,0)</f>
        <v>0</v>
      </c>
      <c r="T389" s="2">
        <f t="shared" si="124"/>
        <v>0</v>
      </c>
      <c r="U389" s="3">
        <f t="shared" si="125"/>
        <v>42886.793907533727</v>
      </c>
      <c r="V389" s="3">
        <f t="shared" si="126"/>
        <v>189404.57458283179</v>
      </c>
      <c r="W389" s="14">
        <f t="shared" si="122"/>
        <v>301604.57458283182</v>
      </c>
    </row>
    <row r="390" spans="1:23" x14ac:dyDescent="0.25">
      <c r="A390" s="1">
        <v>54820</v>
      </c>
      <c r="B390">
        <v>375</v>
      </c>
      <c r="C390" s="8">
        <f t="shared" si="113"/>
        <v>300</v>
      </c>
      <c r="D390" s="8">
        <f t="shared" si="114"/>
        <v>112500</v>
      </c>
      <c r="E390">
        <v>0</v>
      </c>
      <c r="F390" s="2">
        <v>0</v>
      </c>
      <c r="G390" s="2">
        <f t="shared" si="115"/>
        <v>300</v>
      </c>
      <c r="H390" s="2">
        <f t="shared" si="127"/>
        <v>462604.07037785428</v>
      </c>
      <c r="I390" s="2">
        <f t="shared" si="116"/>
        <v>3199.6781534468259</v>
      </c>
      <c r="J390" s="2">
        <v>0</v>
      </c>
      <c r="K390" s="2">
        <f t="shared" si="123"/>
        <v>465803.7485313011</v>
      </c>
      <c r="L390" s="2">
        <f t="shared" si="117"/>
        <v>353303.7485313011</v>
      </c>
      <c r="M390" s="2">
        <f t="shared" si="118"/>
        <v>42396.449823756135</v>
      </c>
      <c r="N390" s="2">
        <f t="shared" si="119"/>
        <v>423407.29870754498</v>
      </c>
      <c r="O390" s="2">
        <f t="shared" si="120"/>
        <v>310907.29870754498</v>
      </c>
      <c r="P390" s="2">
        <f t="shared" si="128"/>
        <v>1792.9151161499005</v>
      </c>
      <c r="Q390" s="2">
        <f t="shared" si="129"/>
        <v>346584.28360651538</v>
      </c>
      <c r="R390" s="2">
        <f t="shared" si="121"/>
        <v>234084.28360651538</v>
      </c>
      <c r="S390" s="2">
        <f>IF(MONTH(A390)=11,(Bezugstabelle!$D$14+Q378)*$R$10*0.7,0)</f>
        <v>0</v>
      </c>
      <c r="T390" s="2">
        <f t="shared" si="124"/>
        <v>0</v>
      </c>
      <c r="U390" s="3">
        <f t="shared" si="125"/>
        <v>43217.8108608529</v>
      </c>
      <c r="V390" s="3">
        <f t="shared" si="126"/>
        <v>190866.4727456625</v>
      </c>
      <c r="W390" s="14">
        <f t="shared" si="122"/>
        <v>303366.4727456625</v>
      </c>
    </row>
    <row r="391" spans="1:23" x14ac:dyDescent="0.25">
      <c r="A391" s="1">
        <v>54848</v>
      </c>
      <c r="B391">
        <v>376</v>
      </c>
      <c r="C391" s="8">
        <f t="shared" si="113"/>
        <v>300</v>
      </c>
      <c r="D391" s="8">
        <f t="shared" si="114"/>
        <v>112800</v>
      </c>
      <c r="E391">
        <v>0</v>
      </c>
      <c r="F391" s="2">
        <v>0</v>
      </c>
      <c r="G391" s="2">
        <f t="shared" si="115"/>
        <v>300</v>
      </c>
      <c r="H391" s="2">
        <f t="shared" si="127"/>
        <v>466103.7485313011</v>
      </c>
      <c r="I391" s="2">
        <f t="shared" si="116"/>
        <v>3223.8842606748331</v>
      </c>
      <c r="J391" s="2">
        <v>0</v>
      </c>
      <c r="K391" s="2">
        <f t="shared" si="123"/>
        <v>469327.63279197592</v>
      </c>
      <c r="L391" s="2">
        <f t="shared" si="117"/>
        <v>356527.63279197592</v>
      </c>
      <c r="M391" s="2">
        <f t="shared" si="118"/>
        <v>42783.315935037113</v>
      </c>
      <c r="N391" s="2">
        <f t="shared" si="119"/>
        <v>426544.31685693882</v>
      </c>
      <c r="O391" s="2">
        <f t="shared" si="120"/>
        <v>313744.31685693882</v>
      </c>
      <c r="P391" s="2">
        <f t="shared" si="128"/>
        <v>1803.7982747538799</v>
      </c>
      <c r="Q391" s="2">
        <f t="shared" si="129"/>
        <v>348688.08188126929</v>
      </c>
      <c r="R391" s="2">
        <f t="shared" si="121"/>
        <v>235888.08188126929</v>
      </c>
      <c r="S391" s="2">
        <f>IF(MONTH(A391)=11,(Bezugstabelle!$D$14+Q379)*$R$10*0.7,0)</f>
        <v>0</v>
      </c>
      <c r="T391" s="2">
        <f t="shared" si="124"/>
        <v>0</v>
      </c>
      <c r="U391" s="3">
        <f t="shared" si="125"/>
        <v>43550.837117329334</v>
      </c>
      <c r="V391" s="3">
        <f t="shared" si="126"/>
        <v>192337.24476393996</v>
      </c>
      <c r="W391" s="14">
        <f t="shared" si="122"/>
        <v>305137.24476393999</v>
      </c>
    </row>
    <row r="392" spans="1:23" x14ac:dyDescent="0.25">
      <c r="A392" s="1">
        <v>54879</v>
      </c>
      <c r="B392">
        <v>377</v>
      </c>
      <c r="C392" s="8">
        <f t="shared" si="113"/>
        <v>300</v>
      </c>
      <c r="D392" s="8">
        <f t="shared" si="114"/>
        <v>113100</v>
      </c>
      <c r="E392">
        <v>0</v>
      </c>
      <c r="F392" s="2">
        <v>0</v>
      </c>
      <c r="G392" s="2">
        <f t="shared" si="115"/>
        <v>300</v>
      </c>
      <c r="H392" s="2">
        <f t="shared" si="127"/>
        <v>469627.63279197592</v>
      </c>
      <c r="I392" s="2">
        <f t="shared" si="116"/>
        <v>3248.2577934778333</v>
      </c>
      <c r="J392" s="2">
        <v>0</v>
      </c>
      <c r="K392" s="2">
        <f t="shared" si="123"/>
        <v>472875.89058545377</v>
      </c>
      <c r="L392" s="2">
        <f t="shared" si="117"/>
        <v>359775.89058545377</v>
      </c>
      <c r="M392" s="2">
        <f t="shared" si="118"/>
        <v>43173.106870254451</v>
      </c>
      <c r="N392" s="2">
        <f t="shared" si="119"/>
        <v>429702.78371519933</v>
      </c>
      <c r="O392" s="2">
        <f t="shared" si="120"/>
        <v>316602.78371519933</v>
      </c>
      <c r="P392" s="2">
        <f t="shared" si="128"/>
        <v>1814.7380257826003</v>
      </c>
      <c r="Q392" s="2">
        <f t="shared" si="129"/>
        <v>350802.81990705186</v>
      </c>
      <c r="R392" s="2">
        <f t="shared" si="121"/>
        <v>237702.81990705186</v>
      </c>
      <c r="S392" s="2">
        <f>IF(MONTH(A392)=11,(Bezugstabelle!$D$14+Q380)*$R$10*0.7,0)</f>
        <v>0</v>
      </c>
      <c r="T392" s="2">
        <f t="shared" si="124"/>
        <v>0</v>
      </c>
      <c r="U392" s="3">
        <f t="shared" si="125"/>
        <v>43885.883125339438</v>
      </c>
      <c r="V392" s="3">
        <f t="shared" si="126"/>
        <v>193816.93678171243</v>
      </c>
      <c r="W392" s="14">
        <f t="shared" si="122"/>
        <v>306916.93678171246</v>
      </c>
    </row>
    <row r="393" spans="1:23" x14ac:dyDescent="0.25">
      <c r="A393" s="1">
        <v>54909</v>
      </c>
      <c r="B393">
        <v>378</v>
      </c>
      <c r="C393" s="8">
        <f t="shared" si="113"/>
        <v>300</v>
      </c>
      <c r="D393" s="8">
        <f t="shared" si="114"/>
        <v>113400</v>
      </c>
      <c r="E393">
        <v>0</v>
      </c>
      <c r="F393" s="2">
        <v>0</v>
      </c>
      <c r="G393" s="2">
        <f t="shared" si="115"/>
        <v>300</v>
      </c>
      <c r="H393" s="2">
        <f t="shared" si="127"/>
        <v>473175.89058545377</v>
      </c>
      <c r="I393" s="2">
        <f t="shared" si="116"/>
        <v>3272.7999098827222</v>
      </c>
      <c r="J393" s="2">
        <v>0</v>
      </c>
      <c r="K393" s="2">
        <f t="shared" si="123"/>
        <v>476448.69049533649</v>
      </c>
      <c r="L393" s="2">
        <f t="shared" si="117"/>
        <v>363048.69049533649</v>
      </c>
      <c r="M393" s="2">
        <f t="shared" si="118"/>
        <v>43565.842859440381</v>
      </c>
      <c r="N393" s="2">
        <f t="shared" si="119"/>
        <v>432882.84763589612</v>
      </c>
      <c r="O393" s="2">
        <f t="shared" si="120"/>
        <v>319482.84763589612</v>
      </c>
      <c r="P393" s="2">
        <f t="shared" si="128"/>
        <v>1825.7346635166696</v>
      </c>
      <c r="Q393" s="2">
        <f t="shared" si="129"/>
        <v>352928.55457056855</v>
      </c>
      <c r="R393" s="2">
        <f t="shared" si="121"/>
        <v>239528.55457056855</v>
      </c>
      <c r="S393" s="2">
        <f>IF(MONTH(A393)=11,(Bezugstabelle!$D$14+Q381)*$R$10*0.7,0)</f>
        <v>0</v>
      </c>
      <c r="T393" s="2">
        <f t="shared" si="124"/>
        <v>0</v>
      </c>
      <c r="U393" s="3">
        <f t="shared" si="125"/>
        <v>44222.959387591218</v>
      </c>
      <c r="V393" s="3">
        <f t="shared" si="126"/>
        <v>195305.59518297733</v>
      </c>
      <c r="W393" s="14">
        <f t="shared" si="122"/>
        <v>308705.59518297733</v>
      </c>
    </row>
    <row r="394" spans="1:23" x14ac:dyDescent="0.25">
      <c r="A394" s="1">
        <v>54940</v>
      </c>
      <c r="B394">
        <v>379</v>
      </c>
      <c r="C394" s="8">
        <f t="shared" si="113"/>
        <v>300</v>
      </c>
      <c r="D394" s="8">
        <f t="shared" si="114"/>
        <v>113700</v>
      </c>
      <c r="E394">
        <v>0</v>
      </c>
      <c r="F394" s="2">
        <v>0</v>
      </c>
      <c r="G394" s="2">
        <f t="shared" si="115"/>
        <v>300</v>
      </c>
      <c r="H394" s="2">
        <f t="shared" si="127"/>
        <v>476748.69049533649</v>
      </c>
      <c r="I394" s="2">
        <f t="shared" si="116"/>
        <v>3297.5117759260775</v>
      </c>
      <c r="J394" s="2">
        <v>0</v>
      </c>
      <c r="K394" s="2">
        <f t="shared" si="123"/>
        <v>480046.20227126259</v>
      </c>
      <c r="L394" s="2">
        <f t="shared" si="117"/>
        <v>366346.20227126259</v>
      </c>
      <c r="M394" s="2">
        <f t="shared" si="118"/>
        <v>43961.544272551517</v>
      </c>
      <c r="N394" s="2">
        <f t="shared" si="119"/>
        <v>436084.6579987111</v>
      </c>
      <c r="O394" s="2">
        <f t="shared" si="120"/>
        <v>322384.6579987111</v>
      </c>
      <c r="P394" s="2">
        <f t="shared" si="128"/>
        <v>1836.7884837669565</v>
      </c>
      <c r="Q394" s="2">
        <f t="shared" si="129"/>
        <v>355065.34305433551</v>
      </c>
      <c r="R394" s="2">
        <f t="shared" si="121"/>
        <v>241365.34305433551</v>
      </c>
      <c r="S394" s="2">
        <f>IF(MONTH(A394)=11,(Bezugstabelle!$D$14+Q382)*$R$10*0.7,0)</f>
        <v>0</v>
      </c>
      <c r="T394" s="2">
        <f t="shared" si="124"/>
        <v>0</v>
      </c>
      <c r="U394" s="3">
        <f t="shared" si="125"/>
        <v>44562.076461406687</v>
      </c>
      <c r="V394" s="3">
        <f t="shared" si="126"/>
        <v>196803.26659292882</v>
      </c>
      <c r="W394" s="14">
        <f t="shared" si="122"/>
        <v>310503.26659292879</v>
      </c>
    </row>
    <row r="395" spans="1:23" x14ac:dyDescent="0.25">
      <c r="A395" s="1">
        <v>54970</v>
      </c>
      <c r="B395">
        <v>380</v>
      </c>
      <c r="C395" s="8">
        <f t="shared" si="113"/>
        <v>300</v>
      </c>
      <c r="D395" s="8">
        <f t="shared" si="114"/>
        <v>114000</v>
      </c>
      <c r="E395">
        <v>0</v>
      </c>
      <c r="F395" s="2">
        <v>0</v>
      </c>
      <c r="G395" s="2">
        <f t="shared" si="115"/>
        <v>300</v>
      </c>
      <c r="H395" s="2">
        <f t="shared" si="127"/>
        <v>480346.20227126259</v>
      </c>
      <c r="I395" s="2">
        <f t="shared" si="116"/>
        <v>3322.3945657095665</v>
      </c>
      <c r="J395" s="2">
        <v>0</v>
      </c>
      <c r="K395" s="2">
        <f t="shared" si="123"/>
        <v>483668.59683697217</v>
      </c>
      <c r="L395" s="2">
        <f t="shared" si="117"/>
        <v>369668.59683697217</v>
      </c>
      <c r="M395" s="2">
        <f t="shared" si="118"/>
        <v>44360.231620436658</v>
      </c>
      <c r="N395" s="2">
        <f t="shared" si="119"/>
        <v>439308.36521653552</v>
      </c>
      <c r="O395" s="2">
        <f t="shared" si="120"/>
        <v>325308.36521653552</v>
      </c>
      <c r="P395" s="2">
        <f t="shared" si="128"/>
        <v>1847.8997838825446</v>
      </c>
      <c r="Q395" s="2">
        <f t="shared" si="129"/>
        <v>357213.24283821805</v>
      </c>
      <c r="R395" s="2">
        <f t="shared" si="121"/>
        <v>243213.24283821805</v>
      </c>
      <c r="S395" s="2">
        <f>IF(MONTH(A395)=11,(Bezugstabelle!$D$14+Q383)*$R$10*0.7,0)</f>
        <v>0</v>
      </c>
      <c r="T395" s="2">
        <f t="shared" si="124"/>
        <v>0</v>
      </c>
      <c r="U395" s="3">
        <f t="shared" si="125"/>
        <v>44903.244959005999</v>
      </c>
      <c r="V395" s="3">
        <f t="shared" si="126"/>
        <v>198309.99787921205</v>
      </c>
      <c r="W395" s="14">
        <f t="shared" si="122"/>
        <v>312309.99787921202</v>
      </c>
    </row>
    <row r="396" spans="1:23" x14ac:dyDescent="0.25">
      <c r="A396" s="1">
        <v>55001</v>
      </c>
      <c r="B396">
        <v>381</v>
      </c>
      <c r="C396" s="8">
        <f t="shared" si="113"/>
        <v>300</v>
      </c>
      <c r="D396" s="8">
        <f t="shared" si="114"/>
        <v>114300</v>
      </c>
      <c r="E396">
        <v>0</v>
      </c>
      <c r="F396" s="2">
        <v>0</v>
      </c>
      <c r="G396" s="2">
        <f t="shared" si="115"/>
        <v>300</v>
      </c>
      <c r="H396" s="2">
        <f t="shared" si="127"/>
        <v>483968.59683697217</v>
      </c>
      <c r="I396" s="2">
        <f t="shared" si="116"/>
        <v>3347.4494614557243</v>
      </c>
      <c r="J396" s="2">
        <v>0</v>
      </c>
      <c r="K396" s="2">
        <f t="shared" si="123"/>
        <v>487316.04629842791</v>
      </c>
      <c r="L396" s="2">
        <f t="shared" si="117"/>
        <v>373016.04629842791</v>
      </c>
      <c r="M396" s="2">
        <f t="shared" si="118"/>
        <v>44761.925555811351</v>
      </c>
      <c r="N396" s="2">
        <f t="shared" si="119"/>
        <v>442554.12074261659</v>
      </c>
      <c r="O396" s="2">
        <f t="shared" si="120"/>
        <v>328254.12074261659</v>
      </c>
      <c r="P396" s="2">
        <f t="shared" si="128"/>
        <v>1859.0688627587338</v>
      </c>
      <c r="Q396" s="2">
        <f t="shared" si="129"/>
        <v>359372.3117009768</v>
      </c>
      <c r="R396" s="2">
        <f t="shared" si="121"/>
        <v>245072.3117009768</v>
      </c>
      <c r="S396" s="2">
        <f>IF(MONTH(A396)=11,(Bezugstabelle!$D$14+Q384)*$R$10*0.7,0)</f>
        <v>0</v>
      </c>
      <c r="T396" s="2">
        <f t="shared" si="124"/>
        <v>0</v>
      </c>
      <c r="U396" s="3">
        <f t="shared" si="125"/>
        <v>45246.475547792834</v>
      </c>
      <c r="V396" s="3">
        <f t="shared" si="126"/>
        <v>199825.83615318398</v>
      </c>
      <c r="W396" s="14">
        <f t="shared" si="122"/>
        <v>314125.83615318395</v>
      </c>
    </row>
    <row r="397" spans="1:23" x14ac:dyDescent="0.25">
      <c r="A397" s="1">
        <v>55032</v>
      </c>
      <c r="B397">
        <v>382</v>
      </c>
      <c r="C397" s="8">
        <f t="shared" si="113"/>
        <v>300</v>
      </c>
      <c r="D397" s="8">
        <f t="shared" si="114"/>
        <v>114600</v>
      </c>
      <c r="E397">
        <v>0</v>
      </c>
      <c r="F397" s="2">
        <v>0</v>
      </c>
      <c r="G397" s="2">
        <f t="shared" si="115"/>
        <v>300</v>
      </c>
      <c r="H397" s="2">
        <f t="shared" si="127"/>
        <v>487616.04629842791</v>
      </c>
      <c r="I397" s="2">
        <f t="shared" si="116"/>
        <v>3372.677653564127</v>
      </c>
      <c r="J397" s="2">
        <v>0</v>
      </c>
      <c r="K397" s="2">
        <f t="shared" si="123"/>
        <v>490988.72395199205</v>
      </c>
      <c r="L397" s="2">
        <f t="shared" si="117"/>
        <v>376388.72395199205</v>
      </c>
      <c r="M397" s="2">
        <f t="shared" si="118"/>
        <v>45166.64687423905</v>
      </c>
      <c r="N397" s="2">
        <f t="shared" si="119"/>
        <v>445822.07707775303</v>
      </c>
      <c r="O397" s="2">
        <f t="shared" si="120"/>
        <v>331222.07707775303</v>
      </c>
      <c r="P397" s="2">
        <f t="shared" si="128"/>
        <v>1870.2960208450793</v>
      </c>
      <c r="Q397" s="2">
        <f t="shared" si="129"/>
        <v>361542.60772182187</v>
      </c>
      <c r="R397" s="2">
        <f t="shared" si="121"/>
        <v>246942.60772182187</v>
      </c>
      <c r="S397" s="2">
        <f>IF(MONTH(A397)=11,(Bezugstabelle!$D$14+Q385)*$R$10*0.7,0)</f>
        <v>0</v>
      </c>
      <c r="T397" s="2">
        <f t="shared" si="124"/>
        <v>0</v>
      </c>
      <c r="U397" s="3">
        <f t="shared" si="125"/>
        <v>45591.778950641361</v>
      </c>
      <c r="V397" s="3">
        <f t="shared" si="126"/>
        <v>201350.8287711805</v>
      </c>
      <c r="W397" s="14">
        <f t="shared" si="122"/>
        <v>315950.82877118047</v>
      </c>
    </row>
    <row r="398" spans="1:23" x14ac:dyDescent="0.25">
      <c r="A398" s="1">
        <v>55062</v>
      </c>
      <c r="B398">
        <v>383</v>
      </c>
      <c r="C398" s="8">
        <f t="shared" si="113"/>
        <v>300</v>
      </c>
      <c r="D398" s="8">
        <f t="shared" si="114"/>
        <v>114900</v>
      </c>
      <c r="E398">
        <v>0</v>
      </c>
      <c r="F398" s="2">
        <v>0</v>
      </c>
      <c r="G398" s="2">
        <f t="shared" si="115"/>
        <v>300</v>
      </c>
      <c r="H398" s="2">
        <f t="shared" si="127"/>
        <v>491288.72395199205</v>
      </c>
      <c r="I398" s="2">
        <f t="shared" si="116"/>
        <v>3398.0803406679456</v>
      </c>
      <c r="J398" s="2">
        <v>0</v>
      </c>
      <c r="K398" s="2">
        <f t="shared" si="123"/>
        <v>494686.80429265997</v>
      </c>
      <c r="L398" s="2">
        <f t="shared" si="117"/>
        <v>379786.80429265997</v>
      </c>
      <c r="M398" s="2">
        <f t="shared" si="118"/>
        <v>45574.416515119199</v>
      </c>
      <c r="N398" s="2">
        <f t="shared" si="119"/>
        <v>449112.38777754077</v>
      </c>
      <c r="O398" s="2">
        <f t="shared" si="120"/>
        <v>334212.38777754077</v>
      </c>
      <c r="P398" s="2">
        <f t="shared" si="128"/>
        <v>1881.5815601534737</v>
      </c>
      <c r="Q398" s="2">
        <f t="shared" si="129"/>
        <v>363724.18928197533</v>
      </c>
      <c r="R398" s="2">
        <f t="shared" si="121"/>
        <v>248824.18928197533</v>
      </c>
      <c r="S398" s="2">
        <f>IF(MONTH(A398)=11,(Bezugstabelle!$D$14+Q386)*$R$10*0.7,0)</f>
        <v>0</v>
      </c>
      <c r="T398" s="2">
        <f t="shared" si="124"/>
        <v>0</v>
      </c>
      <c r="U398" s="3">
        <f t="shared" si="125"/>
        <v>45939.165946184687</v>
      </c>
      <c r="V398" s="3">
        <f t="shared" si="126"/>
        <v>202885.02333579064</v>
      </c>
      <c r="W398" s="14">
        <f t="shared" si="122"/>
        <v>317785.02333579061</v>
      </c>
    </row>
    <row r="399" spans="1:23" x14ac:dyDescent="0.25">
      <c r="A399" s="1">
        <v>55093</v>
      </c>
      <c r="B399">
        <v>384</v>
      </c>
      <c r="C399" s="8">
        <f t="shared" si="113"/>
        <v>300</v>
      </c>
      <c r="D399" s="8">
        <f t="shared" si="114"/>
        <v>115200</v>
      </c>
      <c r="E399">
        <v>0</v>
      </c>
      <c r="F399" s="2">
        <f>F387+$J$7</f>
        <v>-253.1600000000002</v>
      </c>
      <c r="G399" s="2">
        <f t="shared" si="115"/>
        <v>46.839999999999804</v>
      </c>
      <c r="H399" s="2">
        <f t="shared" si="127"/>
        <v>494733.64429266</v>
      </c>
      <c r="I399" s="2">
        <f t="shared" si="116"/>
        <v>3421.9077063575655</v>
      </c>
      <c r="J399" s="2">
        <f t="shared" ref="J399" si="135">(0.36%+0.035%)*H399</f>
        <v>1954.1978949560071</v>
      </c>
      <c r="K399" s="2">
        <f t="shared" si="123"/>
        <v>500109.74989397352</v>
      </c>
      <c r="L399" s="2">
        <f t="shared" si="117"/>
        <v>384909.74989397352</v>
      </c>
      <c r="M399" s="2">
        <f t="shared" si="118"/>
        <v>46189.169987276822</v>
      </c>
      <c r="N399" s="2">
        <f t="shared" si="119"/>
        <v>453920.57990669669</v>
      </c>
      <c r="O399" s="2">
        <f t="shared" si="120"/>
        <v>338720.57990669669</v>
      </c>
      <c r="P399" s="2">
        <f t="shared" si="128"/>
        <v>1892.9257842662716</v>
      </c>
      <c r="Q399" s="2">
        <f t="shared" si="129"/>
        <v>365866.23966536683</v>
      </c>
      <c r="R399" s="2">
        <f t="shared" si="121"/>
        <v>250666.23966536683</v>
      </c>
      <c r="S399" s="2">
        <f>IF(MONTH(A399)=11,(Bezugstabelle!$D$14+Q387)*$R$10*0.7,0)</f>
        <v>1245.928184688298</v>
      </c>
      <c r="T399" s="2">
        <f t="shared" si="124"/>
        <v>50.875400874772161</v>
      </c>
      <c r="U399" s="3">
        <f t="shared" si="125"/>
        <v>46049.225007120265</v>
      </c>
      <c r="V399" s="3">
        <f t="shared" si="126"/>
        <v>204617.01465824657</v>
      </c>
      <c r="W399" s="14">
        <f t="shared" si="122"/>
        <v>319817.01465824654</v>
      </c>
    </row>
    <row r="400" spans="1:23" x14ac:dyDescent="0.25">
      <c r="A400" s="1">
        <v>55123</v>
      </c>
      <c r="B400">
        <v>385</v>
      </c>
      <c r="C400" s="8">
        <f t="shared" ref="C400:C463" si="136">$D$6</f>
        <v>300</v>
      </c>
      <c r="D400" s="8">
        <f t="shared" ref="D400:D463" si="137">C400*B400</f>
        <v>115500</v>
      </c>
      <c r="E400">
        <v>0</v>
      </c>
      <c r="F400" s="2">
        <v>0</v>
      </c>
      <c r="G400" s="2">
        <f t="shared" ref="G400:G463" si="138">C400+E400+F400</f>
        <v>300</v>
      </c>
      <c r="H400" s="2">
        <f t="shared" si="127"/>
        <v>500409.74989397352</v>
      </c>
      <c r="I400" s="2">
        <f t="shared" ref="I400:I463" si="139">H400*$D$7/12</f>
        <v>3461.1674367666506</v>
      </c>
      <c r="J400" s="2">
        <v>0</v>
      </c>
      <c r="K400" s="2">
        <f t="shared" si="123"/>
        <v>503870.91733074019</v>
      </c>
      <c r="L400" s="2">
        <f t="shared" ref="L400:L463" si="140">K400-D400</f>
        <v>388370.91733074019</v>
      </c>
      <c r="M400" s="2">
        <f t="shared" ref="M400:M463" si="141">L400*(1-$I$10)*$I$11</f>
        <v>46604.510079688829</v>
      </c>
      <c r="N400" s="2">
        <f t="shared" ref="N400:N463" si="142">K400-M400</f>
        <v>457266.40725105139</v>
      </c>
      <c r="O400" s="2">
        <f t="shared" ref="O400:O463" si="143">N400-D400</f>
        <v>341766.40725105139</v>
      </c>
      <c r="P400" s="2">
        <f t="shared" si="128"/>
        <v>1904.0644462599073</v>
      </c>
      <c r="Q400" s="2">
        <f t="shared" si="129"/>
        <v>368070.30411162676</v>
      </c>
      <c r="R400" s="2">
        <f t="shared" ref="R400:R463" si="144">Q400-D400</f>
        <v>252570.30411162676</v>
      </c>
      <c r="S400" s="2">
        <f>IF(MONTH(A400)=11,(Bezugstabelle!$D$14+Q388)*$R$10*0.7,0)</f>
        <v>0</v>
      </c>
      <c r="T400" s="2">
        <f t="shared" si="124"/>
        <v>0</v>
      </c>
      <c r="U400" s="3">
        <f t="shared" si="125"/>
        <v>46630.792396609089</v>
      </c>
      <c r="V400" s="3">
        <f t="shared" si="126"/>
        <v>205939.51171501767</v>
      </c>
      <c r="W400" s="14">
        <f t="shared" ref="W400:W463" si="145">V400+D400</f>
        <v>321439.51171501767</v>
      </c>
    </row>
    <row r="401" spans="1:23" x14ac:dyDescent="0.25">
      <c r="A401" s="1">
        <v>55154</v>
      </c>
      <c r="B401">
        <v>386</v>
      </c>
      <c r="C401" s="8">
        <f t="shared" si="136"/>
        <v>300</v>
      </c>
      <c r="D401" s="8">
        <f t="shared" si="137"/>
        <v>115800</v>
      </c>
      <c r="E401">
        <v>0</v>
      </c>
      <c r="F401" s="2">
        <v>0</v>
      </c>
      <c r="G401" s="2">
        <f t="shared" si="138"/>
        <v>300</v>
      </c>
      <c r="H401" s="2">
        <f t="shared" si="127"/>
        <v>504170.91733074019</v>
      </c>
      <c r="I401" s="2">
        <f t="shared" si="139"/>
        <v>3487.1821782042866</v>
      </c>
      <c r="J401" s="2">
        <v>0</v>
      </c>
      <c r="K401" s="2">
        <f t="shared" ref="K401:K464" si="146">J401+H401+I401</f>
        <v>507658.09950894449</v>
      </c>
      <c r="L401" s="2">
        <f t="shared" si="140"/>
        <v>391858.09950894449</v>
      </c>
      <c r="M401" s="2">
        <f t="shared" si="141"/>
        <v>47022.971941073338</v>
      </c>
      <c r="N401" s="2">
        <f t="shared" si="142"/>
        <v>460635.12756787112</v>
      </c>
      <c r="O401" s="2">
        <f t="shared" si="143"/>
        <v>344835.12756787112</v>
      </c>
      <c r="P401" s="2">
        <f t="shared" si="128"/>
        <v>1915.525581380459</v>
      </c>
      <c r="Q401" s="2">
        <f t="shared" si="129"/>
        <v>370285.82969300722</v>
      </c>
      <c r="R401" s="2">
        <f t="shared" si="144"/>
        <v>254485.82969300722</v>
      </c>
      <c r="S401" s="2">
        <f>IF(MONTH(A401)=11,(Bezugstabelle!$D$14+Q389)*$R$10*0.7,0)</f>
        <v>0</v>
      </c>
      <c r="T401" s="2">
        <f t="shared" ref="T401:T464" si="147">S401*(1-$R$9)*0.7/12</f>
        <v>0</v>
      </c>
      <c r="U401" s="3">
        <f t="shared" ref="U401:U464" si="148">(R401-S401)*0.7*$R$8</f>
        <v>46984.446307071448</v>
      </c>
      <c r="V401" s="3">
        <f t="shared" ref="V401:V464" si="149">R401-U401</f>
        <v>207501.38338593577</v>
      </c>
      <c r="W401" s="14">
        <f t="shared" si="145"/>
        <v>323301.3833859358</v>
      </c>
    </row>
    <row r="402" spans="1:23" x14ac:dyDescent="0.25">
      <c r="A402" s="1">
        <v>55185</v>
      </c>
      <c r="B402">
        <v>387</v>
      </c>
      <c r="C402" s="8">
        <f t="shared" si="136"/>
        <v>300</v>
      </c>
      <c r="D402" s="8">
        <f t="shared" si="137"/>
        <v>116100</v>
      </c>
      <c r="E402">
        <v>0</v>
      </c>
      <c r="F402" s="2">
        <v>0</v>
      </c>
      <c r="G402" s="2">
        <f t="shared" si="138"/>
        <v>300</v>
      </c>
      <c r="H402" s="2">
        <f t="shared" ref="H402:H465" si="150">G402+K401</f>
        <v>507958.09950894449</v>
      </c>
      <c r="I402" s="2">
        <f t="shared" si="139"/>
        <v>3513.3768549368665</v>
      </c>
      <c r="J402" s="2">
        <v>0</v>
      </c>
      <c r="K402" s="2">
        <f t="shared" si="146"/>
        <v>511471.47636388137</v>
      </c>
      <c r="L402" s="2">
        <f t="shared" si="140"/>
        <v>395371.47636388137</v>
      </c>
      <c r="M402" s="2">
        <f t="shared" si="141"/>
        <v>47444.577163665766</v>
      </c>
      <c r="N402" s="2">
        <f t="shared" si="142"/>
        <v>464026.89920021559</v>
      </c>
      <c r="O402" s="2">
        <f t="shared" si="143"/>
        <v>347926.89920021559</v>
      </c>
      <c r="P402" s="2">
        <f t="shared" ref="P402:P465" si="151">(Q401+C402)*($D$8/12)</f>
        <v>1927.0463144036376</v>
      </c>
      <c r="Q402" s="2">
        <f t="shared" ref="Q402:Q465" si="152">C402+P402-T402+Q401</f>
        <v>372512.87600741087</v>
      </c>
      <c r="R402" s="2">
        <f t="shared" si="144"/>
        <v>256412.87600741087</v>
      </c>
      <c r="S402" s="2">
        <f>IF(MONTH(A402)=11,(Bezugstabelle!$D$14+Q390)*$R$10*0.7,0)</f>
        <v>0</v>
      </c>
      <c r="T402" s="2">
        <f t="shared" si="147"/>
        <v>0</v>
      </c>
      <c r="U402" s="3">
        <f t="shared" si="148"/>
        <v>47340.227232868223</v>
      </c>
      <c r="V402" s="3">
        <f t="shared" si="149"/>
        <v>209072.64877454264</v>
      </c>
      <c r="W402" s="14">
        <f t="shared" si="145"/>
        <v>325172.64877454261</v>
      </c>
    </row>
    <row r="403" spans="1:23" x14ac:dyDescent="0.25">
      <c r="A403" s="1">
        <v>55213</v>
      </c>
      <c r="B403">
        <v>388</v>
      </c>
      <c r="C403" s="8">
        <f t="shared" si="136"/>
        <v>300</v>
      </c>
      <c r="D403" s="8">
        <f t="shared" si="137"/>
        <v>116400</v>
      </c>
      <c r="E403">
        <v>0</v>
      </c>
      <c r="F403" s="2">
        <v>0</v>
      </c>
      <c r="G403" s="2">
        <f t="shared" si="138"/>
        <v>300</v>
      </c>
      <c r="H403" s="2">
        <f t="shared" si="150"/>
        <v>511771.47636388137</v>
      </c>
      <c r="I403" s="2">
        <f t="shared" si="139"/>
        <v>3539.7527115168464</v>
      </c>
      <c r="J403" s="2">
        <v>0</v>
      </c>
      <c r="K403" s="2">
        <f t="shared" si="146"/>
        <v>515311.22907539824</v>
      </c>
      <c r="L403" s="2">
        <f t="shared" si="140"/>
        <v>398911.22907539824</v>
      </c>
      <c r="M403" s="2">
        <f t="shared" si="141"/>
        <v>47869.347489047788</v>
      </c>
      <c r="N403" s="2">
        <f t="shared" si="142"/>
        <v>467441.88158635044</v>
      </c>
      <c r="O403" s="2">
        <f t="shared" si="143"/>
        <v>351041.88158635044</v>
      </c>
      <c r="P403" s="2">
        <f t="shared" si="151"/>
        <v>1938.6269552385365</v>
      </c>
      <c r="Q403" s="2">
        <f t="shared" si="152"/>
        <v>374751.50296264939</v>
      </c>
      <c r="R403" s="2">
        <f t="shared" si="144"/>
        <v>258351.50296264939</v>
      </c>
      <c r="S403" s="2">
        <f>IF(MONTH(A403)=11,(Bezugstabelle!$D$14+Q391)*$R$10*0.7,0)</f>
        <v>0</v>
      </c>
      <c r="T403" s="2">
        <f t="shared" si="147"/>
        <v>0</v>
      </c>
      <c r="U403" s="3">
        <f t="shared" si="148"/>
        <v>47698.146234479143</v>
      </c>
      <c r="V403" s="3">
        <f t="shared" si="149"/>
        <v>210653.35672817024</v>
      </c>
      <c r="W403" s="14">
        <f t="shared" si="145"/>
        <v>327053.35672817024</v>
      </c>
    </row>
    <row r="404" spans="1:23" x14ac:dyDescent="0.25">
      <c r="A404" s="1">
        <v>55244</v>
      </c>
      <c r="B404">
        <v>389</v>
      </c>
      <c r="C404" s="8">
        <f t="shared" si="136"/>
        <v>300</v>
      </c>
      <c r="D404" s="8">
        <f t="shared" si="137"/>
        <v>116700</v>
      </c>
      <c r="E404">
        <v>0</v>
      </c>
      <c r="F404" s="2">
        <v>0</v>
      </c>
      <c r="G404" s="2">
        <f t="shared" si="138"/>
        <v>300</v>
      </c>
      <c r="H404" s="2">
        <f t="shared" si="150"/>
        <v>515611.22907539824</v>
      </c>
      <c r="I404" s="2">
        <f t="shared" si="139"/>
        <v>3566.3110011048379</v>
      </c>
      <c r="J404" s="2">
        <v>0</v>
      </c>
      <c r="K404" s="2">
        <f t="shared" si="146"/>
        <v>519177.54007650306</v>
      </c>
      <c r="L404" s="2">
        <f t="shared" si="140"/>
        <v>402477.54007650306</v>
      </c>
      <c r="M404" s="2">
        <f t="shared" si="141"/>
        <v>48297.304809180372</v>
      </c>
      <c r="N404" s="2">
        <f t="shared" si="142"/>
        <v>470880.23526732269</v>
      </c>
      <c r="O404" s="2">
        <f t="shared" si="143"/>
        <v>354180.23526732269</v>
      </c>
      <c r="P404" s="2">
        <f t="shared" si="151"/>
        <v>1950.2678154057767</v>
      </c>
      <c r="Q404" s="2">
        <f t="shared" si="152"/>
        <v>377001.77077805519</v>
      </c>
      <c r="R404" s="2">
        <f t="shared" si="144"/>
        <v>260301.77077805519</v>
      </c>
      <c r="S404" s="2">
        <f>IF(MONTH(A404)=11,(Bezugstabelle!$D$14+Q392)*$R$10*0.7,0)</f>
        <v>0</v>
      </c>
      <c r="T404" s="2">
        <f t="shared" si="147"/>
        <v>0</v>
      </c>
      <c r="U404" s="3">
        <f t="shared" si="148"/>
        <v>48058.214429898428</v>
      </c>
      <c r="V404" s="3">
        <f t="shared" si="149"/>
        <v>212243.55634815677</v>
      </c>
      <c r="W404" s="14">
        <f t="shared" si="145"/>
        <v>328943.55634815677</v>
      </c>
    </row>
    <row r="405" spans="1:23" x14ac:dyDescent="0.25">
      <c r="A405" s="1">
        <v>55274</v>
      </c>
      <c r="B405">
        <v>390</v>
      </c>
      <c r="C405" s="8">
        <f t="shared" si="136"/>
        <v>300</v>
      </c>
      <c r="D405" s="8">
        <f t="shared" si="137"/>
        <v>117000</v>
      </c>
      <c r="E405">
        <v>0</v>
      </c>
      <c r="F405" s="2">
        <v>0</v>
      </c>
      <c r="G405" s="2">
        <f t="shared" si="138"/>
        <v>300</v>
      </c>
      <c r="H405" s="2">
        <f t="shared" si="150"/>
        <v>519477.54007650306</v>
      </c>
      <c r="I405" s="2">
        <f t="shared" si="139"/>
        <v>3593.0529855291461</v>
      </c>
      <c r="J405" s="2">
        <v>0</v>
      </c>
      <c r="K405" s="2">
        <f t="shared" si="146"/>
        <v>523070.59306203219</v>
      </c>
      <c r="L405" s="2">
        <f t="shared" si="140"/>
        <v>406070.59306203219</v>
      </c>
      <c r="M405" s="2">
        <f t="shared" si="141"/>
        <v>48728.471167443866</v>
      </c>
      <c r="N405" s="2">
        <f t="shared" si="142"/>
        <v>474342.12189458834</v>
      </c>
      <c r="O405" s="2">
        <f t="shared" si="143"/>
        <v>357342.12189458834</v>
      </c>
      <c r="P405" s="2">
        <f t="shared" si="151"/>
        <v>1961.9692080458869</v>
      </c>
      <c r="Q405" s="2">
        <f t="shared" si="152"/>
        <v>379263.73998610105</v>
      </c>
      <c r="R405" s="2">
        <f t="shared" si="144"/>
        <v>262263.73998610105</v>
      </c>
      <c r="S405" s="2">
        <f>IF(MONTH(A405)=11,(Bezugstabelle!$D$14+Q393)*$R$10*0.7,0)</f>
        <v>0</v>
      </c>
      <c r="T405" s="2">
        <f t="shared" si="147"/>
        <v>0</v>
      </c>
      <c r="U405" s="3">
        <f t="shared" si="148"/>
        <v>48420.442994933903</v>
      </c>
      <c r="V405" s="3">
        <f t="shared" si="149"/>
        <v>213843.29699116715</v>
      </c>
      <c r="W405" s="14">
        <f t="shared" si="145"/>
        <v>330843.29699116712</v>
      </c>
    </row>
    <row r="406" spans="1:23" x14ac:dyDescent="0.25">
      <c r="A406" s="1">
        <v>55305</v>
      </c>
      <c r="B406">
        <v>391</v>
      </c>
      <c r="C406" s="8">
        <f t="shared" si="136"/>
        <v>300</v>
      </c>
      <c r="D406" s="8">
        <f t="shared" si="137"/>
        <v>117300</v>
      </c>
      <c r="E406">
        <v>0</v>
      </c>
      <c r="F406" s="2">
        <v>0</v>
      </c>
      <c r="G406" s="2">
        <f t="shared" si="138"/>
        <v>300</v>
      </c>
      <c r="H406" s="2">
        <f t="shared" si="150"/>
        <v>523370.59306203219</v>
      </c>
      <c r="I406" s="2">
        <f t="shared" si="139"/>
        <v>3619.9799353457224</v>
      </c>
      <c r="J406" s="2">
        <v>0</v>
      </c>
      <c r="K406" s="2">
        <f t="shared" si="146"/>
        <v>526990.57299737795</v>
      </c>
      <c r="L406" s="2">
        <f t="shared" si="140"/>
        <v>409690.57299737795</v>
      </c>
      <c r="M406" s="2">
        <f t="shared" si="141"/>
        <v>49162.868759685356</v>
      </c>
      <c r="N406" s="2">
        <f t="shared" si="142"/>
        <v>477827.70423769258</v>
      </c>
      <c r="O406" s="2">
        <f t="shared" si="143"/>
        <v>360527.70423769258</v>
      </c>
      <c r="P406" s="2">
        <f t="shared" si="151"/>
        <v>1973.7314479277254</v>
      </c>
      <c r="Q406" s="2">
        <f t="shared" si="152"/>
        <v>381537.47143402876</v>
      </c>
      <c r="R406" s="2">
        <f t="shared" si="144"/>
        <v>264237.47143402876</v>
      </c>
      <c r="S406" s="2">
        <f>IF(MONTH(A406)=11,(Bezugstabelle!$D$14+Q394)*$R$10*0.7,0)</f>
        <v>0</v>
      </c>
      <c r="T406" s="2">
        <f t="shared" si="147"/>
        <v>0</v>
      </c>
      <c r="U406" s="3">
        <f t="shared" si="148"/>
        <v>48784.843163507554</v>
      </c>
      <c r="V406" s="3">
        <f t="shared" si="149"/>
        <v>215452.62827052121</v>
      </c>
      <c r="W406" s="14">
        <f t="shared" si="145"/>
        <v>332752.62827052118</v>
      </c>
    </row>
    <row r="407" spans="1:23" x14ac:dyDescent="0.25">
      <c r="A407" s="1">
        <v>55335</v>
      </c>
      <c r="B407">
        <v>392</v>
      </c>
      <c r="C407" s="8">
        <f t="shared" si="136"/>
        <v>300</v>
      </c>
      <c r="D407" s="8">
        <f t="shared" si="137"/>
        <v>117600</v>
      </c>
      <c r="E407">
        <v>0</v>
      </c>
      <c r="F407" s="2">
        <v>0</v>
      </c>
      <c r="G407" s="2">
        <f t="shared" si="138"/>
        <v>300</v>
      </c>
      <c r="H407" s="2">
        <f t="shared" si="150"/>
        <v>527290.57299737795</v>
      </c>
      <c r="I407" s="2">
        <f t="shared" si="139"/>
        <v>3647.0931298985311</v>
      </c>
      <c r="J407" s="2">
        <v>0</v>
      </c>
      <c r="K407" s="2">
        <f t="shared" si="146"/>
        <v>530937.66612727649</v>
      </c>
      <c r="L407" s="2">
        <f t="shared" si="140"/>
        <v>413337.66612727649</v>
      </c>
      <c r="M407" s="2">
        <f t="shared" si="141"/>
        <v>49600.51993527318</v>
      </c>
      <c r="N407" s="2">
        <f t="shared" si="142"/>
        <v>481337.14619200333</v>
      </c>
      <c r="O407" s="2">
        <f t="shared" si="143"/>
        <v>363737.14619200333</v>
      </c>
      <c r="P407" s="2">
        <f t="shared" si="151"/>
        <v>1985.5548514569496</v>
      </c>
      <c r="Q407" s="2">
        <f t="shared" si="152"/>
        <v>383823.02628548571</v>
      </c>
      <c r="R407" s="2">
        <f t="shared" si="144"/>
        <v>266223.02628548571</v>
      </c>
      <c r="S407" s="2">
        <f>IF(MONTH(A407)=11,(Bezugstabelle!$D$14+Q395)*$R$10*0.7,0)</f>
        <v>0</v>
      </c>
      <c r="T407" s="2">
        <f t="shared" si="147"/>
        <v>0</v>
      </c>
      <c r="U407" s="3">
        <f t="shared" si="148"/>
        <v>49151.426227957796</v>
      </c>
      <c r="V407" s="3">
        <f t="shared" si="149"/>
        <v>217071.60005752792</v>
      </c>
      <c r="W407" s="14">
        <f t="shared" si="145"/>
        <v>334671.60005752789</v>
      </c>
    </row>
    <row r="408" spans="1:23" x14ac:dyDescent="0.25">
      <c r="A408" s="1">
        <v>55366</v>
      </c>
      <c r="B408">
        <v>393</v>
      </c>
      <c r="C408" s="8">
        <f t="shared" si="136"/>
        <v>300</v>
      </c>
      <c r="D408" s="8">
        <f t="shared" si="137"/>
        <v>117900</v>
      </c>
      <c r="E408">
        <v>0</v>
      </c>
      <c r="F408" s="2">
        <v>0</v>
      </c>
      <c r="G408" s="2">
        <f t="shared" si="138"/>
        <v>300</v>
      </c>
      <c r="H408" s="2">
        <f t="shared" si="150"/>
        <v>531237.66612727649</v>
      </c>
      <c r="I408" s="2">
        <f t="shared" si="139"/>
        <v>3674.3938573803293</v>
      </c>
      <c r="J408" s="2">
        <v>0</v>
      </c>
      <c r="K408" s="2">
        <f t="shared" si="146"/>
        <v>534912.05998465687</v>
      </c>
      <c r="L408" s="2">
        <f t="shared" si="140"/>
        <v>417012.05998465687</v>
      </c>
      <c r="M408" s="2">
        <f t="shared" si="141"/>
        <v>50041.447198158829</v>
      </c>
      <c r="N408" s="2">
        <f t="shared" si="142"/>
        <v>484870.61278649804</v>
      </c>
      <c r="O408" s="2">
        <f t="shared" si="143"/>
        <v>366970.61278649804</v>
      </c>
      <c r="P408" s="2">
        <f t="shared" si="151"/>
        <v>1997.4397366845255</v>
      </c>
      <c r="Q408" s="2">
        <f t="shared" si="152"/>
        <v>386120.46602217027</v>
      </c>
      <c r="R408" s="2">
        <f t="shared" si="144"/>
        <v>268220.46602217027</v>
      </c>
      <c r="S408" s="2">
        <f>IF(MONTH(A408)=11,(Bezugstabelle!$D$14+Q396)*$R$10*0.7,0)</f>
        <v>0</v>
      </c>
      <c r="T408" s="2">
        <f t="shared" si="147"/>
        <v>0</v>
      </c>
      <c r="U408" s="3">
        <f t="shared" si="148"/>
        <v>49520.20353934318</v>
      </c>
      <c r="V408" s="3">
        <f t="shared" si="149"/>
        <v>218700.26248282709</v>
      </c>
      <c r="W408" s="14">
        <f t="shared" si="145"/>
        <v>336600.26248282706</v>
      </c>
    </row>
    <row r="409" spans="1:23" x14ac:dyDescent="0.25">
      <c r="A409" s="1">
        <v>55397</v>
      </c>
      <c r="B409">
        <v>394</v>
      </c>
      <c r="C409" s="8">
        <f t="shared" si="136"/>
        <v>300</v>
      </c>
      <c r="D409" s="8">
        <f t="shared" si="137"/>
        <v>118200</v>
      </c>
      <c r="E409">
        <v>0</v>
      </c>
      <c r="F409" s="2">
        <v>0</v>
      </c>
      <c r="G409" s="2">
        <f t="shared" si="138"/>
        <v>300</v>
      </c>
      <c r="H409" s="2">
        <f t="shared" si="150"/>
        <v>535212.05998465687</v>
      </c>
      <c r="I409" s="2">
        <f t="shared" si="139"/>
        <v>3701.8834148938768</v>
      </c>
      <c r="J409" s="2">
        <v>0</v>
      </c>
      <c r="K409" s="2">
        <f t="shared" si="146"/>
        <v>538913.94339955074</v>
      </c>
      <c r="L409" s="2">
        <f t="shared" si="140"/>
        <v>420713.94339955074</v>
      </c>
      <c r="M409" s="2">
        <f t="shared" si="141"/>
        <v>50485.673207946093</v>
      </c>
      <c r="N409" s="2">
        <f t="shared" si="142"/>
        <v>488428.27019160462</v>
      </c>
      <c r="O409" s="2">
        <f t="shared" si="143"/>
        <v>370228.27019160462</v>
      </c>
      <c r="P409" s="2">
        <f t="shared" si="151"/>
        <v>2009.3864233152854</v>
      </c>
      <c r="Q409" s="2">
        <f t="shared" si="152"/>
        <v>388429.85244548554</v>
      </c>
      <c r="R409" s="2">
        <f t="shared" si="144"/>
        <v>270229.85244548554</v>
      </c>
      <c r="S409" s="2">
        <f>IF(MONTH(A409)=11,(Bezugstabelle!$D$14+Q397)*$R$10*0.7,0)</f>
        <v>0</v>
      </c>
      <c r="T409" s="2">
        <f t="shared" si="147"/>
        <v>0</v>
      </c>
      <c r="U409" s="3">
        <f t="shared" si="148"/>
        <v>49891.186507747756</v>
      </c>
      <c r="V409" s="3">
        <f t="shared" si="149"/>
        <v>220338.66593773779</v>
      </c>
      <c r="W409" s="14">
        <f t="shared" si="145"/>
        <v>338538.66593773779</v>
      </c>
    </row>
    <row r="410" spans="1:23" x14ac:dyDescent="0.25">
      <c r="A410" s="1">
        <v>55427</v>
      </c>
      <c r="B410">
        <v>395</v>
      </c>
      <c r="C410" s="8">
        <f t="shared" si="136"/>
        <v>300</v>
      </c>
      <c r="D410" s="8">
        <f t="shared" si="137"/>
        <v>118500</v>
      </c>
      <c r="E410">
        <v>0</v>
      </c>
      <c r="F410" s="2">
        <v>0</v>
      </c>
      <c r="G410" s="2">
        <f t="shared" si="138"/>
        <v>300</v>
      </c>
      <c r="H410" s="2">
        <f t="shared" si="150"/>
        <v>539213.94339955074</v>
      </c>
      <c r="I410" s="2">
        <f t="shared" si="139"/>
        <v>3729.5631085135592</v>
      </c>
      <c r="J410" s="2">
        <v>0</v>
      </c>
      <c r="K410" s="2">
        <f t="shared" si="146"/>
        <v>542943.50650806434</v>
      </c>
      <c r="L410" s="2">
        <f t="shared" si="140"/>
        <v>424443.50650806434</v>
      </c>
      <c r="M410" s="2">
        <f t="shared" si="141"/>
        <v>50933.22078096772</v>
      </c>
      <c r="N410" s="2">
        <f t="shared" si="142"/>
        <v>492010.28572709661</v>
      </c>
      <c r="O410" s="2">
        <f t="shared" si="143"/>
        <v>373510.28572709661</v>
      </c>
      <c r="P410" s="2">
        <f t="shared" si="151"/>
        <v>2021.3952327165248</v>
      </c>
      <c r="Q410" s="2">
        <f t="shared" si="152"/>
        <v>390751.24767820205</v>
      </c>
      <c r="R410" s="2">
        <f t="shared" si="144"/>
        <v>272251.24767820205</v>
      </c>
      <c r="S410" s="2">
        <f>IF(MONTH(A410)=11,(Bezugstabelle!$D$14+Q398)*$R$10*0.7,0)</f>
        <v>0</v>
      </c>
      <c r="T410" s="2">
        <f t="shared" si="147"/>
        <v>0</v>
      </c>
      <c r="U410" s="3">
        <f t="shared" si="148"/>
        <v>50264.386602588049</v>
      </c>
      <c r="V410" s="3">
        <f t="shared" si="149"/>
        <v>221986.861075614</v>
      </c>
      <c r="W410" s="14">
        <f t="shared" si="145"/>
        <v>340486.861075614</v>
      </c>
    </row>
    <row r="411" spans="1:23" x14ac:dyDescent="0.25">
      <c r="A411" s="1">
        <v>55458</v>
      </c>
      <c r="B411">
        <v>396</v>
      </c>
      <c r="C411" s="8">
        <f t="shared" si="136"/>
        <v>300</v>
      </c>
      <c r="D411" s="8">
        <f t="shared" si="137"/>
        <v>118800</v>
      </c>
      <c r="E411">
        <v>0</v>
      </c>
      <c r="F411" s="2">
        <f>F399+$J$7</f>
        <v>-243.10000000000019</v>
      </c>
      <c r="G411" s="2">
        <f t="shared" si="138"/>
        <v>56.899999999999807</v>
      </c>
      <c r="H411" s="2">
        <f t="shared" si="150"/>
        <v>543000.40650806436</v>
      </c>
      <c r="I411" s="2">
        <f t="shared" si="139"/>
        <v>3755.7528116807789</v>
      </c>
      <c r="J411" s="2">
        <f t="shared" ref="J411" si="153">(0.36%+0.035%)*H411</f>
        <v>2144.8516057068546</v>
      </c>
      <c r="K411" s="2">
        <f t="shared" si="146"/>
        <v>548901.01092545199</v>
      </c>
      <c r="L411" s="2">
        <f t="shared" si="140"/>
        <v>430101.01092545199</v>
      </c>
      <c r="M411" s="2">
        <f t="shared" si="141"/>
        <v>51612.121311054245</v>
      </c>
      <c r="N411" s="2">
        <f t="shared" si="142"/>
        <v>497288.88961439778</v>
      </c>
      <c r="O411" s="2">
        <f t="shared" si="143"/>
        <v>378488.88961439778</v>
      </c>
      <c r="P411" s="2">
        <f t="shared" si="151"/>
        <v>2033.4664879266506</v>
      </c>
      <c r="Q411" s="2">
        <f t="shared" si="152"/>
        <v>393030.0444123731</v>
      </c>
      <c r="R411" s="2">
        <f t="shared" si="144"/>
        <v>274230.0444123731</v>
      </c>
      <c r="S411" s="2">
        <f>IF(MONTH(A411)=11,(Bezugstabelle!$D$14+Q399)*$R$10*0.7,0)</f>
        <v>1338.8511123819351</v>
      </c>
      <c r="T411" s="2">
        <f t="shared" si="147"/>
        <v>54.669753755595679</v>
      </c>
      <c r="U411" s="3">
        <f t="shared" si="148"/>
        <v>50382.536563010857</v>
      </c>
      <c r="V411" s="3">
        <f t="shared" si="149"/>
        <v>223847.50784936224</v>
      </c>
      <c r="W411" s="14">
        <f t="shared" si="145"/>
        <v>342647.50784936221</v>
      </c>
    </row>
    <row r="412" spans="1:23" x14ac:dyDescent="0.25">
      <c r="A412" s="1">
        <v>55488</v>
      </c>
      <c r="B412">
        <v>397</v>
      </c>
      <c r="C412" s="8">
        <f t="shared" si="136"/>
        <v>300</v>
      </c>
      <c r="D412" s="8">
        <f t="shared" si="137"/>
        <v>119100</v>
      </c>
      <c r="E412">
        <v>0</v>
      </c>
      <c r="F412" s="2">
        <v>0</v>
      </c>
      <c r="G412" s="2">
        <f t="shared" si="138"/>
        <v>300</v>
      </c>
      <c r="H412" s="2">
        <f t="shared" si="150"/>
        <v>549201.01092545199</v>
      </c>
      <c r="I412" s="2">
        <f t="shared" si="139"/>
        <v>3798.6403255677101</v>
      </c>
      <c r="J412" s="2">
        <v>0</v>
      </c>
      <c r="K412" s="2">
        <f t="shared" si="146"/>
        <v>552999.65125101968</v>
      </c>
      <c r="L412" s="2">
        <f t="shared" si="140"/>
        <v>433899.65125101968</v>
      </c>
      <c r="M412" s="2">
        <f t="shared" si="141"/>
        <v>52067.958150122366</v>
      </c>
      <c r="N412" s="2">
        <f t="shared" si="142"/>
        <v>500931.6931008973</v>
      </c>
      <c r="O412" s="2">
        <f t="shared" si="143"/>
        <v>381831.6931008973</v>
      </c>
      <c r="P412" s="2">
        <f t="shared" si="151"/>
        <v>2045.3162309443401</v>
      </c>
      <c r="Q412" s="2">
        <f t="shared" si="152"/>
        <v>395375.36064331746</v>
      </c>
      <c r="R412" s="2">
        <f t="shared" si="144"/>
        <v>276275.36064331746</v>
      </c>
      <c r="S412" s="2">
        <f>IF(MONTH(A412)=11,(Bezugstabelle!$D$14+Q400)*$R$10*0.7,0)</f>
        <v>0</v>
      </c>
      <c r="T412" s="2">
        <f t="shared" si="147"/>
        <v>0</v>
      </c>
      <c r="U412" s="3">
        <f t="shared" si="148"/>
        <v>51007.338458772479</v>
      </c>
      <c r="V412" s="3">
        <f t="shared" si="149"/>
        <v>225268.02218454497</v>
      </c>
      <c r="W412" s="14">
        <f t="shared" si="145"/>
        <v>344368.02218454494</v>
      </c>
    </row>
    <row r="413" spans="1:23" x14ac:dyDescent="0.25">
      <c r="A413" s="1">
        <v>55519</v>
      </c>
      <c r="B413">
        <v>398</v>
      </c>
      <c r="C413" s="8">
        <f t="shared" si="136"/>
        <v>300</v>
      </c>
      <c r="D413" s="8">
        <f t="shared" si="137"/>
        <v>119400</v>
      </c>
      <c r="E413">
        <v>0</v>
      </c>
      <c r="F413" s="2">
        <v>0</v>
      </c>
      <c r="G413" s="2">
        <f t="shared" si="138"/>
        <v>300</v>
      </c>
      <c r="H413" s="2">
        <f t="shared" si="150"/>
        <v>553299.65125101968</v>
      </c>
      <c r="I413" s="2">
        <f t="shared" si="139"/>
        <v>3826.9892544862196</v>
      </c>
      <c r="J413" s="2">
        <v>0</v>
      </c>
      <c r="K413" s="2">
        <f t="shared" si="146"/>
        <v>557126.64050550584</v>
      </c>
      <c r="L413" s="2">
        <f t="shared" si="140"/>
        <v>437726.64050550584</v>
      </c>
      <c r="M413" s="2">
        <f t="shared" si="141"/>
        <v>52527.196860660697</v>
      </c>
      <c r="N413" s="2">
        <f t="shared" si="142"/>
        <v>504599.44364484516</v>
      </c>
      <c r="O413" s="2">
        <f t="shared" si="143"/>
        <v>385199.44364484516</v>
      </c>
      <c r="P413" s="2">
        <f t="shared" si="151"/>
        <v>2057.5118753452507</v>
      </c>
      <c r="Q413" s="2">
        <f t="shared" si="152"/>
        <v>397732.87251866271</v>
      </c>
      <c r="R413" s="2">
        <f t="shared" si="144"/>
        <v>278332.87251866271</v>
      </c>
      <c r="S413" s="2">
        <f>IF(MONTH(A413)=11,(Bezugstabelle!$D$14+Q401)*$R$10*0.7,0)</f>
        <v>0</v>
      </c>
      <c r="T413" s="2">
        <f t="shared" si="147"/>
        <v>0</v>
      </c>
      <c r="U413" s="3">
        <f t="shared" si="148"/>
        <v>51387.206588758097</v>
      </c>
      <c r="V413" s="3">
        <f t="shared" si="149"/>
        <v>226945.66592990462</v>
      </c>
      <c r="W413" s="14">
        <f t="shared" si="145"/>
        <v>346345.66592990462</v>
      </c>
    </row>
    <row r="414" spans="1:23" x14ac:dyDescent="0.25">
      <c r="A414" s="1">
        <v>55550</v>
      </c>
      <c r="B414">
        <v>399</v>
      </c>
      <c r="C414" s="8">
        <f t="shared" si="136"/>
        <v>300</v>
      </c>
      <c r="D414" s="8">
        <f t="shared" si="137"/>
        <v>119700</v>
      </c>
      <c r="E414">
        <v>0</v>
      </c>
      <c r="F414" s="2">
        <v>0</v>
      </c>
      <c r="G414" s="2">
        <f t="shared" si="138"/>
        <v>300</v>
      </c>
      <c r="H414" s="2">
        <f t="shared" si="150"/>
        <v>557426.64050550584</v>
      </c>
      <c r="I414" s="2">
        <f t="shared" si="139"/>
        <v>3855.5342634964159</v>
      </c>
      <c r="J414" s="2">
        <v>0</v>
      </c>
      <c r="K414" s="2">
        <f t="shared" si="146"/>
        <v>561282.17476900225</v>
      </c>
      <c r="L414" s="2">
        <f t="shared" si="140"/>
        <v>441582.17476900225</v>
      </c>
      <c r="M414" s="2">
        <f t="shared" si="141"/>
        <v>52989.860972280265</v>
      </c>
      <c r="N414" s="2">
        <f t="shared" si="142"/>
        <v>508292.31379672198</v>
      </c>
      <c r="O414" s="2">
        <f t="shared" si="143"/>
        <v>388592.31379672198</v>
      </c>
      <c r="P414" s="2">
        <f t="shared" si="151"/>
        <v>2069.770937097046</v>
      </c>
      <c r="Q414" s="2">
        <f t="shared" si="152"/>
        <v>400102.64345575974</v>
      </c>
      <c r="R414" s="2">
        <f t="shared" si="144"/>
        <v>280402.64345575974</v>
      </c>
      <c r="S414" s="2">
        <f>IF(MONTH(A414)=11,(Bezugstabelle!$D$14+Q402)*$R$10*0.7,0)</f>
        <v>0</v>
      </c>
      <c r="T414" s="2">
        <f t="shared" si="147"/>
        <v>0</v>
      </c>
      <c r="U414" s="3">
        <f t="shared" si="148"/>
        <v>51769.338048019636</v>
      </c>
      <c r="V414" s="3">
        <f t="shared" si="149"/>
        <v>228633.30540774012</v>
      </c>
      <c r="W414" s="14">
        <f t="shared" si="145"/>
        <v>348333.30540774012</v>
      </c>
    </row>
    <row r="415" spans="1:23" x14ac:dyDescent="0.25">
      <c r="A415" s="1">
        <v>55579</v>
      </c>
      <c r="B415">
        <v>400</v>
      </c>
      <c r="C415" s="8">
        <f t="shared" si="136"/>
        <v>300</v>
      </c>
      <c r="D415" s="8">
        <f t="shared" si="137"/>
        <v>120000</v>
      </c>
      <c r="E415">
        <v>0</v>
      </c>
      <c r="F415" s="2">
        <v>0</v>
      </c>
      <c r="G415" s="2">
        <f t="shared" si="138"/>
        <v>300</v>
      </c>
      <c r="H415" s="2">
        <f t="shared" si="150"/>
        <v>561582.17476900225</v>
      </c>
      <c r="I415" s="2">
        <f t="shared" si="139"/>
        <v>3884.2767088189325</v>
      </c>
      <c r="J415" s="2">
        <v>0</v>
      </c>
      <c r="K415" s="2">
        <f t="shared" si="146"/>
        <v>565466.45147782122</v>
      </c>
      <c r="L415" s="2">
        <f t="shared" si="140"/>
        <v>445466.45147782122</v>
      </c>
      <c r="M415" s="2">
        <f t="shared" si="141"/>
        <v>53455.974177338547</v>
      </c>
      <c r="N415" s="2">
        <f t="shared" si="142"/>
        <v>512010.47730048269</v>
      </c>
      <c r="O415" s="2">
        <f t="shared" si="143"/>
        <v>392010.47730048269</v>
      </c>
      <c r="P415" s="2">
        <f t="shared" si="151"/>
        <v>2082.0937459699508</v>
      </c>
      <c r="Q415" s="2">
        <f t="shared" si="152"/>
        <v>402484.73720172967</v>
      </c>
      <c r="R415" s="2">
        <f t="shared" si="144"/>
        <v>282484.73720172967</v>
      </c>
      <c r="S415" s="2">
        <f>IF(MONTH(A415)=11,(Bezugstabelle!$D$14+Q403)*$R$10*0.7,0)</f>
        <v>0</v>
      </c>
      <c r="T415" s="2">
        <f t="shared" si="147"/>
        <v>0</v>
      </c>
      <c r="U415" s="3">
        <f t="shared" si="148"/>
        <v>52153.744605869331</v>
      </c>
      <c r="V415" s="3">
        <f t="shared" si="149"/>
        <v>230330.99259586033</v>
      </c>
      <c r="W415" s="14">
        <f t="shared" si="145"/>
        <v>350330.99259586033</v>
      </c>
    </row>
    <row r="416" spans="1:23" x14ac:dyDescent="0.25">
      <c r="A416" s="1">
        <v>55610</v>
      </c>
      <c r="B416">
        <v>401</v>
      </c>
      <c r="C416" s="8">
        <f t="shared" si="136"/>
        <v>300</v>
      </c>
      <c r="D416" s="8">
        <f t="shared" si="137"/>
        <v>120300</v>
      </c>
      <c r="E416">
        <v>0</v>
      </c>
      <c r="F416" s="2">
        <v>0</v>
      </c>
      <c r="G416" s="2">
        <f t="shared" si="138"/>
        <v>300</v>
      </c>
      <c r="H416" s="2">
        <f t="shared" si="150"/>
        <v>565766.45147782122</v>
      </c>
      <c r="I416" s="2">
        <f t="shared" si="139"/>
        <v>3913.2179560549303</v>
      </c>
      <c r="J416" s="2">
        <v>0</v>
      </c>
      <c r="K416" s="2">
        <f t="shared" si="146"/>
        <v>569679.66943387617</v>
      </c>
      <c r="L416" s="2">
        <f t="shared" si="140"/>
        <v>449379.66943387617</v>
      </c>
      <c r="M416" s="2">
        <f t="shared" si="141"/>
        <v>53925.560332065135</v>
      </c>
      <c r="N416" s="2">
        <f t="shared" si="142"/>
        <v>515754.10910181102</v>
      </c>
      <c r="O416" s="2">
        <f t="shared" si="143"/>
        <v>395454.10910181102</v>
      </c>
      <c r="P416" s="2">
        <f t="shared" si="151"/>
        <v>2094.480633448994</v>
      </c>
      <c r="Q416" s="2">
        <f t="shared" si="152"/>
        <v>404879.21783517866</v>
      </c>
      <c r="R416" s="2">
        <f t="shared" si="144"/>
        <v>284579.21783517866</v>
      </c>
      <c r="S416" s="2">
        <f>IF(MONTH(A416)=11,(Bezugstabelle!$D$14+Q404)*$R$10*0.7,0)</f>
        <v>0</v>
      </c>
      <c r="T416" s="2">
        <f t="shared" si="147"/>
        <v>0</v>
      </c>
      <c r="U416" s="3">
        <f t="shared" si="148"/>
        <v>52540.438092819852</v>
      </c>
      <c r="V416" s="3">
        <f t="shared" si="149"/>
        <v>232038.77974235881</v>
      </c>
      <c r="W416" s="14">
        <f t="shared" si="145"/>
        <v>352338.77974235883</v>
      </c>
    </row>
    <row r="417" spans="1:23" x14ac:dyDescent="0.25">
      <c r="A417" s="1">
        <v>55640</v>
      </c>
      <c r="B417">
        <v>402</v>
      </c>
      <c r="C417" s="8">
        <f t="shared" si="136"/>
        <v>300</v>
      </c>
      <c r="D417" s="8">
        <f t="shared" si="137"/>
        <v>120600</v>
      </c>
      <c r="E417">
        <v>0</v>
      </c>
      <c r="F417" s="2">
        <v>0</v>
      </c>
      <c r="G417" s="2">
        <f t="shared" si="138"/>
        <v>300</v>
      </c>
      <c r="H417" s="2">
        <f t="shared" si="150"/>
        <v>569979.66943387617</v>
      </c>
      <c r="I417" s="2">
        <f t="shared" si="139"/>
        <v>3942.3593802509772</v>
      </c>
      <c r="J417" s="2">
        <v>0</v>
      </c>
      <c r="K417" s="2">
        <f t="shared" si="146"/>
        <v>573922.0288141272</v>
      </c>
      <c r="L417" s="2">
        <f t="shared" si="140"/>
        <v>453322.0288141272</v>
      </c>
      <c r="M417" s="2">
        <f t="shared" si="141"/>
        <v>54398.64345769526</v>
      </c>
      <c r="N417" s="2">
        <f t="shared" si="142"/>
        <v>519523.38535643194</v>
      </c>
      <c r="O417" s="2">
        <f t="shared" si="143"/>
        <v>398923.38535643194</v>
      </c>
      <c r="P417" s="2">
        <f t="shared" si="151"/>
        <v>2106.9319327429289</v>
      </c>
      <c r="Q417" s="2">
        <f t="shared" si="152"/>
        <v>407286.1497679216</v>
      </c>
      <c r="R417" s="2">
        <f t="shared" si="144"/>
        <v>286686.1497679216</v>
      </c>
      <c r="S417" s="2">
        <f>IF(MONTH(A417)=11,(Bezugstabelle!$D$14+Q405)*$R$10*0.7,0)</f>
        <v>0</v>
      </c>
      <c r="T417" s="2">
        <f t="shared" si="147"/>
        <v>0</v>
      </c>
      <c r="U417" s="3">
        <f t="shared" si="148"/>
        <v>52929.430400902522</v>
      </c>
      <c r="V417" s="3">
        <f t="shared" si="149"/>
        <v>233756.71936701908</v>
      </c>
      <c r="W417" s="14">
        <f t="shared" si="145"/>
        <v>354356.71936701908</v>
      </c>
    </row>
    <row r="418" spans="1:23" x14ac:dyDescent="0.25">
      <c r="A418" s="1">
        <v>55671</v>
      </c>
      <c r="B418">
        <v>403</v>
      </c>
      <c r="C418" s="8">
        <f t="shared" si="136"/>
        <v>300</v>
      </c>
      <c r="D418" s="8">
        <f t="shared" si="137"/>
        <v>120900</v>
      </c>
      <c r="E418">
        <v>0</v>
      </c>
      <c r="F418" s="2">
        <v>0</v>
      </c>
      <c r="G418" s="2">
        <f t="shared" si="138"/>
        <v>300</v>
      </c>
      <c r="H418" s="2">
        <f t="shared" si="150"/>
        <v>574222.0288141272</v>
      </c>
      <c r="I418" s="2">
        <f t="shared" si="139"/>
        <v>3971.7023659643801</v>
      </c>
      <c r="J418" s="2">
        <v>0</v>
      </c>
      <c r="K418" s="2">
        <f t="shared" si="146"/>
        <v>578193.73118009162</v>
      </c>
      <c r="L418" s="2">
        <f t="shared" si="140"/>
        <v>457293.73118009162</v>
      </c>
      <c r="M418" s="2">
        <f t="shared" si="141"/>
        <v>54875.24774161099</v>
      </c>
      <c r="N418" s="2">
        <f t="shared" si="142"/>
        <v>523318.48343848065</v>
      </c>
      <c r="O418" s="2">
        <f t="shared" si="143"/>
        <v>402418.48343848065</v>
      </c>
      <c r="P418" s="2">
        <f t="shared" si="151"/>
        <v>2119.4479787931923</v>
      </c>
      <c r="Q418" s="2">
        <f t="shared" si="152"/>
        <v>409705.59774671477</v>
      </c>
      <c r="R418" s="2">
        <f t="shared" si="144"/>
        <v>288805.59774671477</v>
      </c>
      <c r="S418" s="2">
        <f>IF(MONTH(A418)=11,(Bezugstabelle!$D$14+Q406)*$R$10*0.7,0)</f>
        <v>0</v>
      </c>
      <c r="T418" s="2">
        <f t="shared" si="147"/>
        <v>0</v>
      </c>
      <c r="U418" s="3">
        <f t="shared" si="148"/>
        <v>53320.733483987213</v>
      </c>
      <c r="V418" s="3">
        <f t="shared" si="149"/>
        <v>235484.86426272755</v>
      </c>
      <c r="W418" s="14">
        <f t="shared" si="145"/>
        <v>356384.86426272755</v>
      </c>
    </row>
    <row r="419" spans="1:23" x14ac:dyDescent="0.25">
      <c r="A419" s="1">
        <v>55701</v>
      </c>
      <c r="B419">
        <v>404</v>
      </c>
      <c r="C419" s="8">
        <f t="shared" si="136"/>
        <v>300</v>
      </c>
      <c r="D419" s="8">
        <f t="shared" si="137"/>
        <v>121200</v>
      </c>
      <c r="E419">
        <v>0</v>
      </c>
      <c r="F419" s="2">
        <v>0</v>
      </c>
      <c r="G419" s="2">
        <f t="shared" si="138"/>
        <v>300</v>
      </c>
      <c r="H419" s="2">
        <f t="shared" si="150"/>
        <v>578493.73118009162</v>
      </c>
      <c r="I419" s="2">
        <f t="shared" si="139"/>
        <v>4001.2483073289673</v>
      </c>
      <c r="J419" s="2">
        <v>0</v>
      </c>
      <c r="K419" s="2">
        <f t="shared" si="146"/>
        <v>582494.97948742064</v>
      </c>
      <c r="L419" s="2">
        <f t="shared" si="140"/>
        <v>461294.97948742064</v>
      </c>
      <c r="M419" s="2">
        <f t="shared" si="141"/>
        <v>55355.397538490477</v>
      </c>
      <c r="N419" s="2">
        <f t="shared" si="142"/>
        <v>527139.58194893016</v>
      </c>
      <c r="O419" s="2">
        <f t="shared" si="143"/>
        <v>405939.58194893016</v>
      </c>
      <c r="P419" s="2">
        <f t="shared" si="151"/>
        <v>2132.0291082829167</v>
      </c>
      <c r="Q419" s="2">
        <f t="shared" si="152"/>
        <v>412137.62685499771</v>
      </c>
      <c r="R419" s="2">
        <f t="shared" si="144"/>
        <v>290937.62685499771</v>
      </c>
      <c r="S419" s="2">
        <f>IF(MONTH(A419)=11,(Bezugstabelle!$D$14+Q407)*$R$10*0.7,0)</f>
        <v>0</v>
      </c>
      <c r="T419" s="2">
        <f t="shared" si="147"/>
        <v>0</v>
      </c>
      <c r="U419" s="3">
        <f t="shared" si="148"/>
        <v>53714.359358103946</v>
      </c>
      <c r="V419" s="3">
        <f t="shared" si="149"/>
        <v>237223.26749689376</v>
      </c>
      <c r="W419" s="14">
        <f t="shared" si="145"/>
        <v>358423.26749689376</v>
      </c>
    </row>
    <row r="420" spans="1:23" x14ac:dyDescent="0.25">
      <c r="A420" s="1">
        <v>55732</v>
      </c>
      <c r="B420">
        <v>405</v>
      </c>
      <c r="C420" s="8">
        <f t="shared" si="136"/>
        <v>300</v>
      </c>
      <c r="D420" s="8">
        <f t="shared" si="137"/>
        <v>121500</v>
      </c>
      <c r="E420">
        <v>0</v>
      </c>
      <c r="F420" s="2">
        <v>0</v>
      </c>
      <c r="G420" s="2">
        <f t="shared" si="138"/>
        <v>300</v>
      </c>
      <c r="H420" s="2">
        <f t="shared" si="150"/>
        <v>582794.97948742064</v>
      </c>
      <c r="I420" s="2">
        <f t="shared" si="139"/>
        <v>4030.9986081213265</v>
      </c>
      <c r="J420" s="2">
        <v>0</v>
      </c>
      <c r="K420" s="2">
        <f t="shared" si="146"/>
        <v>586825.97809554194</v>
      </c>
      <c r="L420" s="2">
        <f t="shared" si="140"/>
        <v>465325.97809554194</v>
      </c>
      <c r="M420" s="2">
        <f t="shared" si="141"/>
        <v>55839.117371465036</v>
      </c>
      <c r="N420" s="2">
        <f t="shared" si="142"/>
        <v>530986.86072407686</v>
      </c>
      <c r="O420" s="2">
        <f t="shared" si="143"/>
        <v>409486.86072407686</v>
      </c>
      <c r="P420" s="2">
        <f t="shared" si="151"/>
        <v>2144.6756596459882</v>
      </c>
      <c r="Q420" s="2">
        <f t="shared" si="152"/>
        <v>414582.3025146437</v>
      </c>
      <c r="R420" s="2">
        <f t="shared" si="144"/>
        <v>293082.3025146437</v>
      </c>
      <c r="S420" s="2">
        <f>IF(MONTH(A420)=11,(Bezugstabelle!$D$14+Q408)*$R$10*0.7,0)</f>
        <v>0</v>
      </c>
      <c r="T420" s="2">
        <f t="shared" si="147"/>
        <v>0</v>
      </c>
      <c r="U420" s="3">
        <f t="shared" si="148"/>
        <v>54110.32010176609</v>
      </c>
      <c r="V420" s="3">
        <f t="shared" si="149"/>
        <v>238971.98241287761</v>
      </c>
      <c r="W420" s="14">
        <f t="shared" si="145"/>
        <v>360471.98241287761</v>
      </c>
    </row>
    <row r="421" spans="1:23" x14ac:dyDescent="0.25">
      <c r="A421" s="1">
        <v>55763</v>
      </c>
      <c r="B421">
        <v>406</v>
      </c>
      <c r="C421" s="8">
        <f t="shared" si="136"/>
        <v>300</v>
      </c>
      <c r="D421" s="8">
        <f t="shared" si="137"/>
        <v>121800</v>
      </c>
      <c r="E421">
        <v>0</v>
      </c>
      <c r="F421" s="2">
        <v>0</v>
      </c>
      <c r="G421" s="2">
        <f t="shared" si="138"/>
        <v>300</v>
      </c>
      <c r="H421" s="2">
        <f t="shared" si="150"/>
        <v>587125.97809554194</v>
      </c>
      <c r="I421" s="2">
        <f t="shared" si="139"/>
        <v>4060.9546818274989</v>
      </c>
      <c r="J421" s="2">
        <v>0</v>
      </c>
      <c r="K421" s="2">
        <f t="shared" si="146"/>
        <v>591186.93277736939</v>
      </c>
      <c r="L421" s="2">
        <f t="shared" si="140"/>
        <v>469386.93277736939</v>
      </c>
      <c r="M421" s="2">
        <f t="shared" si="141"/>
        <v>56326.43193328433</v>
      </c>
      <c r="N421" s="2">
        <f t="shared" si="142"/>
        <v>534860.50084408512</v>
      </c>
      <c r="O421" s="2">
        <f t="shared" si="143"/>
        <v>413060.50084408512</v>
      </c>
      <c r="P421" s="2">
        <f t="shared" si="151"/>
        <v>2157.3879730761473</v>
      </c>
      <c r="Q421" s="2">
        <f t="shared" si="152"/>
        <v>417039.69048771984</v>
      </c>
      <c r="R421" s="2">
        <f t="shared" si="144"/>
        <v>295239.69048771984</v>
      </c>
      <c r="S421" s="2">
        <f>IF(MONTH(A421)=11,(Bezugstabelle!$D$14+Q409)*$R$10*0.7,0)</f>
        <v>0</v>
      </c>
      <c r="T421" s="2">
        <f t="shared" si="147"/>
        <v>0</v>
      </c>
      <c r="U421" s="3">
        <f t="shared" si="148"/>
        <v>54508.627856295272</v>
      </c>
      <c r="V421" s="3">
        <f t="shared" si="149"/>
        <v>240731.06263142457</v>
      </c>
      <c r="W421" s="14">
        <f t="shared" si="145"/>
        <v>362531.06263142457</v>
      </c>
    </row>
    <row r="422" spans="1:23" x14ac:dyDescent="0.25">
      <c r="A422" s="1">
        <v>55793</v>
      </c>
      <c r="B422">
        <v>407</v>
      </c>
      <c r="C422" s="8">
        <f t="shared" si="136"/>
        <v>300</v>
      </c>
      <c r="D422" s="8">
        <f t="shared" si="137"/>
        <v>122100</v>
      </c>
      <c r="E422">
        <v>0</v>
      </c>
      <c r="F422" s="2">
        <v>0</v>
      </c>
      <c r="G422" s="2">
        <f t="shared" si="138"/>
        <v>300</v>
      </c>
      <c r="H422" s="2">
        <f t="shared" si="150"/>
        <v>591486.93277736939</v>
      </c>
      <c r="I422" s="2">
        <f t="shared" si="139"/>
        <v>4091.1179517101386</v>
      </c>
      <c r="J422" s="2">
        <v>0</v>
      </c>
      <c r="K422" s="2">
        <f t="shared" si="146"/>
        <v>595578.05072907952</v>
      </c>
      <c r="L422" s="2">
        <f t="shared" si="140"/>
        <v>473478.05072907952</v>
      </c>
      <c r="M422" s="2">
        <f t="shared" si="141"/>
        <v>56817.366087489543</v>
      </c>
      <c r="N422" s="2">
        <f t="shared" si="142"/>
        <v>538760.68464158999</v>
      </c>
      <c r="O422" s="2">
        <f t="shared" si="143"/>
        <v>416660.68464158999</v>
      </c>
      <c r="P422" s="2">
        <f t="shared" si="151"/>
        <v>2170.1663905361429</v>
      </c>
      <c r="Q422" s="2">
        <f t="shared" si="152"/>
        <v>419509.85687825596</v>
      </c>
      <c r="R422" s="2">
        <f t="shared" si="144"/>
        <v>297409.85687825596</v>
      </c>
      <c r="S422" s="2">
        <f>IF(MONTH(A422)=11,(Bezugstabelle!$D$14+Q410)*$R$10*0.7,0)</f>
        <v>0</v>
      </c>
      <c r="T422" s="2">
        <f t="shared" si="147"/>
        <v>0</v>
      </c>
      <c r="U422" s="3">
        <f t="shared" si="148"/>
        <v>54909.294826148005</v>
      </c>
      <c r="V422" s="3">
        <f t="shared" si="149"/>
        <v>242500.56205210794</v>
      </c>
      <c r="W422" s="14">
        <f t="shared" si="145"/>
        <v>364600.56205210794</v>
      </c>
    </row>
    <row r="423" spans="1:23" x14ac:dyDescent="0.25">
      <c r="A423" s="1">
        <v>55824</v>
      </c>
      <c r="B423">
        <v>408</v>
      </c>
      <c r="C423" s="8">
        <f t="shared" si="136"/>
        <v>300</v>
      </c>
      <c r="D423" s="8">
        <f t="shared" si="137"/>
        <v>122400</v>
      </c>
      <c r="E423">
        <v>0</v>
      </c>
      <c r="F423" s="2">
        <f>F411+$J$7</f>
        <v>-233.04000000000019</v>
      </c>
      <c r="G423" s="2">
        <f t="shared" si="138"/>
        <v>66.959999999999809</v>
      </c>
      <c r="H423" s="2">
        <f t="shared" si="150"/>
        <v>595645.01072907948</v>
      </c>
      <c r="I423" s="2">
        <f t="shared" si="139"/>
        <v>4119.8779908761335</v>
      </c>
      <c r="J423" s="2">
        <f t="shared" ref="J423" si="154">(0.36%+0.035%)*H423</f>
        <v>2352.7977923798644</v>
      </c>
      <c r="K423" s="2">
        <f t="shared" si="146"/>
        <v>602117.68651233544</v>
      </c>
      <c r="L423" s="2">
        <f t="shared" si="140"/>
        <v>479717.68651233544</v>
      </c>
      <c r="M423" s="2">
        <f t="shared" si="141"/>
        <v>57566.122381480251</v>
      </c>
      <c r="N423" s="2">
        <f t="shared" si="142"/>
        <v>544551.56413085514</v>
      </c>
      <c r="O423" s="2">
        <f t="shared" si="143"/>
        <v>422151.56413085514</v>
      </c>
      <c r="P423" s="2">
        <f t="shared" si="151"/>
        <v>2183.0112557669308</v>
      </c>
      <c r="Q423" s="2">
        <f t="shared" si="152"/>
        <v>421934.16093342175</v>
      </c>
      <c r="R423" s="2">
        <f t="shared" si="144"/>
        <v>299534.16093342175</v>
      </c>
      <c r="S423" s="2">
        <f>IF(MONTH(A423)=11,(Bezugstabelle!$D$14+Q411)*$R$10*0.7,0)</f>
        <v>1437.727361661038</v>
      </c>
      <c r="T423" s="2">
        <f t="shared" si="147"/>
        <v>58.707200601159037</v>
      </c>
      <c r="U423" s="3">
        <f t="shared" si="148"/>
        <v>55036.054048186321</v>
      </c>
      <c r="V423" s="3">
        <f t="shared" si="149"/>
        <v>244498.10688523544</v>
      </c>
      <c r="W423" s="14">
        <f t="shared" si="145"/>
        <v>366898.10688523541</v>
      </c>
    </row>
    <row r="424" spans="1:23" x14ac:dyDescent="0.25">
      <c r="A424" s="1">
        <v>55854</v>
      </c>
      <c r="B424">
        <v>409</v>
      </c>
      <c r="C424" s="8">
        <f t="shared" si="136"/>
        <v>300</v>
      </c>
      <c r="D424" s="8">
        <f t="shared" si="137"/>
        <v>122700</v>
      </c>
      <c r="E424">
        <v>0</v>
      </c>
      <c r="F424" s="2">
        <v>0</v>
      </c>
      <c r="G424" s="2">
        <f t="shared" si="138"/>
        <v>300</v>
      </c>
      <c r="H424" s="2">
        <f t="shared" si="150"/>
        <v>602417.68651233544</v>
      </c>
      <c r="I424" s="2">
        <f t="shared" si="139"/>
        <v>4166.7223317103208</v>
      </c>
      <c r="J424" s="2">
        <v>0</v>
      </c>
      <c r="K424" s="2">
        <f t="shared" si="146"/>
        <v>606584.40884404571</v>
      </c>
      <c r="L424" s="2">
        <f t="shared" si="140"/>
        <v>483884.40884404571</v>
      </c>
      <c r="M424" s="2">
        <f t="shared" si="141"/>
        <v>58066.129061285494</v>
      </c>
      <c r="N424" s="2">
        <f t="shared" si="142"/>
        <v>548518.27978276019</v>
      </c>
      <c r="O424" s="2">
        <f t="shared" si="143"/>
        <v>425818.27978276019</v>
      </c>
      <c r="P424" s="2">
        <f t="shared" si="151"/>
        <v>2195.6176368537931</v>
      </c>
      <c r="Q424" s="2">
        <f t="shared" si="152"/>
        <v>424429.77857027552</v>
      </c>
      <c r="R424" s="2">
        <f t="shared" si="144"/>
        <v>301729.77857027552</v>
      </c>
      <c r="S424" s="2">
        <f>IF(MONTH(A424)=11,(Bezugstabelle!$D$14+Q412)*$R$10*0.7,0)</f>
        <v>0</v>
      </c>
      <c r="T424" s="2">
        <f t="shared" si="147"/>
        <v>0</v>
      </c>
      <c r="U424" s="3">
        <f t="shared" si="148"/>
        <v>55706.860368537113</v>
      </c>
      <c r="V424" s="3">
        <f t="shared" si="149"/>
        <v>246022.91820173842</v>
      </c>
      <c r="W424" s="14">
        <f t="shared" si="145"/>
        <v>368722.91820173839</v>
      </c>
    </row>
    <row r="425" spans="1:23" x14ac:dyDescent="0.25">
      <c r="A425" s="1">
        <v>55885</v>
      </c>
      <c r="B425">
        <v>410</v>
      </c>
      <c r="C425" s="8">
        <f t="shared" si="136"/>
        <v>300</v>
      </c>
      <c r="D425" s="8">
        <f t="shared" si="137"/>
        <v>123000</v>
      </c>
      <c r="E425">
        <v>0</v>
      </c>
      <c r="F425" s="2">
        <v>0</v>
      </c>
      <c r="G425" s="2">
        <f t="shared" si="138"/>
        <v>300</v>
      </c>
      <c r="H425" s="2">
        <f t="shared" si="150"/>
        <v>606884.40884404571</v>
      </c>
      <c r="I425" s="2">
        <f t="shared" si="139"/>
        <v>4197.6171611713162</v>
      </c>
      <c r="J425" s="2">
        <v>0</v>
      </c>
      <c r="K425" s="2">
        <f t="shared" si="146"/>
        <v>611082.02600521699</v>
      </c>
      <c r="L425" s="2">
        <f t="shared" si="140"/>
        <v>488082.02600521699</v>
      </c>
      <c r="M425" s="2">
        <f t="shared" si="141"/>
        <v>58569.843120626036</v>
      </c>
      <c r="N425" s="2">
        <f t="shared" si="142"/>
        <v>552512.18288459093</v>
      </c>
      <c r="O425" s="2">
        <f t="shared" si="143"/>
        <v>429512.18288459093</v>
      </c>
      <c r="P425" s="2">
        <f t="shared" si="151"/>
        <v>2208.5948485654326</v>
      </c>
      <c r="Q425" s="2">
        <f t="shared" si="152"/>
        <v>426938.37341884093</v>
      </c>
      <c r="R425" s="2">
        <f t="shared" si="144"/>
        <v>303938.37341884093</v>
      </c>
      <c r="S425" s="2">
        <f>IF(MONTH(A425)=11,(Bezugstabelle!$D$14+Q413)*$R$10*0.7,0)</f>
        <v>0</v>
      </c>
      <c r="T425" s="2">
        <f t="shared" si="147"/>
        <v>0</v>
      </c>
      <c r="U425" s="3">
        <f t="shared" si="148"/>
        <v>56114.622192453506</v>
      </c>
      <c r="V425" s="3">
        <f t="shared" si="149"/>
        <v>247823.75122638742</v>
      </c>
      <c r="W425" s="14">
        <f t="shared" si="145"/>
        <v>370823.75122638745</v>
      </c>
    </row>
    <row r="426" spans="1:23" x14ac:dyDescent="0.25">
      <c r="A426" s="1">
        <v>55916</v>
      </c>
      <c r="B426">
        <v>411</v>
      </c>
      <c r="C426" s="8">
        <f t="shared" si="136"/>
        <v>300</v>
      </c>
      <c r="D426" s="8">
        <f t="shared" si="137"/>
        <v>123300</v>
      </c>
      <c r="E426">
        <v>0</v>
      </c>
      <c r="F426" s="2">
        <v>0</v>
      </c>
      <c r="G426" s="2">
        <f t="shared" si="138"/>
        <v>300</v>
      </c>
      <c r="H426" s="2">
        <f t="shared" si="150"/>
        <v>611382.02600521699</v>
      </c>
      <c r="I426" s="2">
        <f t="shared" si="139"/>
        <v>4228.7256798694179</v>
      </c>
      <c r="J426" s="2">
        <v>0</v>
      </c>
      <c r="K426" s="2">
        <f t="shared" si="146"/>
        <v>615610.7516850864</v>
      </c>
      <c r="L426" s="2">
        <f t="shared" si="140"/>
        <v>492310.7516850864</v>
      </c>
      <c r="M426" s="2">
        <f t="shared" si="141"/>
        <v>59077.290202210366</v>
      </c>
      <c r="N426" s="2">
        <f t="shared" si="142"/>
        <v>556533.46148287598</v>
      </c>
      <c r="O426" s="2">
        <f t="shared" si="143"/>
        <v>433233.46148287598</v>
      </c>
      <c r="P426" s="2">
        <f t="shared" si="151"/>
        <v>2221.6395417779727</v>
      </c>
      <c r="Q426" s="2">
        <f t="shared" si="152"/>
        <v>429460.01296061889</v>
      </c>
      <c r="R426" s="2">
        <f t="shared" si="144"/>
        <v>306160.01296061889</v>
      </c>
      <c r="S426" s="2">
        <f>IF(MONTH(A426)=11,(Bezugstabelle!$D$14+Q414)*$R$10*0.7,0)</f>
        <v>0</v>
      </c>
      <c r="T426" s="2">
        <f t="shared" si="147"/>
        <v>0</v>
      </c>
      <c r="U426" s="3">
        <f t="shared" si="148"/>
        <v>56524.792392854251</v>
      </c>
      <c r="V426" s="3">
        <f t="shared" si="149"/>
        <v>249635.22056776463</v>
      </c>
      <c r="W426" s="14">
        <f t="shared" si="145"/>
        <v>372935.2205677646</v>
      </c>
    </row>
    <row r="427" spans="1:23" x14ac:dyDescent="0.25">
      <c r="A427" s="1">
        <v>55944</v>
      </c>
      <c r="B427">
        <v>412</v>
      </c>
      <c r="C427" s="8">
        <f t="shared" si="136"/>
        <v>300</v>
      </c>
      <c r="D427" s="8">
        <f t="shared" si="137"/>
        <v>123600</v>
      </c>
      <c r="E427">
        <v>0</v>
      </c>
      <c r="F427" s="2">
        <v>0</v>
      </c>
      <c r="G427" s="2">
        <f t="shared" si="138"/>
        <v>300</v>
      </c>
      <c r="H427" s="2">
        <f t="shared" si="150"/>
        <v>615910.7516850864</v>
      </c>
      <c r="I427" s="2">
        <f t="shared" si="139"/>
        <v>4260.0493658218484</v>
      </c>
      <c r="J427" s="2">
        <v>0</v>
      </c>
      <c r="K427" s="2">
        <f t="shared" si="146"/>
        <v>620170.80105090828</v>
      </c>
      <c r="L427" s="2">
        <f t="shared" si="140"/>
        <v>496570.80105090828</v>
      </c>
      <c r="M427" s="2">
        <f t="shared" si="141"/>
        <v>59588.496126108992</v>
      </c>
      <c r="N427" s="2">
        <f t="shared" si="142"/>
        <v>560582.30492479925</v>
      </c>
      <c r="O427" s="2">
        <f t="shared" si="143"/>
        <v>436982.30492479925</v>
      </c>
      <c r="P427" s="2">
        <f t="shared" si="151"/>
        <v>2234.7520673952181</v>
      </c>
      <c r="Q427" s="2">
        <f t="shared" si="152"/>
        <v>431994.76502801408</v>
      </c>
      <c r="R427" s="2">
        <f t="shared" si="144"/>
        <v>308394.76502801408</v>
      </c>
      <c r="S427" s="2">
        <f>IF(MONTH(A427)=11,(Bezugstabelle!$D$14+Q415)*$R$10*0.7,0)</f>
        <v>0</v>
      </c>
      <c r="T427" s="2">
        <f t="shared" si="147"/>
        <v>0</v>
      </c>
      <c r="U427" s="3">
        <f t="shared" si="148"/>
        <v>56937.383493297093</v>
      </c>
      <c r="V427" s="3">
        <f t="shared" si="149"/>
        <v>251457.38153471699</v>
      </c>
      <c r="W427" s="14">
        <f t="shared" si="145"/>
        <v>375057.38153471699</v>
      </c>
    </row>
    <row r="428" spans="1:23" x14ac:dyDescent="0.25">
      <c r="A428" s="1">
        <v>55975</v>
      </c>
      <c r="B428">
        <v>413</v>
      </c>
      <c r="C428" s="8">
        <f t="shared" si="136"/>
        <v>300</v>
      </c>
      <c r="D428" s="8">
        <f t="shared" si="137"/>
        <v>123900</v>
      </c>
      <c r="E428">
        <v>0</v>
      </c>
      <c r="F428" s="2">
        <v>0</v>
      </c>
      <c r="G428" s="2">
        <f t="shared" si="138"/>
        <v>300</v>
      </c>
      <c r="H428" s="2">
        <f t="shared" si="150"/>
        <v>620470.80105090828</v>
      </c>
      <c r="I428" s="2">
        <f t="shared" si="139"/>
        <v>4291.5897072687831</v>
      </c>
      <c r="J428" s="2">
        <v>0</v>
      </c>
      <c r="K428" s="2">
        <f t="shared" si="146"/>
        <v>624762.39075817703</v>
      </c>
      <c r="L428" s="2">
        <f t="shared" si="140"/>
        <v>500862.39075817703</v>
      </c>
      <c r="M428" s="2">
        <f t="shared" si="141"/>
        <v>60103.486890981243</v>
      </c>
      <c r="N428" s="2">
        <f t="shared" si="142"/>
        <v>564658.90386719583</v>
      </c>
      <c r="O428" s="2">
        <f t="shared" si="143"/>
        <v>440758.90386719583</v>
      </c>
      <c r="P428" s="2">
        <f t="shared" si="151"/>
        <v>2247.9327781456732</v>
      </c>
      <c r="Q428" s="2">
        <f t="shared" si="152"/>
        <v>434542.69780615973</v>
      </c>
      <c r="R428" s="2">
        <f t="shared" si="144"/>
        <v>310642.69780615973</v>
      </c>
      <c r="S428" s="2">
        <f>IF(MONTH(A428)=11,(Bezugstabelle!$D$14+Q416)*$R$10*0.7,0)</f>
        <v>0</v>
      </c>
      <c r="T428" s="2">
        <f t="shared" si="147"/>
        <v>0</v>
      </c>
      <c r="U428" s="3">
        <f t="shared" si="148"/>
        <v>57352.408082462236</v>
      </c>
      <c r="V428" s="3">
        <f t="shared" si="149"/>
        <v>253290.2897236975</v>
      </c>
      <c r="W428" s="14">
        <f t="shared" si="145"/>
        <v>377190.28972369747</v>
      </c>
    </row>
    <row r="429" spans="1:23" x14ac:dyDescent="0.25">
      <c r="A429" s="1">
        <v>56005</v>
      </c>
      <c r="B429">
        <v>414</v>
      </c>
      <c r="C429" s="8">
        <f t="shared" si="136"/>
        <v>300</v>
      </c>
      <c r="D429" s="8">
        <f t="shared" si="137"/>
        <v>124200</v>
      </c>
      <c r="E429">
        <v>0</v>
      </c>
      <c r="F429" s="2">
        <v>0</v>
      </c>
      <c r="G429" s="2">
        <f t="shared" si="138"/>
        <v>300</v>
      </c>
      <c r="H429" s="2">
        <f t="shared" si="150"/>
        <v>625062.39075817703</v>
      </c>
      <c r="I429" s="2">
        <f t="shared" si="139"/>
        <v>4323.3482027440577</v>
      </c>
      <c r="J429" s="2">
        <v>0</v>
      </c>
      <c r="K429" s="2">
        <f t="shared" si="146"/>
        <v>629385.73896092107</v>
      </c>
      <c r="L429" s="2">
        <f t="shared" si="140"/>
        <v>505185.73896092107</v>
      </c>
      <c r="M429" s="2">
        <f t="shared" si="141"/>
        <v>60622.288675310527</v>
      </c>
      <c r="N429" s="2">
        <f t="shared" si="142"/>
        <v>568763.45028561051</v>
      </c>
      <c r="O429" s="2">
        <f t="shared" si="143"/>
        <v>444563.45028561051</v>
      </c>
      <c r="P429" s="2">
        <f t="shared" si="151"/>
        <v>2261.1820285920303</v>
      </c>
      <c r="Q429" s="2">
        <f t="shared" si="152"/>
        <v>437103.87983475177</v>
      </c>
      <c r="R429" s="2">
        <f t="shared" si="144"/>
        <v>312903.87983475177</v>
      </c>
      <c r="S429" s="2">
        <f>IF(MONTH(A429)=11,(Bezugstabelle!$D$14+Q417)*$R$10*0.7,0)</f>
        <v>0</v>
      </c>
      <c r="T429" s="2">
        <f t="shared" si="147"/>
        <v>0</v>
      </c>
      <c r="U429" s="3">
        <f t="shared" si="148"/>
        <v>57769.878814491043</v>
      </c>
      <c r="V429" s="3">
        <f t="shared" si="149"/>
        <v>255134.00102026074</v>
      </c>
      <c r="W429" s="14">
        <f t="shared" si="145"/>
        <v>379334.00102026074</v>
      </c>
    </row>
    <row r="430" spans="1:23" x14ac:dyDescent="0.25">
      <c r="A430" s="1">
        <v>56036</v>
      </c>
      <c r="B430">
        <v>415</v>
      </c>
      <c r="C430" s="8">
        <f t="shared" si="136"/>
        <v>300</v>
      </c>
      <c r="D430" s="8">
        <f t="shared" si="137"/>
        <v>124500</v>
      </c>
      <c r="E430">
        <v>0</v>
      </c>
      <c r="F430" s="2">
        <v>0</v>
      </c>
      <c r="G430" s="2">
        <f t="shared" si="138"/>
        <v>300</v>
      </c>
      <c r="H430" s="2">
        <f t="shared" si="150"/>
        <v>629685.73896092107</v>
      </c>
      <c r="I430" s="2">
        <f t="shared" si="139"/>
        <v>4355.3263611463708</v>
      </c>
      <c r="J430" s="2">
        <v>0</v>
      </c>
      <c r="K430" s="2">
        <f t="shared" si="146"/>
        <v>634041.06532206747</v>
      </c>
      <c r="L430" s="2">
        <f t="shared" si="140"/>
        <v>509541.06532206747</v>
      </c>
      <c r="M430" s="2">
        <f t="shared" si="141"/>
        <v>61144.927838648102</v>
      </c>
      <c r="N430" s="2">
        <f t="shared" si="142"/>
        <v>572896.13748341938</v>
      </c>
      <c r="O430" s="2">
        <f t="shared" si="143"/>
        <v>448396.13748341938</v>
      </c>
      <c r="P430" s="2">
        <f t="shared" si="151"/>
        <v>2274.500175140709</v>
      </c>
      <c r="Q430" s="2">
        <f t="shared" si="152"/>
        <v>439678.38000989245</v>
      </c>
      <c r="R430" s="2">
        <f t="shared" si="144"/>
        <v>315178.38000989245</v>
      </c>
      <c r="S430" s="2">
        <f>IF(MONTH(A430)=11,(Bezugstabelle!$D$14+Q418)*$R$10*0.7,0)</f>
        <v>0</v>
      </c>
      <c r="T430" s="2">
        <f t="shared" si="147"/>
        <v>0</v>
      </c>
      <c r="U430" s="3">
        <f t="shared" si="148"/>
        <v>58189.80840932639</v>
      </c>
      <c r="V430" s="3">
        <f t="shared" si="149"/>
        <v>256988.57160056607</v>
      </c>
      <c r="W430" s="14">
        <f t="shared" si="145"/>
        <v>381488.57160056604</v>
      </c>
    </row>
    <row r="431" spans="1:23" x14ac:dyDescent="0.25">
      <c r="A431" s="1">
        <v>56066</v>
      </c>
      <c r="B431">
        <v>416</v>
      </c>
      <c r="C431" s="8">
        <f t="shared" si="136"/>
        <v>300</v>
      </c>
      <c r="D431" s="8">
        <f t="shared" si="137"/>
        <v>124800</v>
      </c>
      <c r="E431">
        <v>0</v>
      </c>
      <c r="F431" s="2">
        <v>0</v>
      </c>
      <c r="G431" s="2">
        <f t="shared" si="138"/>
        <v>300</v>
      </c>
      <c r="H431" s="2">
        <f t="shared" si="150"/>
        <v>634341.06532206747</v>
      </c>
      <c r="I431" s="2">
        <f t="shared" si="139"/>
        <v>4387.5257018109669</v>
      </c>
      <c r="J431" s="2">
        <v>0</v>
      </c>
      <c r="K431" s="2">
        <f t="shared" si="146"/>
        <v>638728.59102387843</v>
      </c>
      <c r="L431" s="2">
        <f t="shared" si="140"/>
        <v>513928.59102387843</v>
      </c>
      <c r="M431" s="2">
        <f t="shared" si="141"/>
        <v>61671.430922865417</v>
      </c>
      <c r="N431" s="2">
        <f t="shared" si="142"/>
        <v>577057.16010101303</v>
      </c>
      <c r="O431" s="2">
        <f t="shared" si="143"/>
        <v>452257.16010101303</v>
      </c>
      <c r="P431" s="2">
        <f t="shared" si="151"/>
        <v>2287.8875760514406</v>
      </c>
      <c r="Q431" s="2">
        <f t="shared" si="152"/>
        <v>442266.26758594392</v>
      </c>
      <c r="R431" s="2">
        <f t="shared" si="144"/>
        <v>317466.26758594392</v>
      </c>
      <c r="S431" s="2">
        <f>IF(MONTH(A431)=11,(Bezugstabelle!$D$14+Q419)*$R$10*0.7,0)</f>
        <v>0</v>
      </c>
      <c r="T431" s="2">
        <f t="shared" si="147"/>
        <v>0</v>
      </c>
      <c r="U431" s="3">
        <f t="shared" si="148"/>
        <v>58612.209653054888</v>
      </c>
      <c r="V431" s="3">
        <f t="shared" si="149"/>
        <v>258854.05793288903</v>
      </c>
      <c r="W431" s="14">
        <f t="shared" si="145"/>
        <v>383654.05793288903</v>
      </c>
    </row>
    <row r="432" spans="1:23" x14ac:dyDescent="0.25">
      <c r="A432" s="1">
        <v>56097</v>
      </c>
      <c r="B432">
        <v>417</v>
      </c>
      <c r="C432" s="8">
        <f t="shared" si="136"/>
        <v>300</v>
      </c>
      <c r="D432" s="8">
        <f t="shared" si="137"/>
        <v>125100</v>
      </c>
      <c r="E432">
        <v>0</v>
      </c>
      <c r="F432" s="2">
        <v>0</v>
      </c>
      <c r="G432" s="2">
        <f t="shared" si="138"/>
        <v>300</v>
      </c>
      <c r="H432" s="2">
        <f t="shared" si="150"/>
        <v>639028.59102387843</v>
      </c>
      <c r="I432" s="2">
        <f t="shared" si="139"/>
        <v>4419.9477545818263</v>
      </c>
      <c r="J432" s="2">
        <v>0</v>
      </c>
      <c r="K432" s="2">
        <f t="shared" si="146"/>
        <v>643448.53877846024</v>
      </c>
      <c r="L432" s="2">
        <f t="shared" si="140"/>
        <v>518348.53877846024</v>
      </c>
      <c r="M432" s="2">
        <f t="shared" si="141"/>
        <v>62201.824653415235</v>
      </c>
      <c r="N432" s="2">
        <f t="shared" si="142"/>
        <v>581246.71412504499</v>
      </c>
      <c r="O432" s="2">
        <f t="shared" si="143"/>
        <v>456146.71412504499</v>
      </c>
      <c r="P432" s="2">
        <f t="shared" si="151"/>
        <v>2301.3445914469085</v>
      </c>
      <c r="Q432" s="2">
        <f t="shared" si="152"/>
        <v>444867.61217739084</v>
      </c>
      <c r="R432" s="2">
        <f t="shared" si="144"/>
        <v>319767.61217739084</v>
      </c>
      <c r="S432" s="2">
        <f>IF(MONTH(A432)=11,(Bezugstabelle!$D$14+Q420)*$R$10*0.7,0)</f>
        <v>0</v>
      </c>
      <c r="T432" s="2">
        <f t="shared" si="147"/>
        <v>0</v>
      </c>
      <c r="U432" s="3">
        <f t="shared" si="148"/>
        <v>59037.095398250778</v>
      </c>
      <c r="V432" s="3">
        <f t="shared" si="149"/>
        <v>260730.51677914005</v>
      </c>
      <c r="W432" s="14">
        <f t="shared" si="145"/>
        <v>385830.51677914005</v>
      </c>
    </row>
    <row r="433" spans="1:23" x14ac:dyDescent="0.25">
      <c r="A433" s="1">
        <v>56128</v>
      </c>
      <c r="B433">
        <v>418</v>
      </c>
      <c r="C433" s="8">
        <f t="shared" si="136"/>
        <v>300</v>
      </c>
      <c r="D433" s="8">
        <f t="shared" si="137"/>
        <v>125400</v>
      </c>
      <c r="E433">
        <v>0</v>
      </c>
      <c r="F433" s="2">
        <v>0</v>
      </c>
      <c r="G433" s="2">
        <f t="shared" si="138"/>
        <v>300</v>
      </c>
      <c r="H433" s="2">
        <f t="shared" si="150"/>
        <v>643748.53877846024</v>
      </c>
      <c r="I433" s="2">
        <f t="shared" si="139"/>
        <v>4452.5940598843499</v>
      </c>
      <c r="J433" s="2">
        <v>0</v>
      </c>
      <c r="K433" s="2">
        <f t="shared" si="146"/>
        <v>648201.13283834455</v>
      </c>
      <c r="L433" s="2">
        <f t="shared" si="140"/>
        <v>522801.13283834455</v>
      </c>
      <c r="M433" s="2">
        <f t="shared" si="141"/>
        <v>62736.135940601343</v>
      </c>
      <c r="N433" s="2">
        <f t="shared" si="142"/>
        <v>585464.9968977432</v>
      </c>
      <c r="O433" s="2">
        <f t="shared" si="143"/>
        <v>460064.9968977432</v>
      </c>
      <c r="P433" s="2">
        <f t="shared" si="151"/>
        <v>2314.8715833224323</v>
      </c>
      <c r="Q433" s="2">
        <f t="shared" si="152"/>
        <v>447482.48376071325</v>
      </c>
      <c r="R433" s="2">
        <f t="shared" si="144"/>
        <v>322082.48376071325</v>
      </c>
      <c r="S433" s="2">
        <f>IF(MONTH(A433)=11,(Bezugstabelle!$D$14+Q421)*$R$10*0.7,0)</f>
        <v>0</v>
      </c>
      <c r="T433" s="2">
        <f t="shared" si="147"/>
        <v>0</v>
      </c>
      <c r="U433" s="3">
        <f t="shared" si="148"/>
        <v>59464.478564321682</v>
      </c>
      <c r="V433" s="3">
        <f t="shared" si="149"/>
        <v>262618.00519639155</v>
      </c>
      <c r="W433" s="14">
        <f t="shared" si="145"/>
        <v>388018.00519639155</v>
      </c>
    </row>
    <row r="434" spans="1:23" x14ac:dyDescent="0.25">
      <c r="A434" s="1">
        <v>56158</v>
      </c>
      <c r="B434">
        <v>419</v>
      </c>
      <c r="C434" s="8">
        <f t="shared" si="136"/>
        <v>300</v>
      </c>
      <c r="D434" s="8">
        <f t="shared" si="137"/>
        <v>125700</v>
      </c>
      <c r="E434">
        <v>0</v>
      </c>
      <c r="F434" s="2">
        <v>0</v>
      </c>
      <c r="G434" s="2">
        <f t="shared" si="138"/>
        <v>300</v>
      </c>
      <c r="H434" s="2">
        <f t="shared" si="150"/>
        <v>648501.13283834455</v>
      </c>
      <c r="I434" s="2">
        <f t="shared" si="139"/>
        <v>4485.4661687985499</v>
      </c>
      <c r="J434" s="2">
        <v>0</v>
      </c>
      <c r="K434" s="2">
        <f t="shared" si="146"/>
        <v>652986.59900714306</v>
      </c>
      <c r="L434" s="2">
        <f t="shared" si="140"/>
        <v>527286.59900714306</v>
      </c>
      <c r="M434" s="2">
        <f t="shared" si="141"/>
        <v>63274.391880857169</v>
      </c>
      <c r="N434" s="2">
        <f t="shared" si="142"/>
        <v>589712.20712628588</v>
      </c>
      <c r="O434" s="2">
        <f t="shared" si="143"/>
        <v>464012.20712628588</v>
      </c>
      <c r="P434" s="2">
        <f t="shared" si="151"/>
        <v>2328.4689155557089</v>
      </c>
      <c r="Q434" s="2">
        <f t="shared" si="152"/>
        <v>450110.95267626893</v>
      </c>
      <c r="R434" s="2">
        <f t="shared" si="144"/>
        <v>324410.95267626893</v>
      </c>
      <c r="S434" s="2">
        <f>IF(MONTH(A434)=11,(Bezugstabelle!$D$14+Q422)*$R$10*0.7,0)</f>
        <v>0</v>
      </c>
      <c r="T434" s="2">
        <f t="shared" si="147"/>
        <v>0</v>
      </c>
      <c r="U434" s="3">
        <f t="shared" si="148"/>
        <v>59894.372137856146</v>
      </c>
      <c r="V434" s="3">
        <f t="shared" si="149"/>
        <v>264516.58053841279</v>
      </c>
      <c r="W434" s="14">
        <f t="shared" si="145"/>
        <v>390216.58053841279</v>
      </c>
    </row>
    <row r="435" spans="1:23" x14ac:dyDescent="0.25">
      <c r="A435" s="1">
        <v>56189</v>
      </c>
      <c r="B435">
        <v>420</v>
      </c>
      <c r="C435" s="8">
        <f t="shared" si="136"/>
        <v>300</v>
      </c>
      <c r="D435" s="8">
        <f t="shared" si="137"/>
        <v>126000</v>
      </c>
      <c r="E435">
        <v>0</v>
      </c>
      <c r="F435" s="2">
        <f>F423+$J$7</f>
        <v>-222.98000000000019</v>
      </c>
      <c r="G435" s="2">
        <f t="shared" si="138"/>
        <v>77.019999999999811</v>
      </c>
      <c r="H435" s="2">
        <f t="shared" si="150"/>
        <v>653063.61900714308</v>
      </c>
      <c r="I435" s="2">
        <f t="shared" si="139"/>
        <v>4517.0233647994064</v>
      </c>
      <c r="J435" s="2">
        <f t="shared" ref="J435:J483" si="155">(0.36%+0.035%)*H435</f>
        <v>2579.6012950782156</v>
      </c>
      <c r="K435" s="2">
        <f t="shared" si="146"/>
        <v>660160.2436670207</v>
      </c>
      <c r="L435" s="2">
        <f t="shared" si="140"/>
        <v>534160.2436670207</v>
      </c>
      <c r="M435" s="2">
        <f t="shared" si="141"/>
        <v>64099.229240042485</v>
      </c>
      <c r="N435" s="2">
        <f t="shared" si="142"/>
        <v>596061.01442697819</v>
      </c>
      <c r="O435" s="2">
        <f t="shared" si="143"/>
        <v>470061.01442697819</v>
      </c>
      <c r="P435" s="2">
        <f t="shared" si="151"/>
        <v>2342.1369539165985</v>
      </c>
      <c r="Q435" s="2">
        <f t="shared" si="152"/>
        <v>452690.0863143988</v>
      </c>
      <c r="R435" s="2">
        <f t="shared" si="144"/>
        <v>326690.0863143988</v>
      </c>
      <c r="S435" s="2">
        <f>IF(MONTH(A435)=11,(Bezugstabelle!$D$14+Q423)*$R$10*0.7,0)</f>
        <v>1542.9383457976551</v>
      </c>
      <c r="T435" s="2">
        <f t="shared" si="147"/>
        <v>63.003315786737566</v>
      </c>
      <c r="U435" s="3">
        <f t="shared" si="148"/>
        <v>60030.292193702975</v>
      </c>
      <c r="V435" s="3">
        <f t="shared" si="149"/>
        <v>266659.79412069579</v>
      </c>
      <c r="W435" s="14">
        <f t="shared" si="145"/>
        <v>392659.79412069579</v>
      </c>
    </row>
    <row r="436" spans="1:23" x14ac:dyDescent="0.25">
      <c r="A436" s="1">
        <v>56219</v>
      </c>
      <c r="B436">
        <v>421</v>
      </c>
      <c r="C436" s="8">
        <f t="shared" si="136"/>
        <v>300</v>
      </c>
      <c r="D436" s="8">
        <f t="shared" si="137"/>
        <v>126300</v>
      </c>
      <c r="E436">
        <v>0</v>
      </c>
      <c r="F436" s="2">
        <v>0</v>
      </c>
      <c r="G436" s="2">
        <f t="shared" si="138"/>
        <v>300</v>
      </c>
      <c r="H436" s="2">
        <f t="shared" si="150"/>
        <v>660460.2436670207</v>
      </c>
      <c r="I436" s="2">
        <f t="shared" si="139"/>
        <v>4568.1833520302271</v>
      </c>
      <c r="J436" s="2">
        <v>0</v>
      </c>
      <c r="K436" s="2">
        <f t="shared" si="146"/>
        <v>665028.42701905093</v>
      </c>
      <c r="L436" s="2">
        <f t="shared" si="140"/>
        <v>538728.42701905093</v>
      </c>
      <c r="M436" s="2">
        <f t="shared" si="141"/>
        <v>64647.411242286107</v>
      </c>
      <c r="N436" s="2">
        <f t="shared" si="142"/>
        <v>600381.01577676483</v>
      </c>
      <c r="O436" s="2">
        <f t="shared" si="143"/>
        <v>474081.01577676483</v>
      </c>
      <c r="P436" s="2">
        <f t="shared" si="151"/>
        <v>2355.5484488348739</v>
      </c>
      <c r="Q436" s="2">
        <f t="shared" si="152"/>
        <v>455345.63476323365</v>
      </c>
      <c r="R436" s="2">
        <f t="shared" si="144"/>
        <v>329045.63476323365</v>
      </c>
      <c r="S436" s="2">
        <f>IF(MONTH(A436)=11,(Bezugstabelle!$D$14+Q424)*$R$10*0.7,0)</f>
        <v>0</v>
      </c>
      <c r="T436" s="2">
        <f t="shared" si="147"/>
        <v>0</v>
      </c>
      <c r="U436" s="3">
        <f t="shared" si="148"/>
        <v>60750.050318162001</v>
      </c>
      <c r="V436" s="3">
        <f t="shared" si="149"/>
        <v>268295.58444507164</v>
      </c>
      <c r="W436" s="14">
        <f t="shared" si="145"/>
        <v>394595.58444507164</v>
      </c>
    </row>
    <row r="437" spans="1:23" x14ac:dyDescent="0.25">
      <c r="A437" s="1">
        <v>56250</v>
      </c>
      <c r="B437">
        <v>422</v>
      </c>
      <c r="C437" s="8">
        <f t="shared" si="136"/>
        <v>300</v>
      </c>
      <c r="D437" s="8">
        <f t="shared" si="137"/>
        <v>126600</v>
      </c>
      <c r="E437">
        <v>0</v>
      </c>
      <c r="F437" s="2">
        <v>0</v>
      </c>
      <c r="G437" s="2">
        <f t="shared" si="138"/>
        <v>300</v>
      </c>
      <c r="H437" s="2">
        <f t="shared" si="150"/>
        <v>665328.42701905093</v>
      </c>
      <c r="I437" s="2">
        <f t="shared" si="139"/>
        <v>4601.8549535484353</v>
      </c>
      <c r="J437" s="2">
        <v>0</v>
      </c>
      <c r="K437" s="2">
        <f t="shared" si="146"/>
        <v>669930.28197259933</v>
      </c>
      <c r="L437" s="2">
        <f t="shared" si="140"/>
        <v>543330.28197259933</v>
      </c>
      <c r="M437" s="2">
        <f t="shared" si="141"/>
        <v>65199.633836711924</v>
      </c>
      <c r="N437" s="2">
        <f t="shared" si="142"/>
        <v>604730.64813588746</v>
      </c>
      <c r="O437" s="2">
        <f t="shared" si="143"/>
        <v>478130.64813588746</v>
      </c>
      <c r="P437" s="2">
        <f t="shared" si="151"/>
        <v>2369.3573007688151</v>
      </c>
      <c r="Q437" s="2">
        <f t="shared" si="152"/>
        <v>458014.99206400249</v>
      </c>
      <c r="R437" s="2">
        <f t="shared" si="144"/>
        <v>331414.99206400249</v>
      </c>
      <c r="S437" s="2">
        <f>IF(MONTH(A437)=11,(Bezugstabelle!$D$14+Q425)*$R$10*0.7,0)</f>
        <v>0</v>
      </c>
      <c r="T437" s="2">
        <f t="shared" si="147"/>
        <v>0</v>
      </c>
      <c r="U437" s="3">
        <f t="shared" si="148"/>
        <v>61187.49290981645</v>
      </c>
      <c r="V437" s="3">
        <f t="shared" si="149"/>
        <v>270227.49915418605</v>
      </c>
      <c r="W437" s="14">
        <f t="shared" si="145"/>
        <v>396827.49915418605</v>
      </c>
    </row>
    <row r="438" spans="1:23" x14ac:dyDescent="0.25">
      <c r="A438" s="1">
        <v>56281</v>
      </c>
      <c r="B438">
        <v>423</v>
      </c>
      <c r="C438" s="8">
        <f t="shared" si="136"/>
        <v>300</v>
      </c>
      <c r="D438" s="8">
        <f t="shared" si="137"/>
        <v>126900</v>
      </c>
      <c r="E438">
        <v>0</v>
      </c>
      <c r="F438" s="2">
        <v>0</v>
      </c>
      <c r="G438" s="2">
        <f t="shared" si="138"/>
        <v>300</v>
      </c>
      <c r="H438" s="2">
        <f t="shared" si="150"/>
        <v>670230.28197259933</v>
      </c>
      <c r="I438" s="2">
        <f t="shared" si="139"/>
        <v>4635.7594503104792</v>
      </c>
      <c r="J438" s="2">
        <v>0</v>
      </c>
      <c r="K438" s="2">
        <f t="shared" si="146"/>
        <v>674866.04142290982</v>
      </c>
      <c r="L438" s="2">
        <f t="shared" si="140"/>
        <v>547966.04142290982</v>
      </c>
      <c r="M438" s="2">
        <f t="shared" si="141"/>
        <v>65755.924970749169</v>
      </c>
      <c r="N438" s="2">
        <f t="shared" si="142"/>
        <v>609110.11645216064</v>
      </c>
      <c r="O438" s="2">
        <f t="shared" si="143"/>
        <v>482210.11645216064</v>
      </c>
      <c r="P438" s="2">
        <f t="shared" si="151"/>
        <v>2383.2379587328128</v>
      </c>
      <c r="Q438" s="2">
        <f t="shared" si="152"/>
        <v>460698.23002273531</v>
      </c>
      <c r="R438" s="2">
        <f t="shared" si="144"/>
        <v>333798.23002273531</v>
      </c>
      <c r="S438" s="2">
        <f>IF(MONTH(A438)=11,(Bezugstabelle!$D$14+Q426)*$R$10*0.7,0)</f>
        <v>0</v>
      </c>
      <c r="T438" s="2">
        <f t="shared" si="147"/>
        <v>0</v>
      </c>
      <c r="U438" s="3">
        <f t="shared" si="148"/>
        <v>61627.498217947497</v>
      </c>
      <c r="V438" s="3">
        <f t="shared" si="149"/>
        <v>272170.73180478782</v>
      </c>
      <c r="W438" s="14">
        <f t="shared" si="145"/>
        <v>399070.73180478782</v>
      </c>
    </row>
    <row r="439" spans="1:23" x14ac:dyDescent="0.25">
      <c r="A439" s="1">
        <v>56309</v>
      </c>
      <c r="B439">
        <v>424</v>
      </c>
      <c r="C439" s="8">
        <f t="shared" si="136"/>
        <v>300</v>
      </c>
      <c r="D439" s="8">
        <f t="shared" si="137"/>
        <v>127200</v>
      </c>
      <c r="E439">
        <v>0</v>
      </c>
      <c r="F439" s="2">
        <v>0</v>
      </c>
      <c r="G439" s="2">
        <f t="shared" si="138"/>
        <v>300</v>
      </c>
      <c r="H439" s="2">
        <f t="shared" si="150"/>
        <v>675166.04142290982</v>
      </c>
      <c r="I439" s="2">
        <f t="shared" si="139"/>
        <v>4669.8984531751266</v>
      </c>
      <c r="J439" s="2">
        <v>0</v>
      </c>
      <c r="K439" s="2">
        <f t="shared" si="146"/>
        <v>679835.93987608491</v>
      </c>
      <c r="L439" s="2">
        <f t="shared" si="140"/>
        <v>552635.93987608491</v>
      </c>
      <c r="M439" s="2">
        <f t="shared" si="141"/>
        <v>66316.312785130198</v>
      </c>
      <c r="N439" s="2">
        <f t="shared" si="142"/>
        <v>613519.62709095469</v>
      </c>
      <c r="O439" s="2">
        <f t="shared" si="143"/>
        <v>486319.62709095469</v>
      </c>
      <c r="P439" s="2">
        <f t="shared" si="151"/>
        <v>2397.1907961182237</v>
      </c>
      <c r="Q439" s="2">
        <f t="shared" si="152"/>
        <v>463395.42081885354</v>
      </c>
      <c r="R439" s="2">
        <f t="shared" si="144"/>
        <v>336195.42081885354</v>
      </c>
      <c r="S439" s="2">
        <f>IF(MONTH(A439)=11,(Bezugstabelle!$D$14+Q427)*$R$10*0.7,0)</f>
        <v>0</v>
      </c>
      <c r="T439" s="2">
        <f t="shared" si="147"/>
        <v>0</v>
      </c>
      <c r="U439" s="3">
        <f t="shared" si="148"/>
        <v>62070.079568680827</v>
      </c>
      <c r="V439" s="3">
        <f t="shared" si="149"/>
        <v>274125.3412501727</v>
      </c>
      <c r="W439" s="14">
        <f t="shared" si="145"/>
        <v>401325.3412501727</v>
      </c>
    </row>
    <row r="440" spans="1:23" x14ac:dyDescent="0.25">
      <c r="A440" s="1">
        <v>56340</v>
      </c>
      <c r="B440">
        <v>425</v>
      </c>
      <c r="C440" s="8">
        <f t="shared" si="136"/>
        <v>300</v>
      </c>
      <c r="D440" s="8">
        <f t="shared" si="137"/>
        <v>127500</v>
      </c>
      <c r="E440">
        <v>0</v>
      </c>
      <c r="F440" s="2">
        <v>0</v>
      </c>
      <c r="G440" s="2">
        <f t="shared" si="138"/>
        <v>300</v>
      </c>
      <c r="H440" s="2">
        <f t="shared" si="150"/>
        <v>680135.93987608491</v>
      </c>
      <c r="I440" s="2">
        <f t="shared" si="139"/>
        <v>4704.2735841429212</v>
      </c>
      <c r="J440" s="2">
        <v>0</v>
      </c>
      <c r="K440" s="2">
        <f t="shared" si="146"/>
        <v>684840.21346022782</v>
      </c>
      <c r="L440" s="2">
        <f t="shared" si="140"/>
        <v>557340.21346022782</v>
      </c>
      <c r="M440" s="2">
        <f t="shared" si="141"/>
        <v>66880.825615227339</v>
      </c>
      <c r="N440" s="2">
        <f t="shared" si="142"/>
        <v>617959.38784500048</v>
      </c>
      <c r="O440" s="2">
        <f t="shared" si="143"/>
        <v>490459.38784500048</v>
      </c>
      <c r="P440" s="2">
        <f t="shared" si="151"/>
        <v>2411.2161882580385</v>
      </c>
      <c r="Q440" s="2">
        <f t="shared" si="152"/>
        <v>466106.63700711157</v>
      </c>
      <c r="R440" s="2">
        <f t="shared" si="144"/>
        <v>338606.63700711157</v>
      </c>
      <c r="S440" s="2">
        <f>IF(MONTH(A440)=11,(Bezugstabelle!$D$14+Q428)*$R$10*0.7,0)</f>
        <v>0</v>
      </c>
      <c r="T440" s="2">
        <f t="shared" si="147"/>
        <v>0</v>
      </c>
      <c r="U440" s="3">
        <f t="shared" si="148"/>
        <v>62515.250357437959</v>
      </c>
      <c r="V440" s="3">
        <f t="shared" si="149"/>
        <v>276091.38664967363</v>
      </c>
      <c r="W440" s="14">
        <f t="shared" si="145"/>
        <v>403591.38664967363</v>
      </c>
    </row>
    <row r="441" spans="1:23" x14ac:dyDescent="0.25">
      <c r="A441" s="1">
        <v>56370</v>
      </c>
      <c r="B441">
        <v>426</v>
      </c>
      <c r="C441" s="8">
        <f t="shared" si="136"/>
        <v>300</v>
      </c>
      <c r="D441" s="8">
        <f t="shared" si="137"/>
        <v>127800</v>
      </c>
      <c r="E441">
        <v>0</v>
      </c>
      <c r="F441" s="2">
        <v>0</v>
      </c>
      <c r="G441" s="2">
        <f t="shared" si="138"/>
        <v>300</v>
      </c>
      <c r="H441" s="2">
        <f t="shared" si="150"/>
        <v>685140.21346022782</v>
      </c>
      <c r="I441" s="2">
        <f t="shared" si="139"/>
        <v>4738.8864764332429</v>
      </c>
      <c r="J441" s="2">
        <v>0</v>
      </c>
      <c r="K441" s="2">
        <f t="shared" si="146"/>
        <v>689879.09993666108</v>
      </c>
      <c r="L441" s="2">
        <f t="shared" si="140"/>
        <v>562079.09993666108</v>
      </c>
      <c r="M441" s="2">
        <f t="shared" si="141"/>
        <v>67449.491992399329</v>
      </c>
      <c r="N441" s="2">
        <f t="shared" si="142"/>
        <v>622429.60794426175</v>
      </c>
      <c r="O441" s="2">
        <f t="shared" si="143"/>
        <v>494629.60794426175</v>
      </c>
      <c r="P441" s="2">
        <f t="shared" si="151"/>
        <v>2425.3145124369798</v>
      </c>
      <c r="Q441" s="2">
        <f t="shared" si="152"/>
        <v>468831.95151954854</v>
      </c>
      <c r="R441" s="2">
        <f t="shared" si="144"/>
        <v>341031.95151954854</v>
      </c>
      <c r="S441" s="2">
        <f>IF(MONTH(A441)=11,(Bezugstabelle!$D$14+Q429)*$R$10*0.7,0)</f>
        <v>0</v>
      </c>
      <c r="T441" s="2">
        <f t="shared" si="147"/>
        <v>0</v>
      </c>
      <c r="U441" s="3">
        <f t="shared" si="148"/>
        <v>62963.02404929664</v>
      </c>
      <c r="V441" s="3">
        <f t="shared" si="149"/>
        <v>278068.92747025192</v>
      </c>
      <c r="W441" s="14">
        <f t="shared" si="145"/>
        <v>405868.92747025192</v>
      </c>
    </row>
    <row r="442" spans="1:23" x14ac:dyDescent="0.25">
      <c r="A442" s="1">
        <v>56401</v>
      </c>
      <c r="B442">
        <v>427</v>
      </c>
      <c r="C442" s="8">
        <f t="shared" si="136"/>
        <v>300</v>
      </c>
      <c r="D442" s="8">
        <f t="shared" si="137"/>
        <v>128100</v>
      </c>
      <c r="E442">
        <v>0</v>
      </c>
      <c r="F442" s="2">
        <v>0</v>
      </c>
      <c r="G442" s="2">
        <f t="shared" si="138"/>
        <v>300</v>
      </c>
      <c r="H442" s="2">
        <f t="shared" si="150"/>
        <v>690179.09993666108</v>
      </c>
      <c r="I442" s="2">
        <f t="shared" si="139"/>
        <v>4773.7387745619062</v>
      </c>
      <c r="J442" s="2">
        <v>0</v>
      </c>
      <c r="K442" s="2">
        <f t="shared" si="146"/>
        <v>694952.83871122298</v>
      </c>
      <c r="L442" s="2">
        <f t="shared" si="140"/>
        <v>566852.83871122298</v>
      </c>
      <c r="M442" s="2">
        <f t="shared" si="141"/>
        <v>68022.340645346761</v>
      </c>
      <c r="N442" s="2">
        <f t="shared" si="142"/>
        <v>626930.49806587619</v>
      </c>
      <c r="O442" s="2">
        <f t="shared" si="143"/>
        <v>498830.49806587619</v>
      </c>
      <c r="P442" s="2">
        <f t="shared" si="151"/>
        <v>2439.4861479016522</v>
      </c>
      <c r="Q442" s="2">
        <f t="shared" si="152"/>
        <v>471571.43766745017</v>
      </c>
      <c r="R442" s="2">
        <f t="shared" si="144"/>
        <v>343471.43766745017</v>
      </c>
      <c r="S442" s="2">
        <f>IF(MONTH(A442)=11,(Bezugstabelle!$D$14+Q430)*$R$10*0.7,0)</f>
        <v>0</v>
      </c>
      <c r="T442" s="2">
        <f t="shared" si="147"/>
        <v>0</v>
      </c>
      <c r="U442" s="3">
        <f t="shared" si="148"/>
        <v>63413.414179352978</v>
      </c>
      <c r="V442" s="3">
        <f t="shared" si="149"/>
        <v>280058.02348809718</v>
      </c>
      <c r="W442" s="14">
        <f t="shared" si="145"/>
        <v>408158.02348809718</v>
      </c>
    </row>
    <row r="443" spans="1:23" x14ac:dyDescent="0.25">
      <c r="A443" s="1">
        <v>56431</v>
      </c>
      <c r="B443">
        <v>428</v>
      </c>
      <c r="C443" s="8">
        <f t="shared" si="136"/>
        <v>300</v>
      </c>
      <c r="D443" s="8">
        <f t="shared" si="137"/>
        <v>128400</v>
      </c>
      <c r="E443">
        <v>0</v>
      </c>
      <c r="F443" s="2">
        <v>0</v>
      </c>
      <c r="G443" s="2">
        <f t="shared" si="138"/>
        <v>300</v>
      </c>
      <c r="H443" s="2">
        <f t="shared" si="150"/>
        <v>695252.83871122298</v>
      </c>
      <c r="I443" s="2">
        <f t="shared" si="139"/>
        <v>4808.8321344192927</v>
      </c>
      <c r="J443" s="2">
        <v>0</v>
      </c>
      <c r="K443" s="2">
        <f t="shared" si="146"/>
        <v>700061.67084564222</v>
      </c>
      <c r="L443" s="2">
        <f t="shared" si="140"/>
        <v>571661.67084564222</v>
      </c>
      <c r="M443" s="2">
        <f t="shared" si="141"/>
        <v>68599.400501477066</v>
      </c>
      <c r="N443" s="2">
        <f t="shared" si="142"/>
        <v>631462.27034416515</v>
      </c>
      <c r="O443" s="2">
        <f t="shared" si="143"/>
        <v>503062.27034416515</v>
      </c>
      <c r="P443" s="2">
        <f t="shared" si="151"/>
        <v>2453.7314758707407</v>
      </c>
      <c r="Q443" s="2">
        <f t="shared" si="152"/>
        <v>474325.16914332093</v>
      </c>
      <c r="R443" s="2">
        <f t="shared" si="144"/>
        <v>345925.16914332093</v>
      </c>
      <c r="S443" s="2">
        <f>IF(MONTH(A443)=11,(Bezugstabelle!$D$14+Q431)*$R$10*0.7,0)</f>
        <v>0</v>
      </c>
      <c r="T443" s="2">
        <f t="shared" si="147"/>
        <v>0</v>
      </c>
      <c r="U443" s="3">
        <f t="shared" si="148"/>
        <v>63866.43435308562</v>
      </c>
      <c r="V443" s="3">
        <f t="shared" si="149"/>
        <v>282058.73479023529</v>
      </c>
      <c r="W443" s="14">
        <f t="shared" si="145"/>
        <v>410458.73479023529</v>
      </c>
    </row>
    <row r="444" spans="1:23" x14ac:dyDescent="0.25">
      <c r="A444" s="1">
        <v>56462</v>
      </c>
      <c r="B444">
        <v>429</v>
      </c>
      <c r="C444" s="8">
        <f t="shared" si="136"/>
        <v>300</v>
      </c>
      <c r="D444" s="8">
        <f t="shared" si="137"/>
        <v>128700</v>
      </c>
      <c r="E444">
        <v>0</v>
      </c>
      <c r="F444" s="2">
        <v>0</v>
      </c>
      <c r="G444" s="2">
        <f t="shared" si="138"/>
        <v>300</v>
      </c>
      <c r="H444" s="2">
        <f t="shared" si="150"/>
        <v>700361.67084564222</v>
      </c>
      <c r="I444" s="2">
        <f t="shared" si="139"/>
        <v>4844.1682233490255</v>
      </c>
      <c r="J444" s="2">
        <v>0</v>
      </c>
      <c r="K444" s="2">
        <f t="shared" si="146"/>
        <v>705205.83906899125</v>
      </c>
      <c r="L444" s="2">
        <f t="shared" si="140"/>
        <v>576505.83906899125</v>
      </c>
      <c r="M444" s="2">
        <f t="shared" si="141"/>
        <v>69180.700688278943</v>
      </c>
      <c r="N444" s="2">
        <f t="shared" si="142"/>
        <v>636025.13838071236</v>
      </c>
      <c r="O444" s="2">
        <f t="shared" si="143"/>
        <v>507325.13838071236</v>
      </c>
      <c r="P444" s="2">
        <f t="shared" si="151"/>
        <v>2468.0508795452688</v>
      </c>
      <c r="Q444" s="2">
        <f t="shared" si="152"/>
        <v>477093.22002286621</v>
      </c>
      <c r="R444" s="2">
        <f t="shared" si="144"/>
        <v>348393.22002286621</v>
      </c>
      <c r="S444" s="2">
        <f>IF(MONTH(A444)=11,(Bezugstabelle!$D$14+Q432)*$R$10*0.7,0)</f>
        <v>0</v>
      </c>
      <c r="T444" s="2">
        <f t="shared" si="147"/>
        <v>0</v>
      </c>
      <c r="U444" s="3">
        <f t="shared" si="148"/>
        <v>64322.098246721667</v>
      </c>
      <c r="V444" s="3">
        <f t="shared" si="149"/>
        <v>284071.12177614454</v>
      </c>
      <c r="W444" s="14">
        <f t="shared" si="145"/>
        <v>412771.12177614454</v>
      </c>
    </row>
    <row r="445" spans="1:23" x14ac:dyDescent="0.25">
      <c r="A445" s="1">
        <v>56493</v>
      </c>
      <c r="B445">
        <v>430</v>
      </c>
      <c r="C445" s="8">
        <f t="shared" si="136"/>
        <v>300</v>
      </c>
      <c r="D445" s="8">
        <f t="shared" si="137"/>
        <v>129000</v>
      </c>
      <c r="E445">
        <v>0</v>
      </c>
      <c r="F445" s="2">
        <v>0</v>
      </c>
      <c r="G445" s="2">
        <f t="shared" si="138"/>
        <v>300</v>
      </c>
      <c r="H445" s="2">
        <f t="shared" si="150"/>
        <v>705505.83906899125</v>
      </c>
      <c r="I445" s="2">
        <f t="shared" si="139"/>
        <v>4879.7487202271896</v>
      </c>
      <c r="J445" s="2">
        <v>0</v>
      </c>
      <c r="K445" s="2">
        <f t="shared" si="146"/>
        <v>710385.58778921841</v>
      </c>
      <c r="L445" s="2">
        <f t="shared" si="140"/>
        <v>581385.58778921841</v>
      </c>
      <c r="M445" s="2">
        <f t="shared" si="141"/>
        <v>69766.270534706215</v>
      </c>
      <c r="N445" s="2">
        <f t="shared" si="142"/>
        <v>640619.31725451222</v>
      </c>
      <c r="O445" s="2">
        <f t="shared" si="143"/>
        <v>511619.31725451222</v>
      </c>
      <c r="P445" s="2">
        <f t="shared" si="151"/>
        <v>2482.4447441189041</v>
      </c>
      <c r="Q445" s="2">
        <f t="shared" si="152"/>
        <v>479875.66476698511</v>
      </c>
      <c r="R445" s="2">
        <f t="shared" si="144"/>
        <v>350875.66476698511</v>
      </c>
      <c r="S445" s="2">
        <f>IF(MONTH(A445)=11,(Bezugstabelle!$D$14+Q433)*$R$10*0.7,0)</f>
        <v>0</v>
      </c>
      <c r="T445" s="2">
        <f t="shared" si="147"/>
        <v>0</v>
      </c>
      <c r="U445" s="3">
        <f t="shared" si="148"/>
        <v>64780.419607604614</v>
      </c>
      <c r="V445" s="3">
        <f t="shared" si="149"/>
        <v>286095.24515938049</v>
      </c>
      <c r="W445" s="14">
        <f t="shared" si="145"/>
        <v>415095.24515938049</v>
      </c>
    </row>
    <row r="446" spans="1:23" x14ac:dyDescent="0.25">
      <c r="A446" s="1">
        <v>56523</v>
      </c>
      <c r="B446">
        <v>431</v>
      </c>
      <c r="C446" s="8">
        <f t="shared" si="136"/>
        <v>300</v>
      </c>
      <c r="D446" s="8">
        <f t="shared" si="137"/>
        <v>129300</v>
      </c>
      <c r="E446">
        <v>0</v>
      </c>
      <c r="F446" s="2">
        <v>0</v>
      </c>
      <c r="G446" s="2">
        <f t="shared" si="138"/>
        <v>300</v>
      </c>
      <c r="H446" s="2">
        <f t="shared" si="150"/>
        <v>710685.58778921841</v>
      </c>
      <c r="I446" s="2">
        <f t="shared" si="139"/>
        <v>4915.5753155420944</v>
      </c>
      <c r="J446" s="2">
        <v>0</v>
      </c>
      <c r="K446" s="2">
        <f t="shared" si="146"/>
        <v>715601.16310476046</v>
      </c>
      <c r="L446" s="2">
        <f t="shared" si="140"/>
        <v>586301.16310476046</v>
      </c>
      <c r="M446" s="2">
        <f t="shared" si="141"/>
        <v>70356.13957257125</v>
      </c>
      <c r="N446" s="2">
        <f t="shared" si="142"/>
        <v>645245.0235321892</v>
      </c>
      <c r="O446" s="2">
        <f t="shared" si="143"/>
        <v>515945.0235321892</v>
      </c>
      <c r="P446" s="2">
        <f t="shared" si="151"/>
        <v>2496.9134567883225</v>
      </c>
      <c r="Q446" s="2">
        <f t="shared" si="152"/>
        <v>482672.57822377345</v>
      </c>
      <c r="R446" s="2">
        <f t="shared" si="144"/>
        <v>353372.57822377345</v>
      </c>
      <c r="S446" s="2">
        <f>IF(MONTH(A446)=11,(Bezugstabelle!$D$14+Q434)*$R$10*0.7,0)</f>
        <v>0</v>
      </c>
      <c r="T446" s="2">
        <f t="shared" si="147"/>
        <v>0</v>
      </c>
      <c r="U446" s="3">
        <f t="shared" si="148"/>
        <v>65241.412254564166</v>
      </c>
      <c r="V446" s="3">
        <f t="shared" si="149"/>
        <v>288131.16596920928</v>
      </c>
      <c r="W446" s="14">
        <f t="shared" si="145"/>
        <v>417431.16596920928</v>
      </c>
    </row>
    <row r="447" spans="1:23" x14ac:dyDescent="0.25">
      <c r="A447" s="1">
        <v>56554</v>
      </c>
      <c r="B447">
        <v>432</v>
      </c>
      <c r="C447" s="8">
        <f t="shared" si="136"/>
        <v>300</v>
      </c>
      <c r="D447" s="8">
        <f t="shared" si="137"/>
        <v>129600</v>
      </c>
      <c r="E447">
        <v>0</v>
      </c>
      <c r="F447" s="2">
        <f>F435+$J$7</f>
        <v>-212.92000000000019</v>
      </c>
      <c r="G447" s="2">
        <f t="shared" si="138"/>
        <v>87.079999999999814</v>
      </c>
      <c r="H447" s="2">
        <f t="shared" si="150"/>
        <v>715688.24310476042</v>
      </c>
      <c r="I447" s="2">
        <f t="shared" si="139"/>
        <v>4950.1770148079268</v>
      </c>
      <c r="J447" s="2">
        <f t="shared" si="155"/>
        <v>2826.9685602638037</v>
      </c>
      <c r="K447" s="2">
        <f t="shared" si="146"/>
        <v>723465.3886798321</v>
      </c>
      <c r="L447" s="2">
        <f t="shared" si="140"/>
        <v>593865.3886798321</v>
      </c>
      <c r="M447" s="2">
        <f t="shared" si="141"/>
        <v>71263.846641579861</v>
      </c>
      <c r="N447" s="2">
        <f t="shared" si="142"/>
        <v>652201.54203825223</v>
      </c>
      <c r="O447" s="2">
        <f t="shared" si="143"/>
        <v>522601.54203825223</v>
      </c>
      <c r="P447" s="2">
        <f t="shared" si="151"/>
        <v>2511.4574067636217</v>
      </c>
      <c r="Q447" s="2">
        <f t="shared" si="152"/>
        <v>485416.4609590412</v>
      </c>
      <c r="R447" s="2">
        <f t="shared" si="144"/>
        <v>355816.4609590412</v>
      </c>
      <c r="S447" s="2">
        <f>IF(MONTH(A447)=11,(Bezugstabelle!$D$14+Q435)*$R$10*0.7,0)</f>
        <v>1654.8899141844115</v>
      </c>
      <c r="T447" s="2">
        <f t="shared" si="147"/>
        <v>67.574671495863456</v>
      </c>
      <c r="U447" s="3">
        <f t="shared" si="148"/>
        <v>65387.080054156679</v>
      </c>
      <c r="V447" s="3">
        <f t="shared" si="149"/>
        <v>290429.38090488454</v>
      </c>
      <c r="W447" s="14">
        <f t="shared" si="145"/>
        <v>420029.38090488454</v>
      </c>
    </row>
    <row r="448" spans="1:23" x14ac:dyDescent="0.25">
      <c r="A448" s="1">
        <v>56584</v>
      </c>
      <c r="B448">
        <v>433</v>
      </c>
      <c r="C448" s="8">
        <f t="shared" si="136"/>
        <v>300</v>
      </c>
      <c r="D448" s="8">
        <f t="shared" si="137"/>
        <v>129900</v>
      </c>
      <c r="E448">
        <v>0</v>
      </c>
      <c r="F448" s="2">
        <v>0</v>
      </c>
      <c r="G448" s="2">
        <f t="shared" si="138"/>
        <v>300</v>
      </c>
      <c r="H448" s="2">
        <f t="shared" si="150"/>
        <v>723765.3886798321</v>
      </c>
      <c r="I448" s="2">
        <f t="shared" si="139"/>
        <v>5006.043938368839</v>
      </c>
      <c r="J448" s="2">
        <v>0</v>
      </c>
      <c r="K448" s="2">
        <f t="shared" si="146"/>
        <v>728771.4326182009</v>
      </c>
      <c r="L448" s="2">
        <f t="shared" si="140"/>
        <v>598871.4326182009</v>
      </c>
      <c r="M448" s="2">
        <f t="shared" si="141"/>
        <v>71864.571914184111</v>
      </c>
      <c r="N448" s="2">
        <f t="shared" si="142"/>
        <v>656906.86070401676</v>
      </c>
      <c r="O448" s="2">
        <f t="shared" si="143"/>
        <v>527006.86070401676</v>
      </c>
      <c r="P448" s="2">
        <f t="shared" si="151"/>
        <v>2525.7255969870143</v>
      </c>
      <c r="Q448" s="2">
        <f t="shared" si="152"/>
        <v>488242.1865560282</v>
      </c>
      <c r="R448" s="2">
        <f t="shared" si="144"/>
        <v>358342.1865560282</v>
      </c>
      <c r="S448" s="2">
        <f>IF(MONTH(A448)=11,(Bezugstabelle!$D$14+Q436)*$R$10*0.7,0)</f>
        <v>0</v>
      </c>
      <c r="T448" s="2">
        <f t="shared" si="147"/>
        <v>0</v>
      </c>
      <c r="U448" s="3">
        <f t="shared" si="148"/>
        <v>66158.9261929067</v>
      </c>
      <c r="V448" s="3">
        <f t="shared" si="149"/>
        <v>292183.26036312152</v>
      </c>
      <c r="W448" s="14">
        <f t="shared" si="145"/>
        <v>422083.26036312152</v>
      </c>
    </row>
    <row r="449" spans="1:23" x14ac:dyDescent="0.25">
      <c r="A449" s="1">
        <v>56615</v>
      </c>
      <c r="B449">
        <v>434</v>
      </c>
      <c r="C449" s="8">
        <f t="shared" si="136"/>
        <v>300</v>
      </c>
      <c r="D449" s="8">
        <f t="shared" si="137"/>
        <v>130200</v>
      </c>
      <c r="E449">
        <v>0</v>
      </c>
      <c r="F449" s="2">
        <v>0</v>
      </c>
      <c r="G449" s="2">
        <f t="shared" si="138"/>
        <v>300</v>
      </c>
      <c r="H449" s="2">
        <f t="shared" si="150"/>
        <v>729071.4326182009</v>
      </c>
      <c r="I449" s="2">
        <f t="shared" si="139"/>
        <v>5042.7440756092228</v>
      </c>
      <c r="J449" s="2">
        <v>0</v>
      </c>
      <c r="K449" s="2">
        <f t="shared" si="146"/>
        <v>734114.17669381015</v>
      </c>
      <c r="L449" s="2">
        <f t="shared" si="140"/>
        <v>603914.17669381015</v>
      </c>
      <c r="M449" s="2">
        <f t="shared" si="141"/>
        <v>72469.701203257224</v>
      </c>
      <c r="N449" s="2">
        <f t="shared" si="142"/>
        <v>661644.47549055296</v>
      </c>
      <c r="O449" s="2">
        <f t="shared" si="143"/>
        <v>531444.47549055296</v>
      </c>
      <c r="P449" s="2">
        <f t="shared" si="151"/>
        <v>2540.4193700913465</v>
      </c>
      <c r="Q449" s="2">
        <f t="shared" si="152"/>
        <v>491082.60592611955</v>
      </c>
      <c r="R449" s="2">
        <f t="shared" si="144"/>
        <v>360882.60592611955</v>
      </c>
      <c r="S449" s="2">
        <f>IF(MONTH(A449)=11,(Bezugstabelle!$D$14+Q437)*$R$10*0.7,0)</f>
        <v>0</v>
      </c>
      <c r="T449" s="2">
        <f t="shared" si="147"/>
        <v>0</v>
      </c>
      <c r="U449" s="3">
        <f t="shared" si="148"/>
        <v>66627.951119109814</v>
      </c>
      <c r="V449" s="3">
        <f t="shared" si="149"/>
        <v>294254.65480700973</v>
      </c>
      <c r="W449" s="14">
        <f t="shared" si="145"/>
        <v>424454.65480700973</v>
      </c>
    </row>
    <row r="450" spans="1:23" x14ac:dyDescent="0.25">
      <c r="A450" s="1">
        <v>56646</v>
      </c>
      <c r="B450">
        <v>435</v>
      </c>
      <c r="C450" s="8">
        <f t="shared" si="136"/>
        <v>300</v>
      </c>
      <c r="D450" s="8">
        <f t="shared" si="137"/>
        <v>130500</v>
      </c>
      <c r="E450">
        <v>0</v>
      </c>
      <c r="F450" s="2">
        <v>0</v>
      </c>
      <c r="G450" s="2">
        <f t="shared" si="138"/>
        <v>300</v>
      </c>
      <c r="H450" s="2">
        <f t="shared" si="150"/>
        <v>734414.17669381015</v>
      </c>
      <c r="I450" s="2">
        <f t="shared" si="139"/>
        <v>5079.6980554655211</v>
      </c>
      <c r="J450" s="2">
        <v>0</v>
      </c>
      <c r="K450" s="2">
        <f t="shared" si="146"/>
        <v>739493.87474927562</v>
      </c>
      <c r="L450" s="2">
        <f t="shared" si="140"/>
        <v>608993.87474927562</v>
      </c>
      <c r="M450" s="2">
        <f t="shared" si="141"/>
        <v>73079.264969913071</v>
      </c>
      <c r="N450" s="2">
        <f t="shared" si="142"/>
        <v>666414.60977936257</v>
      </c>
      <c r="O450" s="2">
        <f t="shared" si="143"/>
        <v>535914.60977936257</v>
      </c>
      <c r="P450" s="2">
        <f t="shared" si="151"/>
        <v>2555.1895508158213</v>
      </c>
      <c r="Q450" s="2">
        <f t="shared" si="152"/>
        <v>493937.7954769354</v>
      </c>
      <c r="R450" s="2">
        <f t="shared" si="144"/>
        <v>363437.7954769354</v>
      </c>
      <c r="S450" s="2">
        <f>IF(MONTH(A450)=11,(Bezugstabelle!$D$14+Q438)*$R$10*0.7,0)</f>
        <v>0</v>
      </c>
      <c r="T450" s="2">
        <f t="shared" si="147"/>
        <v>0</v>
      </c>
      <c r="U450" s="3">
        <f t="shared" si="148"/>
        <v>67099.702989929181</v>
      </c>
      <c r="V450" s="3">
        <f t="shared" si="149"/>
        <v>296338.09248700622</v>
      </c>
      <c r="W450" s="14">
        <f t="shared" si="145"/>
        <v>426838.09248700622</v>
      </c>
    </row>
    <row r="451" spans="1:23" x14ac:dyDescent="0.25">
      <c r="A451" s="1">
        <v>56674</v>
      </c>
      <c r="B451">
        <v>436</v>
      </c>
      <c r="C451" s="8">
        <f t="shared" si="136"/>
        <v>300</v>
      </c>
      <c r="D451" s="8">
        <f t="shared" si="137"/>
        <v>130800</v>
      </c>
      <c r="E451">
        <v>0</v>
      </c>
      <c r="F451" s="2">
        <v>0</v>
      </c>
      <c r="G451" s="2">
        <f t="shared" si="138"/>
        <v>300</v>
      </c>
      <c r="H451" s="2">
        <f t="shared" si="150"/>
        <v>739793.87474927562</v>
      </c>
      <c r="I451" s="2">
        <f t="shared" si="139"/>
        <v>5116.9076336824901</v>
      </c>
      <c r="J451" s="2">
        <v>0</v>
      </c>
      <c r="K451" s="2">
        <f t="shared" si="146"/>
        <v>744910.7823829581</v>
      </c>
      <c r="L451" s="2">
        <f t="shared" si="140"/>
        <v>614110.7823829581</v>
      </c>
      <c r="M451" s="2">
        <f t="shared" si="141"/>
        <v>73693.293885954976</v>
      </c>
      <c r="N451" s="2">
        <f t="shared" si="142"/>
        <v>671217.4884970031</v>
      </c>
      <c r="O451" s="2">
        <f t="shared" si="143"/>
        <v>540417.4884970031</v>
      </c>
      <c r="P451" s="2">
        <f t="shared" si="151"/>
        <v>2570.0365364800641</v>
      </c>
      <c r="Q451" s="2">
        <f t="shared" si="152"/>
        <v>496807.83201341546</v>
      </c>
      <c r="R451" s="2">
        <f t="shared" si="144"/>
        <v>366007.83201341546</v>
      </c>
      <c r="S451" s="2">
        <f>IF(MONTH(A451)=11,(Bezugstabelle!$D$14+Q439)*$R$10*0.7,0)</f>
        <v>0</v>
      </c>
      <c r="T451" s="2">
        <f t="shared" si="147"/>
        <v>0</v>
      </c>
      <c r="U451" s="3">
        <f t="shared" si="148"/>
        <v>67574.195985476821</v>
      </c>
      <c r="V451" s="3">
        <f t="shared" si="149"/>
        <v>298433.63602793863</v>
      </c>
      <c r="W451" s="14">
        <f t="shared" si="145"/>
        <v>429233.63602793863</v>
      </c>
    </row>
    <row r="452" spans="1:23" x14ac:dyDescent="0.25">
      <c r="A452" s="1">
        <v>56705</v>
      </c>
      <c r="B452">
        <v>437</v>
      </c>
      <c r="C452" s="8">
        <f t="shared" si="136"/>
        <v>300</v>
      </c>
      <c r="D452" s="8">
        <f t="shared" si="137"/>
        <v>131100</v>
      </c>
      <c r="E452">
        <v>0</v>
      </c>
      <c r="F452" s="2">
        <v>0</v>
      </c>
      <c r="G452" s="2">
        <f t="shared" si="138"/>
        <v>300</v>
      </c>
      <c r="H452" s="2">
        <f t="shared" si="150"/>
        <v>745210.7823829581</v>
      </c>
      <c r="I452" s="2">
        <f t="shared" si="139"/>
        <v>5154.3745781487933</v>
      </c>
      <c r="J452" s="2">
        <v>0</v>
      </c>
      <c r="K452" s="2">
        <f t="shared" si="146"/>
        <v>750365.15696110693</v>
      </c>
      <c r="L452" s="2">
        <f t="shared" si="140"/>
        <v>619265.15696110693</v>
      </c>
      <c r="M452" s="2">
        <f t="shared" si="141"/>
        <v>74311.81883533283</v>
      </c>
      <c r="N452" s="2">
        <f t="shared" si="142"/>
        <v>676053.33812577405</v>
      </c>
      <c r="O452" s="2">
        <f t="shared" si="143"/>
        <v>544953.33812577405</v>
      </c>
      <c r="P452" s="2">
        <f t="shared" si="151"/>
        <v>2584.9607264697602</v>
      </c>
      <c r="Q452" s="2">
        <f t="shared" si="152"/>
        <v>499692.79273988522</v>
      </c>
      <c r="R452" s="2">
        <f t="shared" si="144"/>
        <v>368592.79273988522</v>
      </c>
      <c r="S452" s="2">
        <f>IF(MONTH(A452)=11,(Bezugstabelle!$D$14+Q440)*$R$10*0.7,0)</f>
        <v>0</v>
      </c>
      <c r="T452" s="2">
        <f t="shared" si="147"/>
        <v>0</v>
      </c>
      <c r="U452" s="3">
        <f t="shared" si="148"/>
        <v>68051.444359601301</v>
      </c>
      <c r="V452" s="3">
        <f t="shared" si="149"/>
        <v>300541.34838028392</v>
      </c>
      <c r="W452" s="14">
        <f t="shared" si="145"/>
        <v>431641.34838028392</v>
      </c>
    </row>
    <row r="453" spans="1:23" x14ac:dyDescent="0.25">
      <c r="A453" s="1">
        <v>56735</v>
      </c>
      <c r="B453">
        <v>438</v>
      </c>
      <c r="C453" s="8">
        <f t="shared" si="136"/>
        <v>300</v>
      </c>
      <c r="D453" s="8">
        <f t="shared" si="137"/>
        <v>131400</v>
      </c>
      <c r="E453">
        <v>0</v>
      </c>
      <c r="F453" s="2">
        <v>0</v>
      </c>
      <c r="G453" s="2">
        <f t="shared" si="138"/>
        <v>300</v>
      </c>
      <c r="H453" s="2">
        <f t="shared" si="150"/>
        <v>750665.15696110693</v>
      </c>
      <c r="I453" s="2">
        <f t="shared" si="139"/>
        <v>5192.1006689809901</v>
      </c>
      <c r="J453" s="2">
        <v>0</v>
      </c>
      <c r="K453" s="2">
        <f t="shared" si="146"/>
        <v>755857.2576300879</v>
      </c>
      <c r="L453" s="2">
        <f t="shared" si="140"/>
        <v>624457.2576300879</v>
      </c>
      <c r="M453" s="2">
        <f t="shared" si="141"/>
        <v>74934.870915610547</v>
      </c>
      <c r="N453" s="2">
        <f t="shared" si="142"/>
        <v>680922.38671447732</v>
      </c>
      <c r="O453" s="2">
        <f t="shared" si="143"/>
        <v>549522.38671447732</v>
      </c>
      <c r="P453" s="2">
        <f t="shared" si="151"/>
        <v>2599.9625222474028</v>
      </c>
      <c r="Q453" s="2">
        <f t="shared" si="152"/>
        <v>502592.75526213262</v>
      </c>
      <c r="R453" s="2">
        <f t="shared" si="144"/>
        <v>371192.75526213262</v>
      </c>
      <c r="S453" s="2">
        <f>IF(MONTH(A453)=11,(Bezugstabelle!$D$14+Q441)*$R$10*0.7,0)</f>
        <v>0</v>
      </c>
      <c r="T453" s="2">
        <f t="shared" si="147"/>
        <v>0</v>
      </c>
      <c r="U453" s="3">
        <f t="shared" si="148"/>
        <v>68531.462440271222</v>
      </c>
      <c r="V453" s="3">
        <f t="shared" si="149"/>
        <v>302661.2928218614</v>
      </c>
      <c r="W453" s="14">
        <f t="shared" si="145"/>
        <v>434061.2928218614</v>
      </c>
    </row>
    <row r="454" spans="1:23" x14ac:dyDescent="0.25">
      <c r="A454" s="1">
        <v>56766</v>
      </c>
      <c r="B454">
        <v>439</v>
      </c>
      <c r="C454" s="8">
        <f t="shared" si="136"/>
        <v>300</v>
      </c>
      <c r="D454" s="8">
        <f t="shared" si="137"/>
        <v>131700</v>
      </c>
      <c r="E454">
        <v>0</v>
      </c>
      <c r="F454" s="2">
        <v>0</v>
      </c>
      <c r="G454" s="2">
        <f t="shared" si="138"/>
        <v>300</v>
      </c>
      <c r="H454" s="2">
        <f t="shared" si="150"/>
        <v>756157.2576300879</v>
      </c>
      <c r="I454" s="2">
        <f t="shared" si="139"/>
        <v>5230.0876986081084</v>
      </c>
      <c r="J454" s="2">
        <v>0</v>
      </c>
      <c r="K454" s="2">
        <f t="shared" si="146"/>
        <v>761387.34532869596</v>
      </c>
      <c r="L454" s="2">
        <f t="shared" si="140"/>
        <v>629687.34532869596</v>
      </c>
      <c r="M454" s="2">
        <f t="shared" si="141"/>
        <v>75562.481439443523</v>
      </c>
      <c r="N454" s="2">
        <f t="shared" si="142"/>
        <v>685824.86388925242</v>
      </c>
      <c r="O454" s="2">
        <f t="shared" si="143"/>
        <v>554124.86388925242</v>
      </c>
      <c r="P454" s="2">
        <f t="shared" si="151"/>
        <v>2615.0423273630895</v>
      </c>
      <c r="Q454" s="2">
        <f t="shared" si="152"/>
        <v>505507.79758949572</v>
      </c>
      <c r="R454" s="2">
        <f t="shared" si="144"/>
        <v>373807.79758949572</v>
      </c>
      <c r="S454" s="2">
        <f>IF(MONTH(A454)=11,(Bezugstabelle!$D$14+Q442)*$R$10*0.7,0)</f>
        <v>0</v>
      </c>
      <c r="T454" s="2">
        <f t="shared" si="147"/>
        <v>0</v>
      </c>
      <c r="U454" s="3">
        <f t="shared" si="148"/>
        <v>69014.264629960642</v>
      </c>
      <c r="V454" s="3">
        <f t="shared" si="149"/>
        <v>304793.53295953508</v>
      </c>
      <c r="W454" s="14">
        <f t="shared" si="145"/>
        <v>436493.53295953508</v>
      </c>
    </row>
    <row r="455" spans="1:23" x14ac:dyDescent="0.25">
      <c r="A455" s="1">
        <v>56796</v>
      </c>
      <c r="B455">
        <v>440</v>
      </c>
      <c r="C455" s="8">
        <f t="shared" si="136"/>
        <v>300</v>
      </c>
      <c r="D455" s="8">
        <f t="shared" si="137"/>
        <v>132000</v>
      </c>
      <c r="E455">
        <v>0</v>
      </c>
      <c r="F455" s="2">
        <v>0</v>
      </c>
      <c r="G455" s="2">
        <f t="shared" si="138"/>
        <v>300</v>
      </c>
      <c r="H455" s="2">
        <f t="shared" si="150"/>
        <v>761687.34532869596</v>
      </c>
      <c r="I455" s="2">
        <f t="shared" si="139"/>
        <v>5268.3374718568139</v>
      </c>
      <c r="J455" s="2">
        <v>0</v>
      </c>
      <c r="K455" s="2">
        <f t="shared" si="146"/>
        <v>766955.68280055281</v>
      </c>
      <c r="L455" s="2">
        <f t="shared" si="140"/>
        <v>634955.68280055281</v>
      </c>
      <c r="M455" s="2">
        <f t="shared" si="141"/>
        <v>76194.681936066336</v>
      </c>
      <c r="N455" s="2">
        <f t="shared" si="142"/>
        <v>690761.00086448644</v>
      </c>
      <c r="O455" s="2">
        <f t="shared" si="143"/>
        <v>558761.00086448644</v>
      </c>
      <c r="P455" s="2">
        <f t="shared" si="151"/>
        <v>2630.2005474653774</v>
      </c>
      <c r="Q455" s="2">
        <f t="shared" si="152"/>
        <v>508437.99813696108</v>
      </c>
      <c r="R455" s="2">
        <f t="shared" si="144"/>
        <v>376437.99813696108</v>
      </c>
      <c r="S455" s="2">
        <f>IF(MONTH(A455)=11,(Bezugstabelle!$D$14+Q443)*$R$10*0.7,0)</f>
        <v>0</v>
      </c>
      <c r="T455" s="2">
        <f t="shared" si="147"/>
        <v>0</v>
      </c>
      <c r="U455" s="3">
        <f t="shared" si="148"/>
        <v>69499.865406036435</v>
      </c>
      <c r="V455" s="3">
        <f t="shared" si="149"/>
        <v>306938.13273092464</v>
      </c>
      <c r="W455" s="14">
        <f t="shared" si="145"/>
        <v>438938.13273092464</v>
      </c>
    </row>
    <row r="456" spans="1:23" x14ac:dyDescent="0.25">
      <c r="A456" s="1">
        <v>56827</v>
      </c>
      <c r="B456">
        <v>441</v>
      </c>
      <c r="C456" s="8">
        <f t="shared" si="136"/>
        <v>300</v>
      </c>
      <c r="D456" s="8">
        <f t="shared" si="137"/>
        <v>132300</v>
      </c>
      <c r="E456">
        <v>0</v>
      </c>
      <c r="F456" s="2">
        <v>0</v>
      </c>
      <c r="G456" s="2">
        <f t="shared" si="138"/>
        <v>300</v>
      </c>
      <c r="H456" s="2">
        <f t="shared" si="150"/>
        <v>767255.68280055281</v>
      </c>
      <c r="I456" s="2">
        <f t="shared" si="139"/>
        <v>5306.8518060371571</v>
      </c>
      <c r="J456" s="2">
        <v>0</v>
      </c>
      <c r="K456" s="2">
        <f t="shared" si="146"/>
        <v>772562.53460658994</v>
      </c>
      <c r="L456" s="2">
        <f t="shared" si="140"/>
        <v>640262.53460658994</v>
      </c>
      <c r="M456" s="2">
        <f t="shared" si="141"/>
        <v>76831.504152790803</v>
      </c>
      <c r="N456" s="2">
        <f t="shared" si="142"/>
        <v>695731.03045379918</v>
      </c>
      <c r="O456" s="2">
        <f t="shared" si="143"/>
        <v>563431.03045379918</v>
      </c>
      <c r="P456" s="2">
        <f t="shared" si="151"/>
        <v>2645.4375903121977</v>
      </c>
      <c r="Q456" s="2">
        <f t="shared" si="152"/>
        <v>511383.43572727329</v>
      </c>
      <c r="R456" s="2">
        <f t="shared" si="144"/>
        <v>379083.43572727329</v>
      </c>
      <c r="S456" s="2">
        <f>IF(MONTH(A456)=11,(Bezugstabelle!$D$14+Q444)*$R$10*0.7,0)</f>
        <v>0</v>
      </c>
      <c r="T456" s="2">
        <f t="shared" si="147"/>
        <v>0</v>
      </c>
      <c r="U456" s="3">
        <f t="shared" si="148"/>
        <v>69988.279321147827</v>
      </c>
      <c r="V456" s="3">
        <f t="shared" si="149"/>
        <v>309095.15640612546</v>
      </c>
      <c r="W456" s="14">
        <f t="shared" si="145"/>
        <v>441395.15640612546</v>
      </c>
    </row>
    <row r="457" spans="1:23" x14ac:dyDescent="0.25">
      <c r="A457" s="1">
        <v>56858</v>
      </c>
      <c r="B457">
        <v>442</v>
      </c>
      <c r="C457" s="8">
        <f t="shared" si="136"/>
        <v>300</v>
      </c>
      <c r="D457" s="8">
        <f t="shared" si="137"/>
        <v>132600</v>
      </c>
      <c r="E457">
        <v>0</v>
      </c>
      <c r="F457" s="2">
        <v>0</v>
      </c>
      <c r="G457" s="2">
        <f t="shared" si="138"/>
        <v>300</v>
      </c>
      <c r="H457" s="2">
        <f t="shared" si="150"/>
        <v>772862.53460658994</v>
      </c>
      <c r="I457" s="2">
        <f t="shared" si="139"/>
        <v>5345.6325310289139</v>
      </c>
      <c r="J457" s="2">
        <v>0</v>
      </c>
      <c r="K457" s="2">
        <f t="shared" si="146"/>
        <v>778208.16713761888</v>
      </c>
      <c r="L457" s="2">
        <f t="shared" si="140"/>
        <v>645608.16713761888</v>
      </c>
      <c r="M457" s="2">
        <f t="shared" si="141"/>
        <v>77472.980056514265</v>
      </c>
      <c r="N457" s="2">
        <f t="shared" si="142"/>
        <v>700735.18708110461</v>
      </c>
      <c r="O457" s="2">
        <f t="shared" si="143"/>
        <v>568135.18708110461</v>
      </c>
      <c r="P457" s="2">
        <f t="shared" si="151"/>
        <v>2660.7538657818209</v>
      </c>
      <c r="Q457" s="2">
        <f t="shared" si="152"/>
        <v>514344.18959305511</v>
      </c>
      <c r="R457" s="2">
        <f t="shared" si="144"/>
        <v>381744.18959305511</v>
      </c>
      <c r="S457" s="2">
        <f>IF(MONTH(A457)=11,(Bezugstabelle!$D$14+Q445)*$R$10*0.7,0)</f>
        <v>0</v>
      </c>
      <c r="T457" s="2">
        <f t="shared" si="147"/>
        <v>0</v>
      </c>
      <c r="U457" s="3">
        <f t="shared" si="148"/>
        <v>70479.521003617789</v>
      </c>
      <c r="V457" s="3">
        <f t="shared" si="149"/>
        <v>311264.66858943732</v>
      </c>
      <c r="W457" s="14">
        <f t="shared" si="145"/>
        <v>443864.66858943732</v>
      </c>
    </row>
    <row r="458" spans="1:23" x14ac:dyDescent="0.25">
      <c r="A458" s="1">
        <v>56888</v>
      </c>
      <c r="B458">
        <v>443</v>
      </c>
      <c r="C458" s="8">
        <f t="shared" si="136"/>
        <v>300</v>
      </c>
      <c r="D458" s="8">
        <f t="shared" si="137"/>
        <v>132900</v>
      </c>
      <c r="E458">
        <v>0</v>
      </c>
      <c r="F458" s="2">
        <v>0</v>
      </c>
      <c r="G458" s="2">
        <f t="shared" si="138"/>
        <v>300</v>
      </c>
      <c r="H458" s="2">
        <f t="shared" si="150"/>
        <v>778508.16713761888</v>
      </c>
      <c r="I458" s="2">
        <f t="shared" si="139"/>
        <v>5384.6814893685305</v>
      </c>
      <c r="J458" s="2">
        <v>0</v>
      </c>
      <c r="K458" s="2">
        <f t="shared" si="146"/>
        <v>783892.84862698743</v>
      </c>
      <c r="L458" s="2">
        <f t="shared" si="140"/>
        <v>650992.84862698743</v>
      </c>
      <c r="M458" s="2">
        <f t="shared" si="141"/>
        <v>78119.141835238494</v>
      </c>
      <c r="N458" s="2">
        <f t="shared" si="142"/>
        <v>705773.70679174899</v>
      </c>
      <c r="O458" s="2">
        <f t="shared" si="143"/>
        <v>572873.70679174899</v>
      </c>
      <c r="P458" s="2">
        <f t="shared" si="151"/>
        <v>2676.1497858838866</v>
      </c>
      <c r="Q458" s="2">
        <f t="shared" si="152"/>
        <v>517320.33937893901</v>
      </c>
      <c r="R458" s="2">
        <f t="shared" si="144"/>
        <v>384420.33937893901</v>
      </c>
      <c r="S458" s="2">
        <f>IF(MONTH(A458)=11,(Bezugstabelle!$D$14+Q446)*$R$10*0.7,0)</f>
        <v>0</v>
      </c>
      <c r="T458" s="2">
        <f t="shared" si="147"/>
        <v>0</v>
      </c>
      <c r="U458" s="3">
        <f t="shared" si="148"/>
        <v>70973.605157836602</v>
      </c>
      <c r="V458" s="3">
        <f t="shared" si="149"/>
        <v>313446.73422110244</v>
      </c>
      <c r="W458" s="14">
        <f t="shared" si="145"/>
        <v>446346.73422110244</v>
      </c>
    </row>
    <row r="459" spans="1:23" x14ac:dyDescent="0.25">
      <c r="A459" s="1">
        <v>56919</v>
      </c>
      <c r="B459">
        <v>444</v>
      </c>
      <c r="C459" s="8">
        <f t="shared" si="136"/>
        <v>300</v>
      </c>
      <c r="D459" s="8">
        <f t="shared" si="137"/>
        <v>133200</v>
      </c>
      <c r="E459">
        <v>0</v>
      </c>
      <c r="F459" s="2">
        <f>F447+$J$7</f>
        <v>-202.86000000000018</v>
      </c>
      <c r="G459" s="2">
        <f t="shared" si="138"/>
        <v>97.139999999999816</v>
      </c>
      <c r="H459" s="2">
        <f t="shared" si="150"/>
        <v>783989.98862698744</v>
      </c>
      <c r="I459" s="2">
        <f t="shared" si="139"/>
        <v>5422.5974213366635</v>
      </c>
      <c r="J459" s="2">
        <f t="shared" si="155"/>
        <v>3096.7604550766009</v>
      </c>
      <c r="K459" s="2">
        <f t="shared" si="146"/>
        <v>792509.34650340071</v>
      </c>
      <c r="L459" s="2">
        <f t="shared" si="140"/>
        <v>659309.34650340071</v>
      </c>
      <c r="M459" s="2">
        <f t="shared" si="141"/>
        <v>79117.121580408086</v>
      </c>
      <c r="N459" s="2">
        <f t="shared" si="142"/>
        <v>713392.22492299264</v>
      </c>
      <c r="O459" s="2">
        <f t="shared" si="143"/>
        <v>580192.22492299264</v>
      </c>
      <c r="P459" s="2">
        <f t="shared" si="151"/>
        <v>2691.6257647704829</v>
      </c>
      <c r="Q459" s="2">
        <f t="shared" si="152"/>
        <v>520239.52624206227</v>
      </c>
      <c r="R459" s="2">
        <f t="shared" si="144"/>
        <v>387039.52624206227</v>
      </c>
      <c r="S459" s="2">
        <f>IF(MONTH(A459)=11,(Bezugstabelle!$D$14+Q447)*$R$10*0.7,0)</f>
        <v>1774.0139178909099</v>
      </c>
      <c r="T459" s="2">
        <f t="shared" si="147"/>
        <v>72.438901647212134</v>
      </c>
      <c r="U459" s="3">
        <f t="shared" si="148"/>
        <v>71129.645212850141</v>
      </c>
      <c r="V459" s="3">
        <f t="shared" si="149"/>
        <v>315909.88102921215</v>
      </c>
      <c r="W459" s="14">
        <f t="shared" si="145"/>
        <v>449109.88102921215</v>
      </c>
    </row>
    <row r="460" spans="1:23" x14ac:dyDescent="0.25">
      <c r="A460" s="1">
        <v>56949</v>
      </c>
      <c r="B460">
        <v>445</v>
      </c>
      <c r="C460" s="8">
        <f t="shared" si="136"/>
        <v>300</v>
      </c>
      <c r="D460" s="8">
        <f t="shared" si="137"/>
        <v>133500</v>
      </c>
      <c r="E460">
        <v>0</v>
      </c>
      <c r="F460" s="2">
        <v>0</v>
      </c>
      <c r="G460" s="2">
        <f t="shared" si="138"/>
        <v>300</v>
      </c>
      <c r="H460" s="2">
        <f t="shared" si="150"/>
        <v>792809.34650340071</v>
      </c>
      <c r="I460" s="2">
        <f t="shared" si="139"/>
        <v>5483.5979799818551</v>
      </c>
      <c r="J460" s="2">
        <v>0</v>
      </c>
      <c r="K460" s="2">
        <f t="shared" si="146"/>
        <v>798292.94448338251</v>
      </c>
      <c r="L460" s="2">
        <f t="shared" si="140"/>
        <v>664792.94448338251</v>
      </c>
      <c r="M460" s="2">
        <f t="shared" si="141"/>
        <v>79775.153338005897</v>
      </c>
      <c r="N460" s="2">
        <f t="shared" si="142"/>
        <v>718517.79114537663</v>
      </c>
      <c r="O460" s="2">
        <f t="shared" si="143"/>
        <v>585017.79114537663</v>
      </c>
      <c r="P460" s="2">
        <f t="shared" si="151"/>
        <v>2706.8055364587235</v>
      </c>
      <c r="Q460" s="2">
        <f t="shared" si="152"/>
        <v>523246.33177852101</v>
      </c>
      <c r="R460" s="2">
        <f t="shared" si="144"/>
        <v>389746.33177852101</v>
      </c>
      <c r="S460" s="2">
        <f>IF(MONTH(A460)=11,(Bezugstabelle!$D$14+Q448)*$R$10*0.7,0)</f>
        <v>0</v>
      </c>
      <c r="T460" s="2">
        <f t="shared" si="147"/>
        <v>0</v>
      </c>
      <c r="U460" s="3">
        <f t="shared" si="148"/>
        <v>71956.916504609442</v>
      </c>
      <c r="V460" s="3">
        <f t="shared" si="149"/>
        <v>317789.41527391155</v>
      </c>
      <c r="W460" s="14">
        <f t="shared" si="145"/>
        <v>451289.41527391155</v>
      </c>
    </row>
    <row r="461" spans="1:23" x14ac:dyDescent="0.25">
      <c r="A461" s="1">
        <v>56980</v>
      </c>
      <c r="B461">
        <v>446</v>
      </c>
      <c r="C461" s="8">
        <f t="shared" si="136"/>
        <v>300</v>
      </c>
      <c r="D461" s="8">
        <f t="shared" si="137"/>
        <v>133800</v>
      </c>
      <c r="E461">
        <v>0</v>
      </c>
      <c r="F461" s="2">
        <v>0</v>
      </c>
      <c r="G461" s="2">
        <f t="shared" si="138"/>
        <v>300</v>
      </c>
      <c r="H461" s="2">
        <f t="shared" si="150"/>
        <v>798592.94448338251</v>
      </c>
      <c r="I461" s="2">
        <f t="shared" si="139"/>
        <v>5523.6011993433958</v>
      </c>
      <c r="J461" s="2">
        <v>0</v>
      </c>
      <c r="K461" s="2">
        <f t="shared" si="146"/>
        <v>804116.54568272596</v>
      </c>
      <c r="L461" s="2">
        <f t="shared" si="140"/>
        <v>670316.54568272596</v>
      </c>
      <c r="M461" s="2">
        <f t="shared" si="141"/>
        <v>80437.985481927113</v>
      </c>
      <c r="N461" s="2">
        <f t="shared" si="142"/>
        <v>723678.56020079879</v>
      </c>
      <c r="O461" s="2">
        <f t="shared" si="143"/>
        <v>589878.56020079879</v>
      </c>
      <c r="P461" s="2">
        <f t="shared" si="151"/>
        <v>2722.4409252483092</v>
      </c>
      <c r="Q461" s="2">
        <f t="shared" si="152"/>
        <v>526268.77270376927</v>
      </c>
      <c r="R461" s="2">
        <f t="shared" si="144"/>
        <v>392468.77270376927</v>
      </c>
      <c r="S461" s="2">
        <f>IF(MONTH(A461)=11,(Bezugstabelle!$D$14+Q449)*$R$10*0.7,0)</f>
        <v>0</v>
      </c>
      <c r="T461" s="2">
        <f t="shared" si="147"/>
        <v>0</v>
      </c>
      <c r="U461" s="3">
        <f t="shared" si="148"/>
        <v>72459.547160433387</v>
      </c>
      <c r="V461" s="3">
        <f t="shared" si="149"/>
        <v>320009.2255433359</v>
      </c>
      <c r="W461" s="14">
        <f t="shared" si="145"/>
        <v>453809.2255433359</v>
      </c>
    </row>
    <row r="462" spans="1:23" x14ac:dyDescent="0.25">
      <c r="A462" s="1">
        <v>57011</v>
      </c>
      <c r="B462">
        <v>447</v>
      </c>
      <c r="C462" s="8">
        <f t="shared" si="136"/>
        <v>300</v>
      </c>
      <c r="D462" s="8">
        <f t="shared" si="137"/>
        <v>134100</v>
      </c>
      <c r="E462">
        <v>0</v>
      </c>
      <c r="F462" s="2">
        <v>0</v>
      </c>
      <c r="G462" s="2">
        <f t="shared" si="138"/>
        <v>300</v>
      </c>
      <c r="H462" s="2">
        <f t="shared" si="150"/>
        <v>804416.54568272596</v>
      </c>
      <c r="I462" s="2">
        <f t="shared" si="139"/>
        <v>5563.8811076388547</v>
      </c>
      <c r="J462" s="2">
        <v>0</v>
      </c>
      <c r="K462" s="2">
        <f t="shared" si="146"/>
        <v>809980.42679036479</v>
      </c>
      <c r="L462" s="2">
        <f t="shared" si="140"/>
        <v>675880.42679036479</v>
      </c>
      <c r="M462" s="2">
        <f t="shared" si="141"/>
        <v>81105.651214843776</v>
      </c>
      <c r="N462" s="2">
        <f t="shared" si="142"/>
        <v>728874.77557552105</v>
      </c>
      <c r="O462" s="2">
        <f t="shared" si="143"/>
        <v>594774.77557552105</v>
      </c>
      <c r="P462" s="2">
        <f t="shared" si="151"/>
        <v>2738.1576180596003</v>
      </c>
      <c r="Q462" s="2">
        <f t="shared" si="152"/>
        <v>529306.93032182881</v>
      </c>
      <c r="R462" s="2">
        <f t="shared" si="144"/>
        <v>395206.93032182881</v>
      </c>
      <c r="S462" s="2">
        <f>IF(MONTH(A462)=11,(Bezugstabelle!$D$14+Q450)*$R$10*0.7,0)</f>
        <v>0</v>
      </c>
      <c r="T462" s="2">
        <f t="shared" si="147"/>
        <v>0</v>
      </c>
      <c r="U462" s="3">
        <f t="shared" si="148"/>
        <v>72965.079510667638</v>
      </c>
      <c r="V462" s="3">
        <f t="shared" si="149"/>
        <v>322241.85081116116</v>
      </c>
      <c r="W462" s="14">
        <f t="shared" si="145"/>
        <v>456341.85081116116</v>
      </c>
    </row>
    <row r="463" spans="1:23" x14ac:dyDescent="0.25">
      <c r="A463" s="1">
        <v>57040</v>
      </c>
      <c r="B463">
        <v>448</v>
      </c>
      <c r="C463" s="8">
        <f t="shared" si="136"/>
        <v>300</v>
      </c>
      <c r="D463" s="8">
        <f t="shared" si="137"/>
        <v>134400</v>
      </c>
      <c r="E463">
        <v>0</v>
      </c>
      <c r="F463" s="2">
        <v>0</v>
      </c>
      <c r="G463" s="2">
        <f t="shared" si="138"/>
        <v>300</v>
      </c>
      <c r="H463" s="2">
        <f t="shared" si="150"/>
        <v>810280.42679036479</v>
      </c>
      <c r="I463" s="2">
        <f t="shared" si="139"/>
        <v>5604.439618633357</v>
      </c>
      <c r="J463" s="2">
        <v>0</v>
      </c>
      <c r="K463" s="2">
        <f t="shared" si="146"/>
        <v>815884.86640899815</v>
      </c>
      <c r="L463" s="2">
        <f t="shared" si="140"/>
        <v>681484.86640899815</v>
      </c>
      <c r="M463" s="2">
        <f t="shared" si="141"/>
        <v>81778.183969079779</v>
      </c>
      <c r="N463" s="2">
        <f t="shared" si="142"/>
        <v>734106.6824399184</v>
      </c>
      <c r="O463" s="2">
        <f t="shared" si="143"/>
        <v>599706.6824399184</v>
      </c>
      <c r="P463" s="2">
        <f t="shared" si="151"/>
        <v>2753.9560376735099</v>
      </c>
      <c r="Q463" s="2">
        <f t="shared" si="152"/>
        <v>532360.88635950233</v>
      </c>
      <c r="R463" s="2">
        <f t="shared" si="144"/>
        <v>397960.88635950233</v>
      </c>
      <c r="S463" s="2">
        <f>IF(MONTH(A463)=11,(Bezugstabelle!$D$14+Q451)*$R$10*0.7,0)</f>
        <v>0</v>
      </c>
      <c r="T463" s="2">
        <f t="shared" si="147"/>
        <v>0</v>
      </c>
      <c r="U463" s="3">
        <f t="shared" si="148"/>
        <v>73473.528644123115</v>
      </c>
      <c r="V463" s="3">
        <f t="shared" si="149"/>
        <v>324487.35771537921</v>
      </c>
      <c r="W463" s="14">
        <f t="shared" si="145"/>
        <v>458887.35771537921</v>
      </c>
    </row>
    <row r="464" spans="1:23" x14ac:dyDescent="0.25">
      <c r="A464" s="1">
        <v>57071</v>
      </c>
      <c r="B464">
        <v>449</v>
      </c>
      <c r="C464" s="8">
        <f t="shared" ref="C464:C492" si="156">$D$6</f>
        <v>300</v>
      </c>
      <c r="D464" s="8">
        <f t="shared" ref="D464:D492" si="157">C464*B464</f>
        <v>134700</v>
      </c>
      <c r="E464">
        <v>0</v>
      </c>
      <c r="F464" s="2">
        <v>0</v>
      </c>
      <c r="G464" s="2">
        <f t="shared" ref="G464:G492" si="158">C464+E464+F464</f>
        <v>300</v>
      </c>
      <c r="H464" s="2">
        <f t="shared" si="150"/>
        <v>816184.86640899815</v>
      </c>
      <c r="I464" s="2">
        <f t="shared" ref="I464:I492" si="159">H464*$D$7/12</f>
        <v>5645.2786593289047</v>
      </c>
      <c r="J464" s="2">
        <v>0</v>
      </c>
      <c r="K464" s="2">
        <f t="shared" si="146"/>
        <v>821830.14506832708</v>
      </c>
      <c r="L464" s="2">
        <f t="shared" ref="L464:L492" si="160">K464-D464</f>
        <v>687130.14506832708</v>
      </c>
      <c r="M464" s="2">
        <f t="shared" ref="M464:M492" si="161">L464*(1-$I$10)*$I$11</f>
        <v>82455.61740819925</v>
      </c>
      <c r="N464" s="2">
        <f t="shared" ref="N464:N492" si="162">K464-M464</f>
        <v>739374.52766012785</v>
      </c>
      <c r="O464" s="2">
        <f t="shared" ref="O464:O492" si="163">N464-D464</f>
        <v>604674.52766012785</v>
      </c>
      <c r="P464" s="2">
        <f t="shared" si="151"/>
        <v>2769.8366090694121</v>
      </c>
      <c r="Q464" s="2">
        <f t="shared" si="152"/>
        <v>535430.7229685717</v>
      </c>
      <c r="R464" s="2">
        <f t="shared" ref="R464:R492" si="164">Q464-D464</f>
        <v>400730.7229685717</v>
      </c>
      <c r="S464" s="2">
        <f>IF(MONTH(A464)=11,(Bezugstabelle!$D$14+Q452)*$R$10*0.7,0)</f>
        <v>0</v>
      </c>
      <c r="T464" s="2">
        <f t="shared" si="147"/>
        <v>0</v>
      </c>
      <c r="U464" s="3">
        <f t="shared" si="148"/>
        <v>73984.90972807254</v>
      </c>
      <c r="V464" s="3">
        <f t="shared" si="149"/>
        <v>326745.81324049918</v>
      </c>
      <c r="W464" s="14">
        <f t="shared" ref="W464:W492" si="165">V464+D464</f>
        <v>461445.81324049918</v>
      </c>
    </row>
    <row r="465" spans="1:23" x14ac:dyDescent="0.25">
      <c r="A465" s="1">
        <v>57101</v>
      </c>
      <c r="B465">
        <v>450</v>
      </c>
      <c r="C465" s="8">
        <f t="shared" si="156"/>
        <v>300</v>
      </c>
      <c r="D465" s="8">
        <f t="shared" si="157"/>
        <v>135000</v>
      </c>
      <c r="E465">
        <v>0</v>
      </c>
      <c r="F465" s="2">
        <v>0</v>
      </c>
      <c r="G465" s="2">
        <f t="shared" si="158"/>
        <v>300</v>
      </c>
      <c r="H465" s="2">
        <f t="shared" si="150"/>
        <v>822130.14506832708</v>
      </c>
      <c r="I465" s="2">
        <f t="shared" si="159"/>
        <v>5686.4001700559302</v>
      </c>
      <c r="J465" s="2">
        <v>0</v>
      </c>
      <c r="K465" s="2">
        <f t="shared" ref="K465:K492" si="166">J465+H465+I465</f>
        <v>827816.545238383</v>
      </c>
      <c r="L465" s="2">
        <f t="shared" si="160"/>
        <v>692816.545238383</v>
      </c>
      <c r="M465" s="2">
        <f t="shared" si="161"/>
        <v>83137.985428605971</v>
      </c>
      <c r="N465" s="2">
        <f t="shared" si="162"/>
        <v>744678.55980977707</v>
      </c>
      <c r="O465" s="2">
        <f t="shared" si="163"/>
        <v>609678.55980977707</v>
      </c>
      <c r="P465" s="2">
        <f t="shared" si="151"/>
        <v>2785.7997594365729</v>
      </c>
      <c r="Q465" s="2">
        <f t="shared" si="152"/>
        <v>538516.52272800822</v>
      </c>
      <c r="R465" s="2">
        <f t="shared" si="164"/>
        <v>403516.52272800822</v>
      </c>
      <c r="S465" s="2">
        <f>IF(MONTH(A465)=11,(Bezugstabelle!$D$14+Q453)*$R$10*0.7,0)</f>
        <v>0</v>
      </c>
      <c r="T465" s="2">
        <f t="shared" ref="T465:T492" si="167">S465*(1-$R$9)*0.7/12</f>
        <v>0</v>
      </c>
      <c r="U465" s="3">
        <f t="shared" ref="U465:U492" si="168">(R465-S465)*0.7*$R$8</f>
        <v>74499.238008658504</v>
      </c>
      <c r="V465" s="3">
        <f t="shared" ref="V465:V492" si="169">R465-U465</f>
        <v>329017.2847193497</v>
      </c>
      <c r="W465" s="14">
        <f t="shared" si="165"/>
        <v>464017.2847193497</v>
      </c>
    </row>
    <row r="466" spans="1:23" x14ac:dyDescent="0.25">
      <c r="A466" s="1">
        <v>57132</v>
      </c>
      <c r="B466">
        <v>451</v>
      </c>
      <c r="C466" s="8">
        <f t="shared" si="156"/>
        <v>300</v>
      </c>
      <c r="D466" s="8">
        <f t="shared" si="157"/>
        <v>135300</v>
      </c>
      <c r="E466">
        <v>0</v>
      </c>
      <c r="F466" s="2">
        <v>0</v>
      </c>
      <c r="G466" s="2">
        <f t="shared" si="158"/>
        <v>300</v>
      </c>
      <c r="H466" s="2">
        <f t="shared" ref="H466:H492" si="170">G466+K465</f>
        <v>828116.545238383</v>
      </c>
      <c r="I466" s="2">
        <f t="shared" si="159"/>
        <v>5727.8061045654831</v>
      </c>
      <c r="J466" s="2">
        <v>0</v>
      </c>
      <c r="K466" s="2">
        <f t="shared" si="166"/>
        <v>833844.3513429485</v>
      </c>
      <c r="L466" s="2">
        <f t="shared" si="160"/>
        <v>698544.3513429485</v>
      </c>
      <c r="M466" s="2">
        <f t="shared" si="161"/>
        <v>83825.322161153832</v>
      </c>
      <c r="N466" s="2">
        <f t="shared" si="162"/>
        <v>750019.02918179473</v>
      </c>
      <c r="O466" s="2">
        <f t="shared" si="163"/>
        <v>614719.02918179473</v>
      </c>
      <c r="P466" s="2">
        <f t="shared" ref="P466:P492" si="171">(Q465+C466)*($D$8/12)</f>
        <v>2801.8459181856424</v>
      </c>
      <c r="Q466" s="2">
        <f t="shared" ref="Q466:Q492" si="172">C466+P466-T466+Q465</f>
        <v>541618.36864619388</v>
      </c>
      <c r="R466" s="2">
        <f t="shared" si="164"/>
        <v>406318.36864619388</v>
      </c>
      <c r="S466" s="2">
        <f>IF(MONTH(A466)=11,(Bezugstabelle!$D$14+Q454)*$R$10*0.7,0)</f>
        <v>0</v>
      </c>
      <c r="T466" s="2">
        <f t="shared" si="167"/>
        <v>0</v>
      </c>
      <c r="U466" s="3">
        <f t="shared" si="168"/>
        <v>75016.528811303535</v>
      </c>
      <c r="V466" s="3">
        <f t="shared" si="169"/>
        <v>331301.83983489033</v>
      </c>
      <c r="W466" s="14">
        <f t="shared" si="165"/>
        <v>466601.83983489033</v>
      </c>
    </row>
    <row r="467" spans="1:23" x14ac:dyDescent="0.25">
      <c r="A467" s="1">
        <v>57162</v>
      </c>
      <c r="B467">
        <v>452</v>
      </c>
      <c r="C467" s="8">
        <f t="shared" si="156"/>
        <v>300</v>
      </c>
      <c r="D467" s="8">
        <f t="shared" si="157"/>
        <v>135600</v>
      </c>
      <c r="E467">
        <v>0</v>
      </c>
      <c r="F467" s="2">
        <v>0</v>
      </c>
      <c r="G467" s="2">
        <f t="shared" si="158"/>
        <v>300</v>
      </c>
      <c r="H467" s="2">
        <f t="shared" si="170"/>
        <v>834144.3513429485</v>
      </c>
      <c r="I467" s="2">
        <f t="shared" si="159"/>
        <v>5769.4984301220611</v>
      </c>
      <c r="J467" s="2">
        <v>0</v>
      </c>
      <c r="K467" s="2">
        <f t="shared" si="166"/>
        <v>839913.84977307054</v>
      </c>
      <c r="L467" s="2">
        <f t="shared" si="160"/>
        <v>704313.84977307054</v>
      </c>
      <c r="M467" s="2">
        <f t="shared" si="161"/>
        <v>84517.661972768474</v>
      </c>
      <c r="N467" s="2">
        <f t="shared" si="162"/>
        <v>755396.18780030205</v>
      </c>
      <c r="O467" s="2">
        <f t="shared" si="163"/>
        <v>619796.18780030205</v>
      </c>
      <c r="P467" s="2">
        <f t="shared" si="171"/>
        <v>2817.9755169602081</v>
      </c>
      <c r="Q467" s="2">
        <f t="shared" si="172"/>
        <v>544736.34416315414</v>
      </c>
      <c r="R467" s="2">
        <f t="shared" si="164"/>
        <v>409136.34416315414</v>
      </c>
      <c r="S467" s="2">
        <f>IF(MONTH(A467)=11,(Bezugstabelle!$D$14+Q455)*$R$10*0.7,0)</f>
        <v>0</v>
      </c>
      <c r="T467" s="2">
        <f t="shared" si="167"/>
        <v>0</v>
      </c>
      <c r="U467" s="3">
        <f t="shared" si="168"/>
        <v>75536.797541122331</v>
      </c>
      <c r="V467" s="3">
        <f t="shared" si="169"/>
        <v>333599.54662203183</v>
      </c>
      <c r="W467" s="14">
        <f t="shared" si="165"/>
        <v>469199.54662203183</v>
      </c>
    </row>
    <row r="468" spans="1:23" x14ac:dyDescent="0.25">
      <c r="A468" s="1">
        <v>57193</v>
      </c>
      <c r="B468">
        <v>453</v>
      </c>
      <c r="C468" s="8">
        <f t="shared" si="156"/>
        <v>300</v>
      </c>
      <c r="D468" s="8">
        <f t="shared" si="157"/>
        <v>135900</v>
      </c>
      <c r="E468">
        <v>0</v>
      </c>
      <c r="F468" s="2">
        <v>0</v>
      </c>
      <c r="G468" s="2">
        <f t="shared" si="158"/>
        <v>300</v>
      </c>
      <c r="H468" s="2">
        <f t="shared" si="170"/>
        <v>840213.84977307054</v>
      </c>
      <c r="I468" s="2">
        <f t="shared" si="159"/>
        <v>5811.4791275970711</v>
      </c>
      <c r="J468" s="2">
        <v>0</v>
      </c>
      <c r="K468" s="2">
        <f t="shared" si="166"/>
        <v>846025.32890066761</v>
      </c>
      <c r="L468" s="2">
        <f t="shared" si="160"/>
        <v>710125.32890066761</v>
      </c>
      <c r="M468" s="2">
        <f t="shared" si="161"/>
        <v>85215.039468080111</v>
      </c>
      <c r="N468" s="2">
        <f t="shared" si="162"/>
        <v>760810.28943258745</v>
      </c>
      <c r="O468" s="2">
        <f t="shared" si="163"/>
        <v>624910.28943258745</v>
      </c>
      <c r="P468" s="2">
        <f t="shared" si="171"/>
        <v>2834.1889896484013</v>
      </c>
      <c r="Q468" s="2">
        <f t="shared" si="172"/>
        <v>547870.5331528025</v>
      </c>
      <c r="R468" s="2">
        <f t="shared" si="164"/>
        <v>411970.5331528025</v>
      </c>
      <c r="S468" s="2">
        <f>IF(MONTH(A468)=11,(Bezugstabelle!$D$14+Q456)*$R$10*0.7,0)</f>
        <v>0</v>
      </c>
      <c r="T468" s="2">
        <f t="shared" si="167"/>
        <v>0</v>
      </c>
      <c r="U468" s="3">
        <f t="shared" si="168"/>
        <v>76060.059683336149</v>
      </c>
      <c r="V468" s="3">
        <f t="shared" si="169"/>
        <v>335910.47346946632</v>
      </c>
      <c r="W468" s="14">
        <f t="shared" si="165"/>
        <v>471810.47346946632</v>
      </c>
    </row>
    <row r="469" spans="1:23" x14ac:dyDescent="0.25">
      <c r="A469" s="1">
        <v>57224</v>
      </c>
      <c r="B469">
        <v>454</v>
      </c>
      <c r="C469" s="8">
        <f t="shared" si="156"/>
        <v>300</v>
      </c>
      <c r="D469" s="8">
        <f t="shared" si="157"/>
        <v>136200</v>
      </c>
      <c r="E469">
        <v>0</v>
      </c>
      <c r="F469" s="2">
        <v>0</v>
      </c>
      <c r="G469" s="2">
        <f t="shared" si="158"/>
        <v>300</v>
      </c>
      <c r="H469" s="2">
        <f t="shared" si="170"/>
        <v>846325.32890066761</v>
      </c>
      <c r="I469" s="2">
        <f t="shared" si="159"/>
        <v>5853.7501915629509</v>
      </c>
      <c r="J469" s="2">
        <v>0</v>
      </c>
      <c r="K469" s="2">
        <f t="shared" si="166"/>
        <v>852179.07909223053</v>
      </c>
      <c r="L469" s="2">
        <f t="shared" si="160"/>
        <v>715979.07909223053</v>
      </c>
      <c r="M469" s="2">
        <f t="shared" si="161"/>
        <v>85917.489491067667</v>
      </c>
      <c r="N469" s="2">
        <f t="shared" si="162"/>
        <v>766261.58960116282</v>
      </c>
      <c r="O469" s="2">
        <f t="shared" si="163"/>
        <v>630061.58960116282</v>
      </c>
      <c r="P469" s="2">
        <f t="shared" si="171"/>
        <v>2850.4867723945727</v>
      </c>
      <c r="Q469" s="2">
        <f t="shared" si="172"/>
        <v>551021.01992519712</v>
      </c>
      <c r="R469" s="2">
        <f t="shared" si="164"/>
        <v>414821.01992519712</v>
      </c>
      <c r="S469" s="2">
        <f>IF(MONTH(A469)=11,(Bezugstabelle!$D$14+Q457)*$R$10*0.7,0)</f>
        <v>0</v>
      </c>
      <c r="T469" s="2">
        <f t="shared" si="167"/>
        <v>0</v>
      </c>
      <c r="U469" s="3">
        <f t="shared" si="168"/>
        <v>76586.330803689503</v>
      </c>
      <c r="V469" s="3">
        <f t="shared" si="169"/>
        <v>338234.68912150763</v>
      </c>
      <c r="W469" s="14">
        <f t="shared" si="165"/>
        <v>474434.68912150763</v>
      </c>
    </row>
    <row r="470" spans="1:23" x14ac:dyDescent="0.25">
      <c r="A470" s="1">
        <v>57254</v>
      </c>
      <c r="B470">
        <v>455</v>
      </c>
      <c r="C470" s="8">
        <f t="shared" si="156"/>
        <v>300</v>
      </c>
      <c r="D470" s="8">
        <f t="shared" si="157"/>
        <v>136500</v>
      </c>
      <c r="E470">
        <v>0</v>
      </c>
      <c r="F470" s="2">
        <v>0</v>
      </c>
      <c r="G470" s="2">
        <f t="shared" si="158"/>
        <v>300</v>
      </c>
      <c r="H470" s="2">
        <f t="shared" si="170"/>
        <v>852479.07909223053</v>
      </c>
      <c r="I470" s="2">
        <f t="shared" si="159"/>
        <v>5896.3136303879282</v>
      </c>
      <c r="J470" s="2">
        <v>0</v>
      </c>
      <c r="K470" s="2">
        <f t="shared" si="166"/>
        <v>858375.39272261842</v>
      </c>
      <c r="L470" s="2">
        <f t="shared" si="160"/>
        <v>721875.39272261842</v>
      </c>
      <c r="M470" s="2">
        <f t="shared" si="161"/>
        <v>86625.047126714213</v>
      </c>
      <c r="N470" s="2">
        <f t="shared" si="162"/>
        <v>771750.34559590416</v>
      </c>
      <c r="O470" s="2">
        <f t="shared" si="163"/>
        <v>635250.34559590416</v>
      </c>
      <c r="P470" s="2">
        <f t="shared" si="171"/>
        <v>2866.8693036110249</v>
      </c>
      <c r="Q470" s="2">
        <f t="shared" si="172"/>
        <v>554187.88922880811</v>
      </c>
      <c r="R470" s="2">
        <f t="shared" si="164"/>
        <v>417687.88922880811</v>
      </c>
      <c r="S470" s="2">
        <f>IF(MONTH(A470)=11,(Bezugstabelle!$D$14+Q458)*$R$10*0.7,0)</f>
        <v>0</v>
      </c>
      <c r="T470" s="2">
        <f t="shared" si="167"/>
        <v>0</v>
      </c>
      <c r="U470" s="3">
        <f t="shared" si="168"/>
        <v>77115.626548868691</v>
      </c>
      <c r="V470" s="3">
        <f t="shared" si="169"/>
        <v>340572.26267993939</v>
      </c>
      <c r="W470" s="14">
        <f t="shared" si="165"/>
        <v>477072.26267993939</v>
      </c>
    </row>
    <row r="471" spans="1:23" x14ac:dyDescent="0.25">
      <c r="A471" s="1">
        <v>57285</v>
      </c>
      <c r="B471">
        <v>456</v>
      </c>
      <c r="C471" s="8">
        <f t="shared" si="156"/>
        <v>300</v>
      </c>
      <c r="D471" s="8">
        <f t="shared" si="157"/>
        <v>136800</v>
      </c>
      <c r="E471">
        <v>0</v>
      </c>
      <c r="F471" s="2">
        <f>F459+$J$7</f>
        <v>-192.80000000000018</v>
      </c>
      <c r="G471" s="2">
        <f t="shared" si="158"/>
        <v>107.19999999999982</v>
      </c>
      <c r="H471" s="2">
        <f t="shared" si="170"/>
        <v>858482.59272261837</v>
      </c>
      <c r="I471" s="2">
        <f t="shared" si="159"/>
        <v>5937.8379329981108</v>
      </c>
      <c r="J471" s="2">
        <f t="shared" si="155"/>
        <v>3391.006241254343</v>
      </c>
      <c r="K471" s="2">
        <f t="shared" si="166"/>
        <v>867811.43689687084</v>
      </c>
      <c r="L471" s="2">
        <f t="shared" si="160"/>
        <v>731011.43689687084</v>
      </c>
      <c r="M471" s="2">
        <f t="shared" si="161"/>
        <v>87721.372427624505</v>
      </c>
      <c r="N471" s="2">
        <f t="shared" si="162"/>
        <v>780090.06446924631</v>
      </c>
      <c r="O471" s="2">
        <f t="shared" si="163"/>
        <v>643290.06446924631</v>
      </c>
      <c r="P471" s="2">
        <f t="shared" si="171"/>
        <v>2883.3370239898022</v>
      </c>
      <c r="Q471" s="2">
        <f t="shared" si="172"/>
        <v>557293.61148288078</v>
      </c>
      <c r="R471" s="2">
        <f t="shared" si="164"/>
        <v>420493.61148288078</v>
      </c>
      <c r="S471" s="2">
        <f>IF(MONTH(A471)=11,(Bezugstabelle!$D$14+Q459)*$R$10*0.7,0)</f>
        <v>1900.7698755211065</v>
      </c>
      <c r="T471" s="2">
        <f t="shared" si="167"/>
        <v>77.614769917111843</v>
      </c>
      <c r="U471" s="3">
        <f t="shared" si="168"/>
        <v>77282.703381758765</v>
      </c>
      <c r="V471" s="3">
        <f t="shared" si="169"/>
        <v>343210.90810112201</v>
      </c>
      <c r="W471" s="14">
        <f t="shared" si="165"/>
        <v>480010.90810112201</v>
      </c>
    </row>
    <row r="472" spans="1:23" x14ac:dyDescent="0.25">
      <c r="A472" s="1">
        <v>57315</v>
      </c>
      <c r="B472">
        <v>457</v>
      </c>
      <c r="C472" s="8">
        <f t="shared" si="156"/>
        <v>300</v>
      </c>
      <c r="D472" s="8">
        <f t="shared" si="157"/>
        <v>137100</v>
      </c>
      <c r="E472">
        <v>0</v>
      </c>
      <c r="F472" s="2">
        <v>0</v>
      </c>
      <c r="G472" s="2">
        <f t="shared" si="158"/>
        <v>300</v>
      </c>
      <c r="H472" s="2">
        <f t="shared" si="170"/>
        <v>868111.43689687084</v>
      </c>
      <c r="I472" s="2">
        <f t="shared" si="159"/>
        <v>6004.43743853669</v>
      </c>
      <c r="J472" s="2">
        <v>0</v>
      </c>
      <c r="K472" s="2">
        <f t="shared" si="166"/>
        <v>874115.87433540751</v>
      </c>
      <c r="L472" s="2">
        <f t="shared" si="160"/>
        <v>737015.87433540751</v>
      </c>
      <c r="M472" s="2">
        <f t="shared" si="161"/>
        <v>88441.904920248897</v>
      </c>
      <c r="N472" s="2">
        <f t="shared" si="162"/>
        <v>785673.96941515862</v>
      </c>
      <c r="O472" s="2">
        <f t="shared" si="163"/>
        <v>648573.96941515862</v>
      </c>
      <c r="P472" s="2">
        <f t="shared" si="171"/>
        <v>2899.48677971098</v>
      </c>
      <c r="Q472" s="2">
        <f t="shared" si="172"/>
        <v>560493.09826259175</v>
      </c>
      <c r="R472" s="2">
        <f t="shared" si="164"/>
        <v>423393.09826259175</v>
      </c>
      <c r="S472" s="2">
        <f>IF(MONTH(A472)=11,(Bezugstabelle!$D$14+Q460)*$R$10*0.7,0)</f>
        <v>0</v>
      </c>
      <c r="T472" s="2">
        <f t="shared" si="167"/>
        <v>0</v>
      </c>
      <c r="U472" s="3">
        <f t="shared" si="168"/>
        <v>78168.950766730981</v>
      </c>
      <c r="V472" s="3">
        <f t="shared" si="169"/>
        <v>345224.14749586076</v>
      </c>
      <c r="W472" s="14">
        <f t="shared" si="165"/>
        <v>482324.14749586076</v>
      </c>
    </row>
    <row r="473" spans="1:23" x14ac:dyDescent="0.25">
      <c r="A473" s="1">
        <v>57346</v>
      </c>
      <c r="B473">
        <v>458</v>
      </c>
      <c r="C473" s="8">
        <f t="shared" si="156"/>
        <v>300</v>
      </c>
      <c r="D473" s="8">
        <f t="shared" si="157"/>
        <v>137400</v>
      </c>
      <c r="E473">
        <v>0</v>
      </c>
      <c r="F473" s="2">
        <v>0</v>
      </c>
      <c r="G473" s="2">
        <f t="shared" si="158"/>
        <v>300</v>
      </c>
      <c r="H473" s="2">
        <f t="shared" si="170"/>
        <v>874415.87433540751</v>
      </c>
      <c r="I473" s="2">
        <f t="shared" si="159"/>
        <v>6048.0431308199031</v>
      </c>
      <c r="J473" s="2">
        <v>0</v>
      </c>
      <c r="K473" s="2">
        <f t="shared" si="166"/>
        <v>880463.91746622743</v>
      </c>
      <c r="L473" s="2">
        <f t="shared" si="160"/>
        <v>743063.91746622743</v>
      </c>
      <c r="M473" s="2">
        <f t="shared" si="161"/>
        <v>89167.670095947295</v>
      </c>
      <c r="N473" s="2">
        <f t="shared" si="162"/>
        <v>791296.24737028009</v>
      </c>
      <c r="O473" s="2">
        <f t="shared" si="163"/>
        <v>653896.24737028009</v>
      </c>
      <c r="P473" s="2">
        <f t="shared" si="171"/>
        <v>2916.124110965477</v>
      </c>
      <c r="Q473" s="2">
        <f t="shared" si="172"/>
        <v>563709.22237355728</v>
      </c>
      <c r="R473" s="2">
        <f t="shared" si="164"/>
        <v>426309.22237355728</v>
      </c>
      <c r="S473" s="2">
        <f>IF(MONTH(A473)=11,(Bezugstabelle!$D$14+Q461)*$R$10*0.7,0)</f>
        <v>0</v>
      </c>
      <c r="T473" s="2">
        <f t="shared" si="167"/>
        <v>0</v>
      </c>
      <c r="U473" s="3">
        <f t="shared" si="168"/>
        <v>78707.340180718005</v>
      </c>
      <c r="V473" s="3">
        <f t="shared" si="169"/>
        <v>347601.88219283929</v>
      </c>
      <c r="W473" s="14">
        <f t="shared" si="165"/>
        <v>485001.88219283929</v>
      </c>
    </row>
    <row r="474" spans="1:23" x14ac:dyDescent="0.25">
      <c r="A474" s="1">
        <v>57377</v>
      </c>
      <c r="B474">
        <v>459</v>
      </c>
      <c r="C474" s="8">
        <f t="shared" si="156"/>
        <v>300</v>
      </c>
      <c r="D474" s="8">
        <f t="shared" si="157"/>
        <v>137700</v>
      </c>
      <c r="E474">
        <v>0</v>
      </c>
      <c r="F474" s="2">
        <v>0</v>
      </c>
      <c r="G474" s="2">
        <f t="shared" si="158"/>
        <v>300</v>
      </c>
      <c r="H474" s="2">
        <f t="shared" si="170"/>
        <v>880763.91746622743</v>
      </c>
      <c r="I474" s="2">
        <f t="shared" si="159"/>
        <v>6091.9504291414059</v>
      </c>
      <c r="J474" s="2">
        <v>0</v>
      </c>
      <c r="K474" s="2">
        <f t="shared" si="166"/>
        <v>886855.86789536884</v>
      </c>
      <c r="L474" s="2">
        <f t="shared" si="160"/>
        <v>749155.86789536884</v>
      </c>
      <c r="M474" s="2">
        <f t="shared" si="161"/>
        <v>89898.704147444267</v>
      </c>
      <c r="N474" s="2">
        <f t="shared" si="162"/>
        <v>796957.16374792461</v>
      </c>
      <c r="O474" s="2">
        <f t="shared" si="163"/>
        <v>659257.16374792461</v>
      </c>
      <c r="P474" s="2">
        <f t="shared" si="171"/>
        <v>2932.8479563424976</v>
      </c>
      <c r="Q474" s="2">
        <f t="shared" si="172"/>
        <v>566942.07032989978</v>
      </c>
      <c r="R474" s="2">
        <f t="shared" si="164"/>
        <v>429242.07032989978</v>
      </c>
      <c r="S474" s="2">
        <f>IF(MONTH(A474)=11,(Bezugstabelle!$D$14+Q462)*$R$10*0.7,0)</f>
        <v>0</v>
      </c>
      <c r="T474" s="2">
        <f t="shared" si="167"/>
        <v>0</v>
      </c>
      <c r="U474" s="3">
        <f t="shared" si="168"/>
        <v>79248.817234657734</v>
      </c>
      <c r="V474" s="3">
        <f t="shared" si="169"/>
        <v>349993.25309524208</v>
      </c>
      <c r="W474" s="14">
        <f t="shared" si="165"/>
        <v>487693.25309524208</v>
      </c>
    </row>
    <row r="475" spans="1:23" x14ac:dyDescent="0.25">
      <c r="A475" s="1">
        <v>57405</v>
      </c>
      <c r="B475">
        <v>460</v>
      </c>
      <c r="C475" s="8">
        <f t="shared" si="156"/>
        <v>300</v>
      </c>
      <c r="D475" s="8">
        <f t="shared" si="157"/>
        <v>138000</v>
      </c>
      <c r="E475">
        <v>0</v>
      </c>
      <c r="F475" s="2">
        <v>0</v>
      </c>
      <c r="G475" s="2">
        <f t="shared" si="158"/>
        <v>300</v>
      </c>
      <c r="H475" s="2">
        <f t="shared" si="170"/>
        <v>887155.86789536884</v>
      </c>
      <c r="I475" s="2">
        <f t="shared" si="159"/>
        <v>6136.1614196096343</v>
      </c>
      <c r="J475" s="2">
        <v>0</v>
      </c>
      <c r="K475" s="2">
        <f t="shared" si="166"/>
        <v>893292.02931497851</v>
      </c>
      <c r="L475" s="2">
        <f t="shared" si="160"/>
        <v>755292.02931497851</v>
      </c>
      <c r="M475" s="2">
        <f t="shared" si="161"/>
        <v>90635.043517797429</v>
      </c>
      <c r="N475" s="2">
        <f t="shared" si="162"/>
        <v>802656.98579718103</v>
      </c>
      <c r="O475" s="2">
        <f t="shared" si="163"/>
        <v>664656.98579718103</v>
      </c>
      <c r="P475" s="2">
        <f t="shared" si="171"/>
        <v>2949.6587657154787</v>
      </c>
      <c r="Q475" s="2">
        <f t="shared" si="172"/>
        <v>570191.72909561521</v>
      </c>
      <c r="R475" s="2">
        <f t="shared" si="164"/>
        <v>432191.72909561521</v>
      </c>
      <c r="S475" s="2">
        <f>IF(MONTH(A475)=11,(Bezugstabelle!$D$14+Q463)*$R$10*0.7,0)</f>
        <v>0</v>
      </c>
      <c r="T475" s="2">
        <f t="shared" si="167"/>
        <v>0</v>
      </c>
      <c r="U475" s="3">
        <f t="shared" si="168"/>
        <v>79793.397984277952</v>
      </c>
      <c r="V475" s="3">
        <f t="shared" si="169"/>
        <v>352398.33111133729</v>
      </c>
      <c r="W475" s="14">
        <f t="shared" si="165"/>
        <v>490398.33111133729</v>
      </c>
    </row>
    <row r="476" spans="1:23" x14ac:dyDescent="0.25">
      <c r="A476" s="1">
        <v>57436</v>
      </c>
      <c r="B476">
        <v>461</v>
      </c>
      <c r="C476" s="8">
        <f t="shared" si="156"/>
        <v>300</v>
      </c>
      <c r="D476" s="8">
        <f t="shared" si="157"/>
        <v>138300</v>
      </c>
      <c r="E476">
        <v>0</v>
      </c>
      <c r="F476" s="2">
        <v>0</v>
      </c>
      <c r="G476" s="2">
        <f t="shared" si="158"/>
        <v>300</v>
      </c>
      <c r="H476" s="2">
        <f t="shared" si="170"/>
        <v>893592.02931497851</v>
      </c>
      <c r="I476" s="2">
        <f t="shared" si="159"/>
        <v>6180.6782027619347</v>
      </c>
      <c r="J476" s="2">
        <v>0</v>
      </c>
      <c r="K476" s="2">
        <f t="shared" si="166"/>
        <v>899772.70751774043</v>
      </c>
      <c r="L476" s="2">
        <f t="shared" si="160"/>
        <v>761472.70751774043</v>
      </c>
      <c r="M476" s="2">
        <f t="shared" si="161"/>
        <v>91376.724902128859</v>
      </c>
      <c r="N476" s="2">
        <f t="shared" si="162"/>
        <v>808395.98261561152</v>
      </c>
      <c r="O476" s="2">
        <f t="shared" si="163"/>
        <v>670095.98261561152</v>
      </c>
      <c r="P476" s="2">
        <f t="shared" si="171"/>
        <v>2966.5569912971991</v>
      </c>
      <c r="Q476" s="2">
        <f t="shared" si="172"/>
        <v>573458.28608691238</v>
      </c>
      <c r="R476" s="2">
        <f t="shared" si="164"/>
        <v>435158.28608691238</v>
      </c>
      <c r="S476" s="2">
        <f>IF(MONTH(A476)=11,(Bezugstabelle!$D$14+Q464)*$R$10*0.7,0)</f>
        <v>0</v>
      </c>
      <c r="T476" s="2">
        <f t="shared" si="167"/>
        <v>0</v>
      </c>
      <c r="U476" s="3">
        <f t="shared" si="168"/>
        <v>80341.098568796195</v>
      </c>
      <c r="V476" s="3">
        <f t="shared" si="169"/>
        <v>354817.1875181162</v>
      </c>
      <c r="W476" s="14">
        <f t="shared" si="165"/>
        <v>493117.1875181162</v>
      </c>
    </row>
    <row r="477" spans="1:23" x14ac:dyDescent="0.25">
      <c r="A477" s="1">
        <v>57466</v>
      </c>
      <c r="B477">
        <v>462</v>
      </c>
      <c r="C477" s="8">
        <f t="shared" si="156"/>
        <v>300</v>
      </c>
      <c r="D477" s="8">
        <f t="shared" si="157"/>
        <v>138600</v>
      </c>
      <c r="E477">
        <v>0</v>
      </c>
      <c r="F477" s="2">
        <v>0</v>
      </c>
      <c r="G477" s="2">
        <f t="shared" si="158"/>
        <v>300</v>
      </c>
      <c r="H477" s="2">
        <f t="shared" si="170"/>
        <v>900072.70751774043</v>
      </c>
      <c r="I477" s="2">
        <f t="shared" si="159"/>
        <v>6225.5028936643721</v>
      </c>
      <c r="J477" s="2">
        <v>0</v>
      </c>
      <c r="K477" s="2">
        <f t="shared" si="166"/>
        <v>906298.21041140484</v>
      </c>
      <c r="L477" s="2">
        <f t="shared" si="160"/>
        <v>767698.21041140484</v>
      </c>
      <c r="M477" s="2">
        <f t="shared" si="161"/>
        <v>92123.785249368579</v>
      </c>
      <c r="N477" s="2">
        <f t="shared" si="162"/>
        <v>814174.4251620362</v>
      </c>
      <c r="O477" s="2">
        <f t="shared" si="163"/>
        <v>675574.4251620362</v>
      </c>
      <c r="P477" s="2">
        <f t="shared" si="171"/>
        <v>2983.5430876519445</v>
      </c>
      <c r="Q477" s="2">
        <f t="shared" si="172"/>
        <v>576741.82917456434</v>
      </c>
      <c r="R477" s="2">
        <f t="shared" si="164"/>
        <v>438141.82917456434</v>
      </c>
      <c r="S477" s="2">
        <f>IF(MONTH(A477)=11,(Bezugstabelle!$D$14+Q465)*$R$10*0.7,0)</f>
        <v>0</v>
      </c>
      <c r="T477" s="2">
        <f t="shared" si="167"/>
        <v>0</v>
      </c>
      <c r="U477" s="3">
        <f t="shared" si="168"/>
        <v>80891.935211353935</v>
      </c>
      <c r="V477" s="3">
        <f t="shared" si="169"/>
        <v>357249.8939632104</v>
      </c>
      <c r="W477" s="14">
        <f t="shared" si="165"/>
        <v>495849.8939632104</v>
      </c>
    </row>
    <row r="478" spans="1:23" x14ac:dyDescent="0.25">
      <c r="A478" s="1">
        <v>57497</v>
      </c>
      <c r="B478">
        <v>463</v>
      </c>
      <c r="C478" s="8">
        <f t="shared" si="156"/>
        <v>300</v>
      </c>
      <c r="D478" s="8">
        <f t="shared" si="157"/>
        <v>138900</v>
      </c>
      <c r="E478">
        <v>0</v>
      </c>
      <c r="F478" s="2">
        <v>0</v>
      </c>
      <c r="G478" s="2">
        <f t="shared" si="158"/>
        <v>300</v>
      </c>
      <c r="H478" s="2">
        <f t="shared" si="170"/>
        <v>906598.21041140484</v>
      </c>
      <c r="I478" s="2">
        <f t="shared" si="159"/>
        <v>6270.6376220122174</v>
      </c>
      <c r="J478" s="2">
        <v>0</v>
      </c>
      <c r="K478" s="2">
        <f t="shared" si="166"/>
        <v>912868.84803341702</v>
      </c>
      <c r="L478" s="2">
        <f t="shared" si="160"/>
        <v>773968.84803341702</v>
      </c>
      <c r="M478" s="2">
        <f t="shared" si="161"/>
        <v>92876.261764010051</v>
      </c>
      <c r="N478" s="2">
        <f t="shared" si="162"/>
        <v>819992.58626940695</v>
      </c>
      <c r="O478" s="2">
        <f t="shared" si="163"/>
        <v>681092.58626940695</v>
      </c>
      <c r="P478" s="2">
        <f t="shared" si="171"/>
        <v>3000.6175117077346</v>
      </c>
      <c r="Q478" s="2">
        <f t="shared" si="172"/>
        <v>580042.44668627204</v>
      </c>
      <c r="R478" s="2">
        <f t="shared" si="164"/>
        <v>441142.44668627204</v>
      </c>
      <c r="S478" s="2">
        <f>IF(MONTH(A478)=11,(Bezugstabelle!$D$14+Q466)*$R$10*0.7,0)</f>
        <v>0</v>
      </c>
      <c r="T478" s="2">
        <f t="shared" si="167"/>
        <v>0</v>
      </c>
      <c r="U478" s="3">
        <f t="shared" si="168"/>
        <v>81445.924219452965</v>
      </c>
      <c r="V478" s="3">
        <f t="shared" si="169"/>
        <v>359696.52246681909</v>
      </c>
      <c r="W478" s="14">
        <f t="shared" si="165"/>
        <v>498596.52246681909</v>
      </c>
    </row>
    <row r="479" spans="1:23" x14ac:dyDescent="0.25">
      <c r="A479" s="1">
        <v>57527</v>
      </c>
      <c r="B479">
        <v>464</v>
      </c>
      <c r="C479" s="8">
        <f t="shared" si="156"/>
        <v>300</v>
      </c>
      <c r="D479" s="8">
        <f t="shared" si="157"/>
        <v>139200</v>
      </c>
      <c r="E479">
        <v>0</v>
      </c>
      <c r="F479" s="2">
        <v>0</v>
      </c>
      <c r="G479" s="2">
        <f t="shared" si="158"/>
        <v>300</v>
      </c>
      <c r="H479" s="2">
        <f t="shared" si="170"/>
        <v>913168.84803341702</v>
      </c>
      <c r="I479" s="2">
        <f t="shared" si="159"/>
        <v>6316.0845322311352</v>
      </c>
      <c r="J479" s="2">
        <v>0</v>
      </c>
      <c r="K479" s="2">
        <f t="shared" si="166"/>
        <v>919484.93256564811</v>
      </c>
      <c r="L479" s="2">
        <f t="shared" si="160"/>
        <v>780284.93256564811</v>
      </c>
      <c r="M479" s="2">
        <f t="shared" si="161"/>
        <v>93634.191907877772</v>
      </c>
      <c r="N479" s="2">
        <f t="shared" si="162"/>
        <v>825850.74065777031</v>
      </c>
      <c r="O479" s="2">
        <f t="shared" si="163"/>
        <v>686650.74065777031</v>
      </c>
      <c r="P479" s="2">
        <f t="shared" si="171"/>
        <v>3017.7807227686144</v>
      </c>
      <c r="Q479" s="2">
        <f t="shared" si="172"/>
        <v>583360.22740904067</v>
      </c>
      <c r="R479" s="2">
        <f t="shared" si="164"/>
        <v>444160.22740904067</v>
      </c>
      <c r="S479" s="2">
        <f>IF(MONTH(A479)=11,(Bezugstabelle!$D$14+Q467)*$R$10*0.7,0)</f>
        <v>0</v>
      </c>
      <c r="T479" s="2">
        <f t="shared" si="167"/>
        <v>0</v>
      </c>
      <c r="U479" s="3">
        <f t="shared" si="168"/>
        <v>82003.081985394136</v>
      </c>
      <c r="V479" s="3">
        <f t="shared" si="169"/>
        <v>362157.14542364655</v>
      </c>
      <c r="W479" s="14">
        <f t="shared" si="165"/>
        <v>501357.14542364655</v>
      </c>
    </row>
    <row r="480" spans="1:23" x14ac:dyDescent="0.25">
      <c r="A480" s="1">
        <v>57558</v>
      </c>
      <c r="B480">
        <v>465</v>
      </c>
      <c r="C480" s="8">
        <f t="shared" si="156"/>
        <v>300</v>
      </c>
      <c r="D480" s="8">
        <f t="shared" si="157"/>
        <v>139500</v>
      </c>
      <c r="E480">
        <v>0</v>
      </c>
      <c r="F480" s="2">
        <v>0</v>
      </c>
      <c r="G480" s="2">
        <f t="shared" si="158"/>
        <v>300</v>
      </c>
      <c r="H480" s="2">
        <f t="shared" si="170"/>
        <v>919784.93256564811</v>
      </c>
      <c r="I480" s="2">
        <f t="shared" si="159"/>
        <v>6361.8457835790659</v>
      </c>
      <c r="J480" s="2">
        <v>0</v>
      </c>
      <c r="K480" s="2">
        <f t="shared" si="166"/>
        <v>926146.77834922716</v>
      </c>
      <c r="L480" s="2">
        <f t="shared" si="160"/>
        <v>786646.77834922716</v>
      </c>
      <c r="M480" s="2">
        <f t="shared" si="161"/>
        <v>94397.613401907263</v>
      </c>
      <c r="N480" s="2">
        <f t="shared" si="162"/>
        <v>831749.16494731989</v>
      </c>
      <c r="O480" s="2">
        <f t="shared" si="163"/>
        <v>692249.16494731989</v>
      </c>
      <c r="P480" s="2">
        <f t="shared" si="171"/>
        <v>3035.0331825270114</v>
      </c>
      <c r="Q480" s="2">
        <f t="shared" si="172"/>
        <v>586695.26059156773</v>
      </c>
      <c r="R480" s="2">
        <f t="shared" si="164"/>
        <v>447195.26059156773</v>
      </c>
      <c r="S480" s="2">
        <f>IF(MONTH(A480)=11,(Bezugstabelle!$D$14+Q468)*$R$10*0.7,0)</f>
        <v>0</v>
      </c>
      <c r="T480" s="2">
        <f t="shared" si="167"/>
        <v>0</v>
      </c>
      <c r="U480" s="3">
        <f t="shared" si="168"/>
        <v>82563.424986718179</v>
      </c>
      <c r="V480" s="3">
        <f t="shared" si="169"/>
        <v>364631.83560484956</v>
      </c>
      <c r="W480" s="14">
        <f t="shared" si="165"/>
        <v>504131.83560484956</v>
      </c>
    </row>
    <row r="481" spans="1:23" x14ac:dyDescent="0.25">
      <c r="A481" s="1">
        <v>57589</v>
      </c>
      <c r="B481">
        <v>466</v>
      </c>
      <c r="C481" s="8">
        <f t="shared" si="156"/>
        <v>300</v>
      </c>
      <c r="D481" s="8">
        <f t="shared" si="157"/>
        <v>139800</v>
      </c>
      <c r="E481">
        <v>0</v>
      </c>
      <c r="F481" s="2">
        <v>0</v>
      </c>
      <c r="G481" s="2">
        <f t="shared" si="158"/>
        <v>300</v>
      </c>
      <c r="H481" s="2">
        <f t="shared" si="170"/>
        <v>926446.77834922716</v>
      </c>
      <c r="I481" s="2">
        <f t="shared" si="159"/>
        <v>6407.9235502488218</v>
      </c>
      <c r="J481" s="2">
        <v>0</v>
      </c>
      <c r="K481" s="2">
        <f t="shared" si="166"/>
        <v>932854.701899476</v>
      </c>
      <c r="L481" s="2">
        <f t="shared" si="160"/>
        <v>793054.701899476</v>
      </c>
      <c r="M481" s="2">
        <f t="shared" si="161"/>
        <v>95166.564227937124</v>
      </c>
      <c r="N481" s="2">
        <f t="shared" si="162"/>
        <v>837688.13767153886</v>
      </c>
      <c r="O481" s="2">
        <f t="shared" si="163"/>
        <v>697888.13767153886</v>
      </c>
      <c r="P481" s="2">
        <f t="shared" si="171"/>
        <v>3052.3753550761521</v>
      </c>
      <c r="Q481" s="2">
        <f t="shared" si="172"/>
        <v>590047.63594664389</v>
      </c>
      <c r="R481" s="2">
        <f t="shared" si="164"/>
        <v>450247.63594664389</v>
      </c>
      <c r="S481" s="2">
        <f>IF(MONTH(A481)=11,(Bezugstabelle!$D$14+Q469)*$R$10*0.7,0)</f>
        <v>0</v>
      </c>
      <c r="T481" s="2">
        <f t="shared" si="167"/>
        <v>0</v>
      </c>
      <c r="U481" s="3">
        <f t="shared" si="168"/>
        <v>83126.969786649119</v>
      </c>
      <c r="V481" s="3">
        <f t="shared" si="169"/>
        <v>367120.66615999478</v>
      </c>
      <c r="W481" s="14">
        <f t="shared" si="165"/>
        <v>506920.66615999478</v>
      </c>
    </row>
    <row r="482" spans="1:23" x14ac:dyDescent="0.25">
      <c r="A482" s="1">
        <v>57619</v>
      </c>
      <c r="B482">
        <v>467</v>
      </c>
      <c r="C482" s="8">
        <f t="shared" si="156"/>
        <v>300</v>
      </c>
      <c r="D482" s="8">
        <f t="shared" si="157"/>
        <v>140100</v>
      </c>
      <c r="E482">
        <v>0</v>
      </c>
      <c r="F482" s="2">
        <v>0</v>
      </c>
      <c r="G482" s="2">
        <f t="shared" si="158"/>
        <v>300</v>
      </c>
      <c r="H482" s="2">
        <f t="shared" si="170"/>
        <v>933154.701899476</v>
      </c>
      <c r="I482" s="2">
        <f t="shared" si="159"/>
        <v>6454.3200214713761</v>
      </c>
      <c r="J482" s="2">
        <v>0</v>
      </c>
      <c r="K482" s="2">
        <f t="shared" si="166"/>
        <v>939609.02192094736</v>
      </c>
      <c r="L482" s="2">
        <f t="shared" si="160"/>
        <v>799509.02192094736</v>
      </c>
      <c r="M482" s="2">
        <f t="shared" si="161"/>
        <v>95941.082630513687</v>
      </c>
      <c r="N482" s="2">
        <f t="shared" si="162"/>
        <v>843667.93929043366</v>
      </c>
      <c r="O482" s="2">
        <f t="shared" si="163"/>
        <v>703567.93929043366</v>
      </c>
      <c r="P482" s="2">
        <f t="shared" si="171"/>
        <v>3069.8077069225483</v>
      </c>
      <c r="Q482" s="2">
        <f t="shared" si="172"/>
        <v>593417.44365356641</v>
      </c>
      <c r="R482" s="2">
        <f t="shared" si="164"/>
        <v>453317.44365356641</v>
      </c>
      <c r="S482" s="2">
        <f>IF(MONTH(A482)=11,(Bezugstabelle!$D$14+Q470)*$R$10*0.7,0)</f>
        <v>0</v>
      </c>
      <c r="T482" s="2">
        <f t="shared" si="167"/>
        <v>0</v>
      </c>
      <c r="U482" s="3">
        <f t="shared" si="168"/>
        <v>83693.733034539691</v>
      </c>
      <c r="V482" s="3">
        <f t="shared" si="169"/>
        <v>369623.71061902674</v>
      </c>
      <c r="W482" s="14">
        <f t="shared" si="165"/>
        <v>509723.71061902674</v>
      </c>
    </row>
    <row r="483" spans="1:23" x14ac:dyDescent="0.25">
      <c r="A483" s="1">
        <v>57650</v>
      </c>
      <c r="B483">
        <v>468</v>
      </c>
      <c r="C483" s="8">
        <f t="shared" si="156"/>
        <v>300</v>
      </c>
      <c r="D483" s="8">
        <f t="shared" si="157"/>
        <v>140400</v>
      </c>
      <c r="E483">
        <v>0</v>
      </c>
      <c r="F483" s="2">
        <f>F471+$J$7</f>
        <v>-182.74000000000018</v>
      </c>
      <c r="G483" s="2">
        <f t="shared" si="158"/>
        <v>117.25999999999982</v>
      </c>
      <c r="H483" s="2">
        <f t="shared" si="170"/>
        <v>939726.28192094737</v>
      </c>
      <c r="I483" s="2">
        <f t="shared" si="159"/>
        <v>6499.7734499532198</v>
      </c>
      <c r="J483" s="2">
        <f t="shared" si="155"/>
        <v>3711.9188135877425</v>
      </c>
      <c r="K483" s="2">
        <f t="shared" si="166"/>
        <v>949937.9741844883</v>
      </c>
      <c r="L483" s="2">
        <f t="shared" si="160"/>
        <v>809537.9741844883</v>
      </c>
      <c r="M483" s="2">
        <f t="shared" si="161"/>
        <v>97144.556902138589</v>
      </c>
      <c r="N483" s="2">
        <f t="shared" si="162"/>
        <v>852793.41728234966</v>
      </c>
      <c r="O483" s="2">
        <f t="shared" si="163"/>
        <v>712393.41728234966</v>
      </c>
      <c r="P483" s="2">
        <f t="shared" si="171"/>
        <v>3087.3307069985453</v>
      </c>
      <c r="Q483" s="2">
        <f t="shared" si="172"/>
        <v>596721.65211844491</v>
      </c>
      <c r="R483" s="2">
        <f t="shared" si="164"/>
        <v>456321.65211844491</v>
      </c>
      <c r="S483" s="2">
        <f>IF(MONTH(A483)=11,(Bezugstabelle!$D$14+Q471)*$R$10*0.7,0)</f>
        <v>2035.6467457976858</v>
      </c>
      <c r="T483" s="2">
        <f t="shared" si="167"/>
        <v>83.122242120072158</v>
      </c>
      <c r="U483" s="3">
        <f t="shared" si="168"/>
        <v>83872.553741924989</v>
      </c>
      <c r="V483" s="3">
        <f t="shared" si="169"/>
        <v>372449.09837651992</v>
      </c>
      <c r="W483" s="14">
        <f t="shared" si="165"/>
        <v>512849.09837651992</v>
      </c>
    </row>
    <row r="484" spans="1:23" x14ac:dyDescent="0.25">
      <c r="A484" s="1">
        <v>57680</v>
      </c>
      <c r="B484">
        <v>469</v>
      </c>
      <c r="C484" s="8">
        <f t="shared" si="156"/>
        <v>300</v>
      </c>
      <c r="D484" s="8">
        <f t="shared" si="157"/>
        <v>140700</v>
      </c>
      <c r="E484">
        <v>0</v>
      </c>
      <c r="F484" s="2">
        <v>0</v>
      </c>
      <c r="G484" s="2">
        <f t="shared" si="158"/>
        <v>300</v>
      </c>
      <c r="H484" s="2">
        <f t="shared" si="170"/>
        <v>950237.9741844883</v>
      </c>
      <c r="I484" s="2">
        <f t="shared" si="159"/>
        <v>6572.4793214427109</v>
      </c>
      <c r="J484" s="2">
        <v>0</v>
      </c>
      <c r="K484" s="2">
        <f t="shared" si="166"/>
        <v>956810.45350593096</v>
      </c>
      <c r="L484" s="2">
        <f t="shared" si="160"/>
        <v>816110.45350593096</v>
      </c>
      <c r="M484" s="2">
        <f t="shared" si="161"/>
        <v>97933.254420711717</v>
      </c>
      <c r="N484" s="2">
        <f t="shared" si="162"/>
        <v>858877.1990852193</v>
      </c>
      <c r="O484" s="2">
        <f t="shared" si="163"/>
        <v>718177.1990852193</v>
      </c>
      <c r="P484" s="2">
        <f t="shared" si="171"/>
        <v>3104.5125910159136</v>
      </c>
      <c r="Q484" s="2">
        <f t="shared" si="172"/>
        <v>600126.16470946081</v>
      </c>
      <c r="R484" s="2">
        <f t="shared" si="164"/>
        <v>459426.16470946081</v>
      </c>
      <c r="S484" s="2">
        <f>IF(MONTH(A484)=11,(Bezugstabelle!$D$14+Q472)*$R$10*0.7,0)</f>
        <v>0</v>
      </c>
      <c r="T484" s="2">
        <f t="shared" si="167"/>
        <v>0</v>
      </c>
      <c r="U484" s="3">
        <f t="shared" si="168"/>
        <v>84821.555659484191</v>
      </c>
      <c r="V484" s="3">
        <f t="shared" si="169"/>
        <v>374604.60904997663</v>
      </c>
      <c r="W484" s="14">
        <f t="shared" si="165"/>
        <v>515304.60904997663</v>
      </c>
    </row>
    <row r="485" spans="1:23" x14ac:dyDescent="0.25">
      <c r="A485" s="1">
        <v>57711</v>
      </c>
      <c r="B485">
        <v>470</v>
      </c>
      <c r="C485" s="8">
        <f t="shared" si="156"/>
        <v>300</v>
      </c>
      <c r="D485" s="8">
        <f t="shared" si="157"/>
        <v>141000</v>
      </c>
      <c r="E485">
        <v>0</v>
      </c>
      <c r="F485" s="2">
        <v>0</v>
      </c>
      <c r="G485" s="2">
        <f t="shared" si="158"/>
        <v>300</v>
      </c>
      <c r="H485" s="2">
        <f t="shared" si="170"/>
        <v>957110.45350593096</v>
      </c>
      <c r="I485" s="2">
        <f t="shared" si="159"/>
        <v>6620.0139700826903</v>
      </c>
      <c r="J485" s="2">
        <v>0</v>
      </c>
      <c r="K485" s="2">
        <f t="shared" si="166"/>
        <v>963730.4674760137</v>
      </c>
      <c r="L485" s="2">
        <f t="shared" si="160"/>
        <v>822730.4674760137</v>
      </c>
      <c r="M485" s="2">
        <f t="shared" si="161"/>
        <v>98727.656097121653</v>
      </c>
      <c r="N485" s="2">
        <f t="shared" si="162"/>
        <v>865002.81137889205</v>
      </c>
      <c r="O485" s="2">
        <f t="shared" si="163"/>
        <v>724002.81137889205</v>
      </c>
      <c r="P485" s="2">
        <f t="shared" si="171"/>
        <v>3122.216056489196</v>
      </c>
      <c r="Q485" s="2">
        <f t="shared" si="172"/>
        <v>603548.38076594996</v>
      </c>
      <c r="R485" s="2">
        <f t="shared" si="164"/>
        <v>462548.38076594996</v>
      </c>
      <c r="S485" s="2">
        <f>IF(MONTH(A485)=11,(Bezugstabelle!$D$14+Q473)*$R$10*0.7,0)</f>
        <v>0</v>
      </c>
      <c r="T485" s="2">
        <f t="shared" si="167"/>
        <v>0</v>
      </c>
      <c r="U485" s="3">
        <f t="shared" si="168"/>
        <v>85397.994798913496</v>
      </c>
      <c r="V485" s="3">
        <f t="shared" si="169"/>
        <v>377150.38596703648</v>
      </c>
      <c r="W485" s="14">
        <f t="shared" si="165"/>
        <v>518150.38596703648</v>
      </c>
    </row>
    <row r="486" spans="1:23" x14ac:dyDescent="0.25">
      <c r="A486" s="1">
        <v>57742</v>
      </c>
      <c r="B486">
        <v>471</v>
      </c>
      <c r="C486" s="8">
        <f t="shared" si="156"/>
        <v>300</v>
      </c>
      <c r="D486" s="8">
        <f t="shared" si="157"/>
        <v>141300</v>
      </c>
      <c r="E486">
        <v>0</v>
      </c>
      <c r="F486" s="2">
        <v>0</v>
      </c>
      <c r="G486" s="2">
        <f t="shared" si="158"/>
        <v>300</v>
      </c>
      <c r="H486" s="2">
        <f t="shared" si="170"/>
        <v>964030.4674760137</v>
      </c>
      <c r="I486" s="2">
        <f t="shared" si="159"/>
        <v>6667.8774000424282</v>
      </c>
      <c r="J486" s="2">
        <v>0</v>
      </c>
      <c r="K486" s="2">
        <f t="shared" si="166"/>
        <v>970698.34487605607</v>
      </c>
      <c r="L486" s="2">
        <f t="shared" si="160"/>
        <v>829398.34487605607</v>
      </c>
      <c r="M486" s="2">
        <f t="shared" si="161"/>
        <v>99527.801385126731</v>
      </c>
      <c r="N486" s="2">
        <f t="shared" si="162"/>
        <v>871170.5434909293</v>
      </c>
      <c r="O486" s="2">
        <f t="shared" si="163"/>
        <v>729870.5434909293</v>
      </c>
      <c r="P486" s="2">
        <f t="shared" si="171"/>
        <v>3140.0115799829396</v>
      </c>
      <c r="Q486" s="2">
        <f t="shared" si="172"/>
        <v>606988.39234593289</v>
      </c>
      <c r="R486" s="2">
        <f t="shared" si="164"/>
        <v>465688.39234593289</v>
      </c>
      <c r="S486" s="2">
        <f>IF(MONTH(A486)=11,(Bezugstabelle!$D$14+Q474)*$R$10*0.7,0)</f>
        <v>0</v>
      </c>
      <c r="T486" s="2">
        <f t="shared" si="167"/>
        <v>0</v>
      </c>
      <c r="U486" s="3">
        <f t="shared" si="168"/>
        <v>85977.719436867847</v>
      </c>
      <c r="V486" s="3">
        <f t="shared" si="169"/>
        <v>379710.67290906503</v>
      </c>
      <c r="W486" s="14">
        <f t="shared" si="165"/>
        <v>521010.67290906503</v>
      </c>
    </row>
    <row r="487" spans="1:23" x14ac:dyDescent="0.25">
      <c r="A487" s="1">
        <v>57770</v>
      </c>
      <c r="B487">
        <v>472</v>
      </c>
      <c r="C487" s="8">
        <f t="shared" si="156"/>
        <v>300</v>
      </c>
      <c r="D487" s="8">
        <f t="shared" si="157"/>
        <v>141600</v>
      </c>
      <c r="E487">
        <v>0</v>
      </c>
      <c r="F487" s="2">
        <v>0</v>
      </c>
      <c r="G487" s="2">
        <f t="shared" si="158"/>
        <v>300</v>
      </c>
      <c r="H487" s="2">
        <f t="shared" si="170"/>
        <v>970998.34487605607</v>
      </c>
      <c r="I487" s="2">
        <f t="shared" si="159"/>
        <v>6716.071885392721</v>
      </c>
      <c r="J487" s="2">
        <v>0</v>
      </c>
      <c r="K487" s="2">
        <f t="shared" si="166"/>
        <v>977714.41676144884</v>
      </c>
      <c r="L487" s="2">
        <f t="shared" si="160"/>
        <v>836114.41676144884</v>
      </c>
      <c r="M487" s="2">
        <f t="shared" si="161"/>
        <v>100333.73001137386</v>
      </c>
      <c r="N487" s="2">
        <f t="shared" si="162"/>
        <v>877380.68675007496</v>
      </c>
      <c r="O487" s="2">
        <f t="shared" si="163"/>
        <v>735780.68675007496</v>
      </c>
      <c r="P487" s="2">
        <f t="shared" si="171"/>
        <v>3157.8996401988511</v>
      </c>
      <c r="Q487" s="2">
        <f t="shared" si="172"/>
        <v>610446.29198613169</v>
      </c>
      <c r="R487" s="2">
        <f t="shared" si="164"/>
        <v>468846.29198613169</v>
      </c>
      <c r="S487" s="2">
        <f>IF(MONTH(A487)=11,(Bezugstabelle!$D$14+Q475)*$R$10*0.7,0)</f>
        <v>0</v>
      </c>
      <c r="T487" s="2">
        <f t="shared" si="167"/>
        <v>0</v>
      </c>
      <c r="U487" s="3">
        <f t="shared" si="168"/>
        <v>86560.746657939555</v>
      </c>
      <c r="V487" s="3">
        <f t="shared" si="169"/>
        <v>382285.54532819212</v>
      </c>
      <c r="W487" s="14">
        <f t="shared" si="165"/>
        <v>523885.54532819212</v>
      </c>
    </row>
    <row r="488" spans="1:23" x14ac:dyDescent="0.25">
      <c r="A488" s="1">
        <v>57801</v>
      </c>
      <c r="B488">
        <v>473</v>
      </c>
      <c r="C488" s="8">
        <f t="shared" si="156"/>
        <v>300</v>
      </c>
      <c r="D488" s="8">
        <f t="shared" si="157"/>
        <v>141900</v>
      </c>
      <c r="E488">
        <v>0</v>
      </c>
      <c r="F488" s="2">
        <v>0</v>
      </c>
      <c r="G488" s="2">
        <f t="shared" si="158"/>
        <v>300</v>
      </c>
      <c r="H488" s="2">
        <f t="shared" si="170"/>
        <v>978014.41676144884</v>
      </c>
      <c r="I488" s="2">
        <f t="shared" si="159"/>
        <v>6764.5997159333556</v>
      </c>
      <c r="J488" s="2">
        <v>0</v>
      </c>
      <c r="K488" s="2">
        <f t="shared" si="166"/>
        <v>984779.01647738216</v>
      </c>
      <c r="L488" s="2">
        <f t="shared" si="160"/>
        <v>842879.01647738216</v>
      </c>
      <c r="M488" s="2">
        <f t="shared" si="161"/>
        <v>101145.48197728586</v>
      </c>
      <c r="N488" s="2">
        <f t="shared" si="162"/>
        <v>883633.53450009634</v>
      </c>
      <c r="O488" s="2">
        <f t="shared" si="163"/>
        <v>741733.53450009634</v>
      </c>
      <c r="P488" s="2">
        <f t="shared" si="171"/>
        <v>3175.8807183278846</v>
      </c>
      <c r="Q488" s="2">
        <f t="shared" si="172"/>
        <v>613922.17270445963</v>
      </c>
      <c r="R488" s="2">
        <f t="shared" si="164"/>
        <v>472022.17270445963</v>
      </c>
      <c r="S488" s="2">
        <f>IF(MONTH(A488)=11,(Bezugstabelle!$D$14+Q476)*$R$10*0.7,0)</f>
        <v>0</v>
      </c>
      <c r="T488" s="2">
        <f t="shared" si="167"/>
        <v>0</v>
      </c>
      <c r="U488" s="3">
        <f t="shared" si="168"/>
        <v>87147.093635560843</v>
      </c>
      <c r="V488" s="3">
        <f t="shared" si="169"/>
        <v>384875.07906889881</v>
      </c>
      <c r="W488" s="14">
        <f t="shared" si="165"/>
        <v>526775.07906889881</v>
      </c>
    </row>
    <row r="489" spans="1:23" x14ac:dyDescent="0.25">
      <c r="A489" s="1">
        <v>57831</v>
      </c>
      <c r="B489">
        <v>474</v>
      </c>
      <c r="C489" s="8">
        <f t="shared" si="156"/>
        <v>300</v>
      </c>
      <c r="D489" s="8">
        <f t="shared" si="157"/>
        <v>142200</v>
      </c>
      <c r="E489">
        <v>0</v>
      </c>
      <c r="F489" s="2">
        <v>0</v>
      </c>
      <c r="G489" s="2">
        <f t="shared" si="158"/>
        <v>300</v>
      </c>
      <c r="H489" s="2">
        <f t="shared" si="170"/>
        <v>985079.01647738216</v>
      </c>
      <c r="I489" s="2">
        <f t="shared" si="159"/>
        <v>6813.4631973018941</v>
      </c>
      <c r="J489" s="2">
        <v>0</v>
      </c>
      <c r="K489" s="2">
        <f t="shared" si="166"/>
        <v>991892.479674684</v>
      </c>
      <c r="L489" s="2">
        <f t="shared" si="160"/>
        <v>849692.479674684</v>
      </c>
      <c r="M489" s="2">
        <f t="shared" si="161"/>
        <v>101963.09756096208</v>
      </c>
      <c r="N489" s="2">
        <f t="shared" si="162"/>
        <v>889929.38211372192</v>
      </c>
      <c r="O489" s="2">
        <f t="shared" si="163"/>
        <v>747729.38211372192</v>
      </c>
      <c r="P489" s="2">
        <f t="shared" si="171"/>
        <v>3193.9552980631897</v>
      </c>
      <c r="Q489" s="2">
        <f t="shared" si="172"/>
        <v>617416.12800252286</v>
      </c>
      <c r="R489" s="2">
        <f t="shared" si="164"/>
        <v>475216.12800252286</v>
      </c>
      <c r="S489" s="2">
        <f>IF(MONTH(A489)=11,(Bezugstabelle!$D$14+Q477)*$R$10*0.7,0)</f>
        <v>0</v>
      </c>
      <c r="T489" s="2">
        <f t="shared" si="167"/>
        <v>0</v>
      </c>
      <c r="U489" s="3">
        <f t="shared" si="168"/>
        <v>87736.777632465775</v>
      </c>
      <c r="V489" s="3">
        <f t="shared" si="169"/>
        <v>387479.3503700571</v>
      </c>
      <c r="W489" s="14">
        <f t="shared" si="165"/>
        <v>529679.35037005716</v>
      </c>
    </row>
    <row r="490" spans="1:23" x14ac:dyDescent="0.25">
      <c r="A490" s="1">
        <v>57862</v>
      </c>
      <c r="B490">
        <v>475</v>
      </c>
      <c r="C490" s="8">
        <f t="shared" si="156"/>
        <v>300</v>
      </c>
      <c r="D490" s="8">
        <f t="shared" si="157"/>
        <v>142500</v>
      </c>
      <c r="E490">
        <v>0</v>
      </c>
      <c r="F490" s="2">
        <v>0</v>
      </c>
      <c r="G490" s="2">
        <f t="shared" si="158"/>
        <v>300</v>
      </c>
      <c r="H490" s="2">
        <f t="shared" si="170"/>
        <v>992192.479674684</v>
      </c>
      <c r="I490" s="2">
        <f t="shared" si="159"/>
        <v>6862.6646510832315</v>
      </c>
      <c r="J490" s="2">
        <v>0</v>
      </c>
      <c r="K490" s="2">
        <f t="shared" si="166"/>
        <v>999055.14432576718</v>
      </c>
      <c r="L490" s="2">
        <f t="shared" si="160"/>
        <v>856555.14432576718</v>
      </c>
      <c r="M490" s="2">
        <f t="shared" si="161"/>
        <v>102786.61731909207</v>
      </c>
      <c r="N490" s="2">
        <f t="shared" si="162"/>
        <v>896268.52700667514</v>
      </c>
      <c r="O490" s="2">
        <f t="shared" si="163"/>
        <v>753768.52700667514</v>
      </c>
      <c r="P490" s="2">
        <f t="shared" si="171"/>
        <v>3212.1238656131186</v>
      </c>
      <c r="Q490" s="2">
        <f t="shared" si="172"/>
        <v>620928.25186813599</v>
      </c>
      <c r="R490" s="2">
        <f t="shared" si="164"/>
        <v>478428.25186813599</v>
      </c>
      <c r="S490" s="2">
        <f>IF(MONTH(A490)=11,(Bezugstabelle!$D$14+Q478)*$R$10*0.7,0)</f>
        <v>0</v>
      </c>
      <c r="T490" s="2">
        <f t="shared" si="167"/>
        <v>0</v>
      </c>
      <c r="U490" s="3">
        <f t="shared" si="168"/>
        <v>88329.816001154599</v>
      </c>
      <c r="V490" s="3">
        <f t="shared" si="169"/>
        <v>390098.4358669814</v>
      </c>
      <c r="W490" s="14">
        <f t="shared" si="165"/>
        <v>532598.4358669814</v>
      </c>
    </row>
    <row r="491" spans="1:23" x14ac:dyDescent="0.25">
      <c r="A491" s="1">
        <v>57892</v>
      </c>
      <c r="B491">
        <v>476</v>
      </c>
      <c r="C491" s="8">
        <f t="shared" si="156"/>
        <v>300</v>
      </c>
      <c r="D491" s="8">
        <f t="shared" si="157"/>
        <v>142800</v>
      </c>
      <c r="E491">
        <v>0</v>
      </c>
      <c r="F491" s="2">
        <v>0</v>
      </c>
      <c r="G491" s="2">
        <f t="shared" si="158"/>
        <v>300</v>
      </c>
      <c r="H491" s="2">
        <f t="shared" si="170"/>
        <v>999355.14432576718</v>
      </c>
      <c r="I491" s="2">
        <f t="shared" si="159"/>
        <v>6912.2064149198895</v>
      </c>
      <c r="J491" s="2">
        <v>0</v>
      </c>
      <c r="K491" s="2">
        <f t="shared" si="166"/>
        <v>1006267.3507406871</v>
      </c>
      <c r="L491" s="2">
        <f t="shared" si="160"/>
        <v>863467.35074068711</v>
      </c>
      <c r="M491" s="2">
        <f t="shared" si="161"/>
        <v>103616.08208888245</v>
      </c>
      <c r="N491" s="2">
        <f t="shared" si="162"/>
        <v>902651.26865180465</v>
      </c>
      <c r="O491" s="2">
        <f t="shared" si="163"/>
        <v>759851.26865180465</v>
      </c>
      <c r="P491" s="2">
        <f t="shared" si="171"/>
        <v>3230.386909714307</v>
      </c>
      <c r="Q491" s="2">
        <f t="shared" si="172"/>
        <v>624458.63877785031</v>
      </c>
      <c r="R491" s="2">
        <f t="shared" si="164"/>
        <v>481658.63877785031</v>
      </c>
      <c r="S491" s="2">
        <f>IF(MONTH(A491)=11,(Bezugstabelle!$D$14+Q479)*$R$10*0.7,0)</f>
        <v>0</v>
      </c>
      <c r="T491" s="2">
        <f t="shared" si="167"/>
        <v>0</v>
      </c>
      <c r="U491" s="3">
        <f t="shared" si="168"/>
        <v>88926.226184360596</v>
      </c>
      <c r="V491" s="3">
        <f t="shared" si="169"/>
        <v>392732.41259348975</v>
      </c>
      <c r="W491" s="14">
        <f t="shared" si="165"/>
        <v>535532.41259348975</v>
      </c>
    </row>
    <row r="492" spans="1:23" x14ac:dyDescent="0.25">
      <c r="A492" s="1">
        <v>57923</v>
      </c>
      <c r="B492">
        <v>477</v>
      </c>
      <c r="C492" s="8">
        <f t="shared" si="156"/>
        <v>300</v>
      </c>
      <c r="D492" s="8">
        <f t="shared" si="157"/>
        <v>143100</v>
      </c>
      <c r="E492">
        <v>0</v>
      </c>
      <c r="F492" s="2">
        <v>0</v>
      </c>
      <c r="G492" s="2">
        <f t="shared" si="158"/>
        <v>300</v>
      </c>
      <c r="H492" s="2">
        <f t="shared" si="170"/>
        <v>1006567.3507406871</v>
      </c>
      <c r="I492" s="2">
        <f t="shared" si="159"/>
        <v>6962.0908426230862</v>
      </c>
      <c r="J492" s="2">
        <f>(0.36%+0.035%)*H492*8/12+0.04%*H492</f>
        <v>3053.2542972467509</v>
      </c>
      <c r="K492" s="2">
        <f t="shared" si="166"/>
        <v>1016582.6958805569</v>
      </c>
      <c r="L492" s="2">
        <f t="shared" si="160"/>
        <v>873482.69588055694</v>
      </c>
      <c r="M492" s="2">
        <f t="shared" si="161"/>
        <v>104817.92350566684</v>
      </c>
      <c r="N492" s="2">
        <f t="shared" si="162"/>
        <v>911764.77237489005</v>
      </c>
      <c r="O492" s="62">
        <f t="shared" si="163"/>
        <v>768664.77237489005</v>
      </c>
      <c r="P492" s="2">
        <f t="shared" si="171"/>
        <v>3248.7449216448213</v>
      </c>
      <c r="Q492" s="2">
        <f t="shared" si="172"/>
        <v>628007.38369949511</v>
      </c>
      <c r="R492" s="2">
        <f t="shared" si="164"/>
        <v>484907.38369949511</v>
      </c>
      <c r="S492" s="2">
        <f>IF(MONTH(A492)=11,(Bezugstabelle!$D$14+Q480)*$R$10*0.7,0)</f>
        <v>0</v>
      </c>
      <c r="T492" s="2">
        <f t="shared" si="167"/>
        <v>0</v>
      </c>
      <c r="U492" s="3">
        <f t="shared" si="168"/>
        <v>89526.025715519281</v>
      </c>
      <c r="V492" s="63">
        <f t="shared" si="169"/>
        <v>395381.35798397585</v>
      </c>
      <c r="W492" s="14">
        <f t="shared" si="165"/>
        <v>538481.3579839759</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4950B-E642-43A1-96F1-198B56013C0F}">
  <dimension ref="A1:E15"/>
  <sheetViews>
    <sheetView workbookViewId="0">
      <selection activeCell="E12" sqref="E12"/>
    </sheetView>
  </sheetViews>
  <sheetFormatPr baseColWidth="10" defaultRowHeight="15" x14ac:dyDescent="0.25"/>
  <sheetData>
    <row r="1" spans="1:5" x14ac:dyDescent="0.25">
      <c r="A1" s="56" t="s">
        <v>0</v>
      </c>
      <c r="B1" t="s">
        <v>34</v>
      </c>
      <c r="C1" t="s">
        <v>35</v>
      </c>
      <c r="D1" t="s">
        <v>36</v>
      </c>
    </row>
    <row r="2" spans="1:5" x14ac:dyDescent="0.25">
      <c r="A2">
        <v>1</v>
      </c>
      <c r="B2">
        <v>300</v>
      </c>
      <c r="C2" s="7">
        <f t="shared" ref="C2:C13" si="0">(12-A2+1)/12</f>
        <v>1</v>
      </c>
      <c r="D2">
        <f t="shared" ref="D2:D13" si="1">C2*B2</f>
        <v>300</v>
      </c>
    </row>
    <row r="3" spans="1:5" x14ac:dyDescent="0.25">
      <c r="A3">
        <v>2</v>
      </c>
      <c r="B3">
        <v>300</v>
      </c>
      <c r="C3" s="7">
        <f t="shared" si="0"/>
        <v>0.91666666666666663</v>
      </c>
      <c r="D3">
        <f t="shared" si="1"/>
        <v>275</v>
      </c>
    </row>
    <row r="4" spans="1:5" x14ac:dyDescent="0.25">
      <c r="A4">
        <v>3</v>
      </c>
      <c r="B4">
        <v>300</v>
      </c>
      <c r="C4" s="7">
        <f t="shared" si="0"/>
        <v>0.83333333333333337</v>
      </c>
      <c r="D4">
        <f t="shared" si="1"/>
        <v>250</v>
      </c>
    </row>
    <row r="5" spans="1:5" x14ac:dyDescent="0.25">
      <c r="A5">
        <v>4</v>
      </c>
      <c r="B5">
        <v>300</v>
      </c>
      <c r="C5" s="7">
        <f t="shared" si="0"/>
        <v>0.75</v>
      </c>
      <c r="D5">
        <f t="shared" si="1"/>
        <v>225</v>
      </c>
    </row>
    <row r="6" spans="1:5" x14ac:dyDescent="0.25">
      <c r="A6">
        <v>5</v>
      </c>
      <c r="B6">
        <v>300</v>
      </c>
      <c r="C6" s="7">
        <f t="shared" si="0"/>
        <v>0.66666666666666663</v>
      </c>
      <c r="D6">
        <f t="shared" si="1"/>
        <v>200</v>
      </c>
    </row>
    <row r="7" spans="1:5" x14ac:dyDescent="0.25">
      <c r="A7">
        <v>6</v>
      </c>
      <c r="B7">
        <v>300</v>
      </c>
      <c r="C7" s="7">
        <f t="shared" si="0"/>
        <v>0.58333333333333337</v>
      </c>
      <c r="D7">
        <f t="shared" si="1"/>
        <v>175</v>
      </c>
    </row>
    <row r="8" spans="1:5" x14ac:dyDescent="0.25">
      <c r="A8">
        <v>7</v>
      </c>
      <c r="B8">
        <v>300</v>
      </c>
      <c r="C8" s="7">
        <f t="shared" si="0"/>
        <v>0.5</v>
      </c>
      <c r="D8">
        <f t="shared" si="1"/>
        <v>150</v>
      </c>
    </row>
    <row r="9" spans="1:5" x14ac:dyDescent="0.25">
      <c r="A9">
        <v>8</v>
      </c>
      <c r="B9">
        <v>300</v>
      </c>
      <c r="C9" s="7">
        <f t="shared" si="0"/>
        <v>0.41666666666666669</v>
      </c>
      <c r="D9">
        <f t="shared" si="1"/>
        <v>125</v>
      </c>
    </row>
    <row r="10" spans="1:5" x14ac:dyDescent="0.25">
      <c r="A10">
        <v>9</v>
      </c>
      <c r="B10">
        <v>300</v>
      </c>
      <c r="C10" s="7">
        <f t="shared" si="0"/>
        <v>0.33333333333333331</v>
      </c>
      <c r="D10">
        <f t="shared" si="1"/>
        <v>100</v>
      </c>
    </row>
    <row r="11" spans="1:5" x14ac:dyDescent="0.25">
      <c r="A11">
        <v>10</v>
      </c>
      <c r="B11">
        <v>300</v>
      </c>
      <c r="C11" s="7">
        <f t="shared" si="0"/>
        <v>0.25</v>
      </c>
      <c r="D11">
        <f t="shared" si="1"/>
        <v>75</v>
      </c>
    </row>
    <row r="12" spans="1:5" x14ac:dyDescent="0.25">
      <c r="A12">
        <v>11</v>
      </c>
      <c r="B12">
        <v>300</v>
      </c>
      <c r="C12" s="7">
        <f t="shared" si="0"/>
        <v>0.16666666666666666</v>
      </c>
      <c r="D12">
        <f t="shared" si="1"/>
        <v>50</v>
      </c>
    </row>
    <row r="13" spans="1:5" x14ac:dyDescent="0.25">
      <c r="A13">
        <v>12</v>
      </c>
      <c r="B13">
        <v>300</v>
      </c>
      <c r="C13" s="7">
        <f t="shared" si="0"/>
        <v>8.3333333333333329E-2</v>
      </c>
      <c r="D13">
        <f t="shared" si="1"/>
        <v>25</v>
      </c>
    </row>
    <row r="14" spans="1:5" x14ac:dyDescent="0.25">
      <c r="D14">
        <f>SUM(D2:D13)</f>
        <v>1950</v>
      </c>
      <c r="E14" s="55" t="s">
        <v>37</v>
      </c>
    </row>
    <row r="15" spans="1:5" x14ac:dyDescent="0.25">
      <c r="B15" s="4"/>
      <c r="C15" s="7"/>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ETF police vs ETF Depot</vt:lpstr>
      <vt:lpstr>Taures Police vs ETF Depot</vt:lpstr>
      <vt:lpstr>Bezugstabelle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Schnelle</dc:creator>
  <cp:lastModifiedBy>Patrick Schnelle</cp:lastModifiedBy>
  <dcterms:created xsi:type="dcterms:W3CDTF">2020-08-25T11:25:22Z</dcterms:created>
  <dcterms:modified xsi:type="dcterms:W3CDTF">2020-09-26T12:10:47Z</dcterms:modified>
</cp:coreProperties>
</file>