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redit-vs-Hebel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<sst xmlns="http://schemas.openxmlformats.org/spreadsheetml/2006/main" count="78" uniqueCount="34">
  <si>
    <t xml:space="preserve">S&amp;P</t>
  </si>
  <si>
    <t xml:space="preserve">S&amp;P-lev</t>
  </si>
  <si>
    <t xml:space="preserve">Entwicklung </t>
  </si>
  <si>
    <t xml:space="preserve">Wert</t>
  </si>
  <si>
    <t xml:space="preserve">Hebel</t>
  </si>
  <si>
    <t xml:space="preserve">Summe</t>
  </si>
  <si>
    <t xml:space="preserve">Hebel aktuell</t>
  </si>
  <si>
    <t xml:space="preserve">Hebel Ziel</t>
  </si>
  <si>
    <t xml:space="preserve">(A) 2x Lev-ETF, Ohne Rebalancing</t>
  </si>
  <si>
    <t xml:space="preserve">(B) 2x Lev-ETF, Mit Rebalancing</t>
  </si>
  <si>
    <t xml:space="preserve">nach Rebalancing</t>
  </si>
  <si>
    <t xml:space="preserve">(C) Ohne Leverage</t>
  </si>
  <si>
    <t xml:space="preserve">Resultat (A) * 1,5</t>
  </si>
  <si>
    <t xml:space="preserve">Resultat (B) * 1,5</t>
  </si>
  <si>
    <t xml:space="preserve">(D) Mit Leverage, ohne Rebalancing</t>
  </si>
  <si>
    <t xml:space="preserve">Kredit</t>
  </si>
  <si>
    <t xml:space="preserve">Eigenkapital</t>
  </si>
  <si>
    <t xml:space="preserve">„echtes“ Geld</t>
  </si>
  <si>
    <t xml:space="preserve">(E) Mit Leverage, mit Rebalancing</t>
  </si>
  <si>
    <t xml:space="preserve">Wert angepasst</t>
  </si>
  <si>
    <t xml:space="preserve">Kredit angepasst</t>
  </si>
  <si>
    <t xml:space="preserve">Hebel angp.</t>
  </si>
  <si>
    <t xml:space="preserve">(F) 2x Lev-ETF, fixer Absolutwert</t>
  </si>
  <si>
    <t xml:space="preserve">(G) Kombi Leverage / Lev-ETF für konstanten Hebel ohne Eingriff</t>
  </si>
  <si>
    <t xml:space="preserve">Startkapital</t>
  </si>
  <si>
    <t xml:space="preserve">Anteil Lev-ETF</t>
  </si>
  <si>
    <t xml:space="preserve">Startkredit</t>
  </si>
  <si>
    <t xml:space="preserve">Gesamthebel</t>
  </si>
  <si>
    <t xml:space="preserve">Achtung, die Startgewichtungen sind durch Trial &amp; Error gefunden!
Eine bessere ausgearbeitete Analyse wäre es, tatsächlich die Ableitungen der beiden Varianten auszurechnen und danach Lev-ETF- und Kredit-Anteile zu gewichten, so dass sich die ersten Ableitung aufheben.</t>
  </si>
  <si>
    <t xml:space="preserve">(H) Future, ohne Rebalancing</t>
  </si>
  <si>
    <t xml:space="preserve">Annahme: Underlying-Startwert</t>
  </si>
  <si>
    <t xml:space="preserve">Future-Wert</t>
  </si>
  <si>
    <t xml:space="preserve">Margin-Konto</t>
  </si>
  <si>
    <t xml:space="preserve">Undrl.-Wert angepasst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</si>
</sst>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"/>
    <numFmt numFmtId="166" formatCode="0\ %"/>
    <numFmt numFmtId="167" formatCode="#,##0\ [$€-407]"/>
    <numFmt numFmtId="168" formatCode="#,##0.0000"/>
    <numFmt numFmtId="169" formatCode="mmm\ yy"/>
    <numFmt numFmtId="170" formatCode="#,##0&quot; €&quot;;\-#,##0&quot; €&quot;"/>
    <numFmt numFmtId="171" formatCode="#,##0\ [$€-407];[RED]\-#,##0\ [$€-407]"/>
    <numFmt numFmtId="172" formatCode="#,##0.00\ [$€-407];[RED]\-#,##0.00\ [$€-407]"/>
    <numFmt numFmtId="173" formatCode="General"/>
    <numFmt numFmtId="174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sz val="11"/>
      <color rgb="FFC9211E"/>
      <name val="Calibri"/>
      <family val="2"/>
      <charset val="1"/>
    </font>
    <font>
      <sz val="11"/>
      <color rgb="FF80808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D6DCE5"/>
        <bgColor rgb="FFEEEEEE"/>
      </patternFill>
    </fill>
    <fill>
      <patternFill patternType="solid">
        <fgColor rgb="FFFFF2CC"/>
        <bgColor rgb="FFFFFFD7"/>
      </patternFill>
    </fill>
    <fill>
      <patternFill patternType="solid">
        <fgColor rgb="FFEEEEEE"/>
        <bgColor rgb="FFFFF2CC"/>
      </patternFill>
    </fill>
    <fill>
      <patternFill patternType="solid">
        <fgColor rgb="FFFFFFD7"/>
        <bgColor rgb="FFFFF2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4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70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72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7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73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84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O71" activeCellId="0" sqref="O71"/>
    </sheetView>
  </sheetViews>
  <sheetFormatPr defaultColWidth="9.14453125" defaultRowHeight="13.8" zeroHeight="false" outlineLevelRow="0" outlineLevelCol="0"/>
  <cols>
    <col collapsed="false" customWidth="true" hidden="false" outlineLevel="0" max="1" min="1" style="1" width="9.79"/>
    <col collapsed="false" customWidth="true" hidden="false" outlineLevel="0" max="2" min="2" style="1" width="12"/>
    <col collapsed="false" customWidth="true" hidden="false" outlineLevel="0" max="3" min="3" style="1" width="11.28"/>
    <col collapsed="false" customWidth="true" hidden="false" outlineLevel="0" max="4" min="4" style="1" width="11.55"/>
    <col collapsed="false" customWidth="true" hidden="false" outlineLevel="0" max="5" min="5" style="1" width="5.57"/>
    <col collapsed="false" customWidth="true" hidden="false" outlineLevel="0" max="7" min="6" style="1" width="10.28"/>
    <col collapsed="false" customWidth="true" hidden="false" outlineLevel="0" max="8" min="8" style="1" width="11.21"/>
    <col collapsed="false" customWidth="true" hidden="false" outlineLevel="0" max="9" min="9" style="1" width="5.57"/>
    <col collapsed="false" customWidth="true" hidden="false" outlineLevel="0" max="10" min="10" style="2" width="9.43"/>
    <col collapsed="false" customWidth="true" hidden="false" outlineLevel="0" max="11" min="11" style="1" width="8.82"/>
    <col collapsed="false" customWidth="false" hidden="false" outlineLevel="0" max="1024" min="12" style="1" width="9.14"/>
  </cols>
  <sheetData>
    <row r="1" customFormat="false" ht="13.8" hidden="false" customHeight="false" outlineLevel="0" collapsed="false">
      <c r="B1" s="3" t="s">
        <v>0</v>
      </c>
      <c r="C1" s="3"/>
      <c r="D1" s="3"/>
      <c r="E1" s="3"/>
      <c r="F1" s="4" t="s">
        <v>1</v>
      </c>
      <c r="G1" s="4"/>
      <c r="H1" s="4"/>
      <c r="I1" s="4"/>
    </row>
    <row r="2" s="5" customFormat="true" ht="29.25" hidden="false" customHeight="true" outlineLevel="0" collapsed="false">
      <c r="B2" s="5" t="s">
        <v>2</v>
      </c>
      <c r="C2" s="5" t="s">
        <v>3</v>
      </c>
      <c r="E2" s="5" t="s">
        <v>4</v>
      </c>
      <c r="G2" s="5" t="s">
        <v>3</v>
      </c>
      <c r="I2" s="5" t="s">
        <v>4</v>
      </c>
      <c r="J2" s="6" t="s">
        <v>5</v>
      </c>
      <c r="K2" s="5" t="s">
        <v>6</v>
      </c>
      <c r="L2" s="5" t="s">
        <v>7</v>
      </c>
    </row>
    <row r="3" s="8" customFormat="true" ht="18" hidden="false" customHeight="true" outlineLevel="0" collapsed="false">
      <c r="A3" s="7" t="s">
        <v>8</v>
      </c>
      <c r="B3" s="7"/>
      <c r="C3" s="7"/>
    </row>
    <row r="4" customFormat="false" ht="13.8" hidden="false" customHeight="false" outlineLevel="0" collapsed="false">
      <c r="A4" s="9" t="n">
        <v>1</v>
      </c>
      <c r="B4" s="10"/>
      <c r="C4" s="11" t="n">
        <v>5000</v>
      </c>
      <c r="D4" s="11"/>
      <c r="E4" s="1" t="n">
        <v>1</v>
      </c>
      <c r="F4" s="10"/>
      <c r="G4" s="11" t="n">
        <v>5000</v>
      </c>
      <c r="H4" s="11"/>
      <c r="I4" s="1" t="n">
        <v>2</v>
      </c>
      <c r="J4" s="12" t="n">
        <f aca="false">C4+G4</f>
        <v>10000</v>
      </c>
      <c r="K4" s="13" t="n">
        <f aca="false">E4*(C4/J4)+I4*(G4/J4)</f>
        <v>1.5</v>
      </c>
      <c r="L4" s="1" t="n">
        <v>1.5</v>
      </c>
    </row>
    <row r="5" customFormat="false" ht="13.8" hidden="false" customHeight="false" outlineLevel="0" collapsed="false">
      <c r="A5" s="9" t="n">
        <v>2</v>
      </c>
      <c r="B5" s="10" t="n">
        <v>-0.1</v>
      </c>
      <c r="C5" s="11" t="n">
        <f aca="false">C4+(C4*B5)</f>
        <v>4500</v>
      </c>
      <c r="D5" s="11"/>
      <c r="E5" s="1" t="n">
        <v>1</v>
      </c>
      <c r="F5" s="10" t="n">
        <f aca="false">B5*2</f>
        <v>-0.2</v>
      </c>
      <c r="G5" s="11" t="n">
        <f aca="false">G4+(G4*F5)</f>
        <v>4000</v>
      </c>
      <c r="H5" s="11"/>
      <c r="I5" s="1" t="n">
        <v>2</v>
      </c>
      <c r="J5" s="12" t="n">
        <f aca="false">C5+G5</f>
        <v>8500</v>
      </c>
      <c r="K5" s="13" t="n">
        <f aca="false">E5*(C5/J5)+I5*(G5/J5)</f>
        <v>1.47058823529412</v>
      </c>
      <c r="L5" s="1" t="n">
        <v>1.5</v>
      </c>
    </row>
    <row r="6" customFormat="false" ht="13.8" hidden="false" customHeight="false" outlineLevel="0" collapsed="false">
      <c r="A6" s="9" t="n">
        <v>3</v>
      </c>
      <c r="B6" s="10" t="n">
        <v>0.1</v>
      </c>
      <c r="C6" s="11" t="n">
        <f aca="false">C5+(C5*B6)</f>
        <v>4950</v>
      </c>
      <c r="D6" s="11"/>
      <c r="E6" s="1" t="n">
        <v>1</v>
      </c>
      <c r="F6" s="10" t="n">
        <f aca="false">B6*2</f>
        <v>0.2</v>
      </c>
      <c r="G6" s="11" t="n">
        <f aca="false">G5+(G5*F6)</f>
        <v>4800</v>
      </c>
      <c r="H6" s="11"/>
      <c r="I6" s="1" t="n">
        <v>2</v>
      </c>
      <c r="J6" s="12" t="n">
        <f aca="false">C6+G6</f>
        <v>9750</v>
      </c>
      <c r="K6" s="13" t="n">
        <f aca="false">E6*(C6/J6)+I6*(G6/J6)</f>
        <v>1.49230769230769</v>
      </c>
      <c r="L6" s="1" t="n">
        <v>1.5</v>
      </c>
    </row>
    <row r="7" customFormat="false" ht="13.8" hidden="false" customHeight="false" outlineLevel="0" collapsed="false">
      <c r="A7" s="9" t="n">
        <v>4</v>
      </c>
      <c r="B7" s="10" t="n">
        <v>-0.1</v>
      </c>
      <c r="C7" s="11" t="n">
        <f aca="false">C6+(C6*B7)</f>
        <v>4455</v>
      </c>
      <c r="D7" s="11"/>
      <c r="E7" s="1" t="n">
        <v>1</v>
      </c>
      <c r="F7" s="10" t="n">
        <f aca="false">B7*2</f>
        <v>-0.2</v>
      </c>
      <c r="G7" s="11" t="n">
        <f aca="false">G6+(G6*F7)</f>
        <v>3840</v>
      </c>
      <c r="H7" s="11"/>
      <c r="I7" s="1" t="n">
        <v>2</v>
      </c>
      <c r="J7" s="12" t="n">
        <f aca="false">C7+G7</f>
        <v>8295</v>
      </c>
      <c r="K7" s="13" t="n">
        <f aca="false">E7*(C7/J7)+I7*(G7/J7)</f>
        <v>1.4629294755877</v>
      </c>
      <c r="L7" s="1" t="n">
        <v>1.5</v>
      </c>
    </row>
    <row r="8" customFormat="false" ht="13.8" hidden="false" customHeight="false" outlineLevel="0" collapsed="false">
      <c r="A8" s="9" t="n">
        <v>5</v>
      </c>
      <c r="B8" s="10" t="n">
        <v>0.1</v>
      </c>
      <c r="C8" s="11" t="n">
        <f aca="false">C7+(C7*B8)</f>
        <v>4900.5</v>
      </c>
      <c r="D8" s="11"/>
      <c r="E8" s="1" t="n">
        <v>1</v>
      </c>
      <c r="F8" s="10" t="n">
        <f aca="false">B8*2</f>
        <v>0.2</v>
      </c>
      <c r="G8" s="11" t="n">
        <f aca="false">G7+(G7*F8)</f>
        <v>4608</v>
      </c>
      <c r="H8" s="11"/>
      <c r="I8" s="1" t="n">
        <v>2</v>
      </c>
      <c r="J8" s="12" t="n">
        <f aca="false">C8+G8</f>
        <v>9508.5</v>
      </c>
      <c r="K8" s="13" t="n">
        <f aca="false">E8*(C8/J8)+I8*(G8/J8)</f>
        <v>1.48461902508282</v>
      </c>
      <c r="L8" s="1" t="n">
        <v>1.5</v>
      </c>
    </row>
    <row r="9" s="15" customFormat="true" ht="13.8" hidden="false" customHeight="false" outlineLevel="0" collapsed="false">
      <c r="A9" s="14" t="s">
        <v>9</v>
      </c>
      <c r="B9" s="14"/>
      <c r="C9" s="14"/>
    </row>
    <row r="10" customFormat="false" ht="30.75" hidden="false" customHeight="true" outlineLevel="0" collapsed="false">
      <c r="A10" s="16"/>
      <c r="B10" s="10"/>
      <c r="D10" s="5" t="s">
        <v>10</v>
      </c>
      <c r="F10" s="10"/>
      <c r="H10" s="5" t="s">
        <v>10</v>
      </c>
    </row>
    <row r="11" customFormat="false" ht="13.8" hidden="false" customHeight="false" outlineLevel="0" collapsed="false">
      <c r="A11" s="9" t="n">
        <v>1</v>
      </c>
      <c r="B11" s="10"/>
      <c r="C11" s="11" t="n">
        <v>5000</v>
      </c>
      <c r="D11" s="11" t="n">
        <f aca="false">J11-H11</f>
        <v>5000</v>
      </c>
      <c r="E11" s="1" t="n">
        <v>1</v>
      </c>
      <c r="F11" s="10"/>
      <c r="G11" s="11" t="n">
        <v>5000</v>
      </c>
      <c r="H11" s="11" t="n">
        <f aca="false">L11*J11-J11</f>
        <v>5000</v>
      </c>
      <c r="I11" s="1" t="n">
        <v>2</v>
      </c>
      <c r="J11" s="12" t="n">
        <f aca="false">C11+G11</f>
        <v>10000</v>
      </c>
      <c r="K11" s="13" t="n">
        <f aca="false">E11*(D11/J11)+I11*(H11/J11)</f>
        <v>1.5</v>
      </c>
      <c r="L11" s="1" t="n">
        <v>1.5</v>
      </c>
    </row>
    <row r="12" customFormat="false" ht="13.8" hidden="false" customHeight="false" outlineLevel="0" collapsed="false">
      <c r="A12" s="9" t="n">
        <v>2</v>
      </c>
      <c r="B12" s="10" t="n">
        <v>-0.1</v>
      </c>
      <c r="C12" s="11" t="n">
        <f aca="false">C11+(C11*B12)</f>
        <v>4500</v>
      </c>
      <c r="D12" s="11" t="n">
        <f aca="false">J12-H12</f>
        <v>4250</v>
      </c>
      <c r="E12" s="1" t="n">
        <v>1</v>
      </c>
      <c r="F12" s="10" t="n">
        <f aca="false">B12*2</f>
        <v>-0.2</v>
      </c>
      <c r="G12" s="11" t="n">
        <f aca="false">G11+(G11*F12)</f>
        <v>4000</v>
      </c>
      <c r="H12" s="11" t="n">
        <f aca="false">L12*J12-J12</f>
        <v>4250</v>
      </c>
      <c r="I12" s="1" t="n">
        <v>2</v>
      </c>
      <c r="J12" s="12" t="n">
        <f aca="false">C12+G12</f>
        <v>8500</v>
      </c>
      <c r="K12" s="13" t="n">
        <f aca="false">E12*(D12/J12)+I12*(H12/J12)</f>
        <v>1.5</v>
      </c>
      <c r="L12" s="1" t="n">
        <v>1.5</v>
      </c>
    </row>
    <row r="13" customFormat="false" ht="13.8" hidden="false" customHeight="false" outlineLevel="0" collapsed="false">
      <c r="A13" s="9" t="n">
        <v>3</v>
      </c>
      <c r="B13" s="10" t="n">
        <v>0.1</v>
      </c>
      <c r="C13" s="11" t="n">
        <f aca="false">D12+(D12*B13)</f>
        <v>4675</v>
      </c>
      <c r="D13" s="11" t="n">
        <f aca="false">J13-H13</f>
        <v>4887.5</v>
      </c>
      <c r="E13" s="1" t="n">
        <v>1</v>
      </c>
      <c r="F13" s="10" t="n">
        <f aca="false">B13*2</f>
        <v>0.2</v>
      </c>
      <c r="G13" s="11" t="n">
        <f aca="false">H12+(H12*F13)</f>
        <v>5100</v>
      </c>
      <c r="H13" s="11" t="n">
        <f aca="false">L13*J13-J13</f>
        <v>4887.5</v>
      </c>
      <c r="I13" s="1" t="n">
        <v>2</v>
      </c>
      <c r="J13" s="12" t="n">
        <f aca="false">C13+G13</f>
        <v>9775</v>
      </c>
      <c r="K13" s="13" t="n">
        <f aca="false">E13*(D13/J13)+I13*(H13/J13)</f>
        <v>1.5</v>
      </c>
      <c r="L13" s="1" t="n">
        <v>1.5</v>
      </c>
    </row>
    <row r="14" customFormat="false" ht="13.8" hidden="false" customHeight="false" outlineLevel="0" collapsed="false">
      <c r="A14" s="9" t="n">
        <v>4</v>
      </c>
      <c r="B14" s="10" t="n">
        <v>-0.1</v>
      </c>
      <c r="C14" s="11" t="n">
        <f aca="false">D13+(D13*B14)</f>
        <v>4398.75</v>
      </c>
      <c r="D14" s="11" t="n">
        <f aca="false">J14-H14</f>
        <v>4154.375</v>
      </c>
      <c r="E14" s="1" t="n">
        <v>1</v>
      </c>
      <c r="F14" s="10" t="n">
        <f aca="false">B14*2</f>
        <v>-0.2</v>
      </c>
      <c r="G14" s="11" t="n">
        <f aca="false">H13+(H13*F14)</f>
        <v>3910</v>
      </c>
      <c r="H14" s="11" t="n">
        <f aca="false">L14*J14-J14</f>
        <v>4154.375</v>
      </c>
      <c r="I14" s="1" t="n">
        <v>2</v>
      </c>
      <c r="J14" s="12" t="n">
        <f aca="false">C14+G14</f>
        <v>8308.75</v>
      </c>
      <c r="K14" s="13" t="n">
        <f aca="false">E14*(D14/J14)+I14*(H14/J14)</f>
        <v>1.5</v>
      </c>
      <c r="L14" s="1" t="n">
        <v>1.5</v>
      </c>
    </row>
    <row r="15" customFormat="false" ht="13.8" hidden="false" customHeight="false" outlineLevel="0" collapsed="false">
      <c r="A15" s="9" t="n">
        <v>5</v>
      </c>
      <c r="B15" s="10" t="n">
        <v>0.1</v>
      </c>
      <c r="C15" s="11" t="n">
        <f aca="false">D14+(D14*B15)</f>
        <v>4569.8125</v>
      </c>
      <c r="D15" s="11" t="n">
        <f aca="false">J15-H15</f>
        <v>4777.53125</v>
      </c>
      <c r="E15" s="1" t="n">
        <v>1</v>
      </c>
      <c r="F15" s="10" t="n">
        <f aca="false">B15*2</f>
        <v>0.2</v>
      </c>
      <c r="G15" s="11" t="n">
        <f aca="false">H14+(H14*F15)</f>
        <v>4985.25</v>
      </c>
      <c r="H15" s="11" t="n">
        <f aca="false">L15*J15-J15</f>
        <v>4777.53125</v>
      </c>
      <c r="I15" s="1" t="n">
        <v>2</v>
      </c>
      <c r="J15" s="12" t="n">
        <f aca="false">C15+G15</f>
        <v>9555.0625</v>
      </c>
      <c r="K15" s="13" t="n">
        <f aca="false">E15*(D15/J15)+I15*(H15/J15)</f>
        <v>1.5</v>
      </c>
      <c r="L15" s="1" t="n">
        <v>1.5</v>
      </c>
    </row>
    <row r="16" s="18" customFormat="true" ht="13.8" hidden="false" customHeight="false" outlineLevel="0" collapsed="false">
      <c r="A16" s="17" t="s">
        <v>11</v>
      </c>
      <c r="B16" s="17"/>
    </row>
    <row r="17" customFormat="false" ht="13.8" hidden="false" customHeight="false" outlineLevel="0" collapsed="false">
      <c r="A17" s="9" t="n">
        <v>1</v>
      </c>
      <c r="B17" s="10"/>
      <c r="C17" s="11" t="n">
        <v>15000</v>
      </c>
    </row>
    <row r="18" customFormat="false" ht="13.8" hidden="false" customHeight="false" outlineLevel="0" collapsed="false">
      <c r="A18" s="9" t="n">
        <v>2</v>
      </c>
      <c r="B18" s="10" t="n">
        <v>-0.1</v>
      </c>
      <c r="C18" s="11" t="n">
        <f aca="false">C17+(C17*B18)</f>
        <v>13500</v>
      </c>
    </row>
    <row r="19" customFormat="false" ht="13.8" hidden="false" customHeight="false" outlineLevel="0" collapsed="false">
      <c r="A19" s="9" t="n">
        <v>3</v>
      </c>
      <c r="B19" s="10" t="n">
        <v>0.1</v>
      </c>
      <c r="C19" s="11" t="n">
        <f aca="false">C18+(C18*B19)</f>
        <v>14850</v>
      </c>
    </row>
    <row r="20" customFormat="false" ht="13.8" hidden="false" customHeight="false" outlineLevel="0" collapsed="false">
      <c r="A20" s="9" t="n">
        <v>4</v>
      </c>
      <c r="B20" s="10" t="n">
        <v>-0.1</v>
      </c>
      <c r="C20" s="11" t="n">
        <f aca="false">C19+(C19*B20)</f>
        <v>13365</v>
      </c>
    </row>
    <row r="21" customFormat="false" ht="13.8" hidden="false" customHeight="false" outlineLevel="0" collapsed="false">
      <c r="A21" s="9" t="n">
        <v>5</v>
      </c>
      <c r="B21" s="10" t="n">
        <v>0.1</v>
      </c>
      <c r="C21" s="11" t="n">
        <f aca="false">C20+(C20*B21)</f>
        <v>14701.5</v>
      </c>
    </row>
    <row r="22" customFormat="false" ht="13.8" hidden="false" customHeight="false" outlineLevel="0" collapsed="false">
      <c r="A22" s="16"/>
      <c r="B22" s="16"/>
    </row>
    <row r="23" customFormat="false" ht="13.8" hidden="false" customHeight="false" outlineLevel="0" collapsed="false">
      <c r="A23" s="18" t="s">
        <v>12</v>
      </c>
      <c r="B23" s="18"/>
      <c r="C23" s="11" t="n">
        <f aca="false">J8*1.5</f>
        <v>14262.75</v>
      </c>
    </row>
    <row r="24" customFormat="false" ht="13.8" hidden="false" customHeight="false" outlineLevel="0" collapsed="false">
      <c r="A24" s="18" t="s">
        <v>13</v>
      </c>
      <c r="B24" s="18"/>
      <c r="C24" s="11" t="n">
        <f aca="false">J15*1.5</f>
        <v>14332.59375</v>
      </c>
    </row>
    <row r="25" customFormat="false" ht="13.8" hidden="false" customHeight="false" outlineLevel="0" collapsed="false">
      <c r="A25" s="16"/>
      <c r="B25" s="16"/>
    </row>
    <row r="26" customFormat="false" ht="13.8" hidden="false" customHeight="false" outlineLevel="0" collapsed="false">
      <c r="A26" s="16"/>
      <c r="B26" s="16"/>
    </row>
    <row r="27" customFormat="false" ht="13.8" hidden="false" customHeight="false" outlineLevel="0" collapsed="false">
      <c r="A27" s="19" t="s">
        <v>14</v>
      </c>
      <c r="B27" s="19"/>
      <c r="C27" s="19"/>
    </row>
    <row r="28" customFormat="false" ht="13.8" hidden="false" customHeight="false" outlineLevel="0" collapsed="false">
      <c r="B28" s="1" t="s">
        <v>2</v>
      </c>
      <c r="C28" s="1" t="s">
        <v>3</v>
      </c>
      <c r="D28" s="1" t="s">
        <v>15</v>
      </c>
      <c r="E28" s="1" t="s">
        <v>4</v>
      </c>
      <c r="F28" s="1" t="s">
        <v>16</v>
      </c>
      <c r="G28" s="0"/>
    </row>
    <row r="29" customFormat="false" ht="13.8" hidden="false" customHeight="false" outlineLevel="0" collapsed="false">
      <c r="A29" s="1" t="n">
        <v>1</v>
      </c>
      <c r="C29" s="20" t="n">
        <v>15000</v>
      </c>
      <c r="D29" s="20" t="n">
        <v>5000</v>
      </c>
      <c r="E29" s="1" t="n">
        <f aca="false">1+D29/(C29-D29)</f>
        <v>1.5</v>
      </c>
      <c r="F29" s="21" t="n">
        <f aca="false">C29-D29</f>
        <v>10000</v>
      </c>
      <c r="G29" s="0"/>
    </row>
    <row r="30" customFormat="false" ht="13.8" hidden="false" customHeight="false" outlineLevel="0" collapsed="false">
      <c r="A30" s="1" t="n">
        <v>2</v>
      </c>
      <c r="B30" s="10" t="n">
        <v>-0.1</v>
      </c>
      <c r="C30" s="20" t="n">
        <f aca="false">C29+C29*B30</f>
        <v>13500</v>
      </c>
      <c r="D30" s="20" t="n">
        <v>5000</v>
      </c>
      <c r="E30" s="1" t="n">
        <f aca="false">1+D30/(C30-D30)</f>
        <v>1.58823529411765</v>
      </c>
      <c r="F30" s="21" t="n">
        <f aca="false">C30-D30</f>
        <v>8500</v>
      </c>
      <c r="G30" s="0"/>
    </row>
    <row r="31" customFormat="false" ht="13.8" hidden="false" customHeight="false" outlineLevel="0" collapsed="false">
      <c r="A31" s="1" t="n">
        <v>3</v>
      </c>
      <c r="B31" s="10" t="n">
        <v>0.1</v>
      </c>
      <c r="C31" s="20" t="n">
        <f aca="false">C30+C30*B31</f>
        <v>14850</v>
      </c>
      <c r="D31" s="20" t="n">
        <v>5000</v>
      </c>
      <c r="E31" s="1" t="n">
        <f aca="false">1+D31/(C31-D31)</f>
        <v>1.50761421319797</v>
      </c>
      <c r="F31" s="21" t="n">
        <f aca="false">C31-D31</f>
        <v>9850</v>
      </c>
      <c r="G31" s="0"/>
    </row>
    <row r="32" customFormat="false" ht="13.8" hidden="false" customHeight="false" outlineLevel="0" collapsed="false">
      <c r="A32" s="1" t="n">
        <v>4</v>
      </c>
      <c r="B32" s="10" t="n">
        <v>-0.1</v>
      </c>
      <c r="C32" s="20" t="n">
        <f aca="false">C31+C31*B32</f>
        <v>13365</v>
      </c>
      <c r="D32" s="20" t="n">
        <v>5000</v>
      </c>
      <c r="E32" s="1" t="n">
        <f aca="false">1+D32/(C32-D32)</f>
        <v>1.59772863120143</v>
      </c>
      <c r="F32" s="21" t="n">
        <f aca="false">C32-D32</f>
        <v>8365</v>
      </c>
      <c r="G32" s="0"/>
    </row>
    <row r="33" customFormat="false" ht="13.8" hidden="false" customHeight="false" outlineLevel="0" collapsed="false">
      <c r="A33" s="1" t="n">
        <v>5</v>
      </c>
      <c r="B33" s="10" t="n">
        <v>0.1</v>
      </c>
      <c r="C33" s="22" t="n">
        <f aca="false">C32+C32*B33</f>
        <v>14701.5</v>
      </c>
      <c r="D33" s="20" t="n">
        <v>5000</v>
      </c>
      <c r="E33" s="1" t="n">
        <f aca="false">1+D33/(C33-D33)</f>
        <v>1.51538421893522</v>
      </c>
      <c r="F33" s="21" t="n">
        <f aca="false">C33-D33</f>
        <v>9701.5</v>
      </c>
      <c r="G33" s="0"/>
    </row>
    <row r="34" customFormat="false" ht="13.8" hidden="false" customHeight="false" outlineLevel="0" collapsed="false">
      <c r="A34" s="1" t="s">
        <v>17</v>
      </c>
      <c r="C34" s="22" t="n">
        <f aca="false">C33-D33</f>
        <v>9701.5</v>
      </c>
    </row>
    <row r="35" customFormat="false" ht="13.8" hidden="false" customHeight="false" outlineLevel="0" collapsed="false">
      <c r="A35" s="16"/>
      <c r="B35" s="16"/>
    </row>
    <row r="36" customFormat="false" ht="13.8" hidden="false" customHeight="false" outlineLevel="0" collapsed="false">
      <c r="C36" s="0"/>
      <c r="D36" s="0"/>
      <c r="E36" s="0"/>
      <c r="F36" s="0"/>
      <c r="G36" s="0"/>
      <c r="H36" s="0"/>
      <c r="I36" s="0"/>
      <c r="J36" s="0"/>
    </row>
    <row r="37" s="1" customFormat="true" ht="13.8" hidden="false" customHeight="false" outlineLevel="0" collapsed="false">
      <c r="A37" s="23" t="s">
        <v>18</v>
      </c>
      <c r="B37" s="23"/>
      <c r="C37" s="23"/>
      <c r="F37" s="0"/>
    </row>
    <row r="38" customFormat="false" ht="27.75" hidden="false" customHeight="true" outlineLevel="0" collapsed="false">
      <c r="C38" s="1" t="s">
        <v>3</v>
      </c>
      <c r="D38" s="1" t="s">
        <v>15</v>
      </c>
      <c r="E38" s="1" t="s">
        <v>4</v>
      </c>
      <c r="F38" s="0" t="s">
        <v>16</v>
      </c>
      <c r="G38" s="24" t="s">
        <v>19</v>
      </c>
      <c r="H38" s="24" t="s">
        <v>20</v>
      </c>
      <c r="I38" s="24" t="s">
        <v>21</v>
      </c>
      <c r="J38" s="24" t="s">
        <v>7</v>
      </c>
    </row>
    <row r="39" customFormat="false" ht="13.8" hidden="false" customHeight="false" outlineLevel="0" collapsed="false">
      <c r="A39" s="1" t="n">
        <v>1</v>
      </c>
      <c r="C39" s="20" t="n">
        <v>15000</v>
      </c>
      <c r="D39" s="20" t="n">
        <v>5000</v>
      </c>
      <c r="E39" s="1" t="n">
        <f aca="false">1+D39/(C39-D39)</f>
        <v>1.5</v>
      </c>
      <c r="F39" s="21" t="n">
        <f aca="false">C39-D39</f>
        <v>10000</v>
      </c>
      <c r="G39" s="0"/>
      <c r="J39" s="1" t="n">
        <v>1.5</v>
      </c>
    </row>
    <row r="40" customFormat="false" ht="13.8" hidden="false" customHeight="false" outlineLevel="0" collapsed="false">
      <c r="A40" s="1" t="n">
        <v>2</v>
      </c>
      <c r="B40" s="10" t="n">
        <v>-0.1</v>
      </c>
      <c r="C40" s="20" t="n">
        <f aca="false">C39+C39*B40</f>
        <v>13500</v>
      </c>
      <c r="D40" s="20" t="n">
        <v>5000</v>
      </c>
      <c r="E40" s="1" t="n">
        <f aca="false">1+D40/(C40-D40)</f>
        <v>1.58823529411765</v>
      </c>
      <c r="F40" s="21" t="n">
        <f aca="false">C40-D40</f>
        <v>8500</v>
      </c>
      <c r="G40" s="25" t="n">
        <f aca="false">C40-D40+H40</f>
        <v>12750</v>
      </c>
      <c r="H40" s="26" t="n">
        <f aca="false">F40*(J40-1)</f>
        <v>4250</v>
      </c>
      <c r="I40" s="27" t="n">
        <f aca="false">1+E40/(C40-E40)</f>
        <v>1.00011766090128</v>
      </c>
      <c r="J40" s="1" t="n">
        <v>1.5</v>
      </c>
    </row>
    <row r="41" customFormat="false" ht="13.8" hidden="false" customHeight="false" outlineLevel="0" collapsed="false">
      <c r="A41" s="1" t="n">
        <v>3</v>
      </c>
      <c r="B41" s="10" t="n">
        <v>0.1</v>
      </c>
      <c r="C41" s="20" t="n">
        <f aca="false">G40+G40*B41</f>
        <v>14025</v>
      </c>
      <c r="D41" s="20" t="n">
        <f aca="false">H40</f>
        <v>4250</v>
      </c>
      <c r="E41" s="1" t="n">
        <f aca="false">1+D41/(C41-D41)</f>
        <v>1.43478260869565</v>
      </c>
      <c r="F41" s="21" t="n">
        <f aca="false">C41-D41</f>
        <v>9775</v>
      </c>
      <c r="G41" s="25" t="n">
        <f aca="false">C41-D41+H41</f>
        <v>14662.5</v>
      </c>
      <c r="H41" s="26" t="n">
        <f aca="false">F41*(J41-1)</f>
        <v>4887.5</v>
      </c>
      <c r="I41" s="27" t="n">
        <f aca="false">1+E41/(C41-E41)</f>
        <v>1.00010231225701</v>
      </c>
      <c r="J41" s="1" t="n">
        <v>1.5</v>
      </c>
    </row>
    <row r="42" customFormat="false" ht="13.8" hidden="false" customHeight="false" outlineLevel="0" collapsed="false">
      <c r="A42" s="1" t="n">
        <v>4</v>
      </c>
      <c r="B42" s="10" t="n">
        <v>-0.1</v>
      </c>
      <c r="C42" s="20" t="n">
        <f aca="false">G41+G41*B42</f>
        <v>13196.25</v>
      </c>
      <c r="D42" s="20" t="n">
        <f aca="false">H41</f>
        <v>4887.5</v>
      </c>
      <c r="E42" s="1" t="n">
        <f aca="false">1+D42/(C42-D42)</f>
        <v>1.58823529411765</v>
      </c>
      <c r="F42" s="21" t="n">
        <f aca="false">C42-D42</f>
        <v>8308.75</v>
      </c>
      <c r="G42" s="25" t="n">
        <f aca="false">C42-D42+H42</f>
        <v>12463.125</v>
      </c>
      <c r="H42" s="26" t="n">
        <f aca="false">F42*(J42-1)</f>
        <v>4154.375</v>
      </c>
      <c r="I42" s="27" t="n">
        <f aca="false">1+E42/(C42-E42)</f>
        <v>1.00012036953447</v>
      </c>
      <c r="J42" s="1" t="n">
        <v>1.5</v>
      </c>
    </row>
    <row r="43" customFormat="false" ht="13.8" hidden="false" customHeight="false" outlineLevel="0" collapsed="false">
      <c r="A43" s="1" t="n">
        <v>5</v>
      </c>
      <c r="B43" s="10" t="n">
        <v>0.1</v>
      </c>
      <c r="C43" s="20" t="n">
        <f aca="false">G42+G42*B43</f>
        <v>13709.4375</v>
      </c>
      <c r="D43" s="20" t="n">
        <f aca="false">H42</f>
        <v>4154.375</v>
      </c>
      <c r="E43" s="1" t="n">
        <f aca="false">1+D43/(C43-D43)</f>
        <v>1.43478260869565</v>
      </c>
      <c r="F43" s="21" t="n">
        <f aca="false">C43-D43</f>
        <v>9555.0625</v>
      </c>
      <c r="G43" s="25" t="n">
        <f aca="false">C43-D43+H43</f>
        <v>14332.59375</v>
      </c>
      <c r="H43" s="26" t="n">
        <f aca="false">F43*(J43-1)</f>
        <v>4777.53125</v>
      </c>
      <c r="I43" s="27" t="n">
        <f aca="false">1+E43/(C43-E43)</f>
        <v>1.00010466751709</v>
      </c>
      <c r="J43" s="1" t="n">
        <v>1.5</v>
      </c>
    </row>
    <row r="44" customFormat="false" ht="13.8" hidden="false" customHeight="false" outlineLevel="0" collapsed="false">
      <c r="A44" s="0"/>
      <c r="B44" s="0"/>
      <c r="C44" s="0"/>
      <c r="D44" s="0"/>
      <c r="E44" s="0"/>
      <c r="F44" s="0"/>
      <c r="G44" s="0"/>
      <c r="H44" s="0"/>
      <c r="I44" s="0"/>
      <c r="J44" s="0"/>
    </row>
    <row r="45" customFormat="false" ht="13.8" hidden="false" customHeight="false" outlineLevel="0" collapsed="false">
      <c r="A45" s="19" t="s">
        <v>22</v>
      </c>
      <c r="B45" s="19"/>
      <c r="C45" s="19"/>
      <c r="D45" s="26"/>
    </row>
    <row r="46" customFormat="false" ht="13.8" hidden="false" customHeight="false" outlineLevel="0" collapsed="false">
      <c r="A46" s="16"/>
      <c r="B46" s="3" t="s">
        <v>0</v>
      </c>
      <c r="C46" s="3"/>
      <c r="D46" s="3"/>
      <c r="E46" s="3"/>
      <c r="F46" s="4" t="s">
        <v>1</v>
      </c>
      <c r="G46" s="4"/>
      <c r="H46" s="4"/>
      <c r="I46" s="4"/>
    </row>
    <row r="47" s="28" customFormat="true" ht="27.15" hidden="false" customHeight="false" outlineLevel="0" collapsed="false">
      <c r="A47" s="16"/>
      <c r="B47" s="5" t="s">
        <v>2</v>
      </c>
      <c r="C47" s="5" t="s">
        <v>3</v>
      </c>
      <c r="D47" s="5" t="s">
        <v>10</v>
      </c>
      <c r="E47" s="1"/>
      <c r="F47" s="5" t="s">
        <v>2</v>
      </c>
      <c r="G47" s="5" t="s">
        <v>3</v>
      </c>
      <c r="H47" s="5" t="s">
        <v>10</v>
      </c>
      <c r="I47" s="1"/>
      <c r="J47" s="2"/>
      <c r="K47" s="1"/>
      <c r="L47" s="1"/>
    </row>
    <row r="48" customFormat="false" ht="30.75" hidden="false" customHeight="true" outlineLevel="0" collapsed="false">
      <c r="A48" s="9" t="n">
        <v>1</v>
      </c>
      <c r="B48" s="10"/>
      <c r="C48" s="11" t="n">
        <v>5000</v>
      </c>
      <c r="D48" s="11" t="n">
        <f aca="false">J48-H48</f>
        <v>5000</v>
      </c>
      <c r="E48" s="1" t="n">
        <v>1</v>
      </c>
      <c r="F48" s="10"/>
      <c r="G48" s="11" t="n">
        <v>5000</v>
      </c>
      <c r="H48" s="11" t="n">
        <v>5000</v>
      </c>
      <c r="I48" s="1" t="n">
        <v>2</v>
      </c>
      <c r="J48" s="12" t="n">
        <f aca="false">C48+G48</f>
        <v>10000</v>
      </c>
      <c r="K48" s="13" t="n">
        <f aca="false">E48*(D48/J48)+I48*(H48/J48)</f>
        <v>1.5</v>
      </c>
      <c r="L48" s="1" t="n">
        <v>1.5</v>
      </c>
    </row>
    <row r="49" customFormat="false" ht="13.8" hidden="false" customHeight="false" outlineLevel="0" collapsed="false">
      <c r="A49" s="9" t="n">
        <v>2</v>
      </c>
      <c r="B49" s="10" t="n">
        <v>-0.1</v>
      </c>
      <c r="C49" s="11" t="n">
        <f aca="false">C48+(C48*B49)</f>
        <v>4500</v>
      </c>
      <c r="D49" s="11" t="n">
        <f aca="false">J49-H49</f>
        <v>3500</v>
      </c>
      <c r="E49" s="1" t="n">
        <v>1</v>
      </c>
      <c r="F49" s="10" t="n">
        <f aca="false">B49*2</f>
        <v>-0.2</v>
      </c>
      <c r="G49" s="11" t="n">
        <f aca="false">G48+(G48*F49)</f>
        <v>4000</v>
      </c>
      <c r="H49" s="11" t="n">
        <v>5000</v>
      </c>
      <c r="I49" s="1" t="n">
        <v>2</v>
      </c>
      <c r="J49" s="12" t="n">
        <f aca="false">C49+G49</f>
        <v>8500</v>
      </c>
      <c r="K49" s="13" t="n">
        <f aca="false">E49*(D49/J49)+I49*(H49/J49)</f>
        <v>1.58823529411765</v>
      </c>
      <c r="L49" s="1" t="n">
        <v>1.5</v>
      </c>
    </row>
    <row r="50" customFormat="false" ht="13.8" hidden="false" customHeight="false" outlineLevel="0" collapsed="false">
      <c r="A50" s="9" t="n">
        <v>3</v>
      </c>
      <c r="B50" s="10" t="n">
        <v>0.1</v>
      </c>
      <c r="C50" s="11" t="n">
        <f aca="false">D49+(D49*B50)</f>
        <v>3850</v>
      </c>
      <c r="D50" s="11" t="n">
        <f aca="false">J50-H50</f>
        <v>4850</v>
      </c>
      <c r="E50" s="1" t="n">
        <v>1</v>
      </c>
      <c r="F50" s="10" t="n">
        <f aca="false">B50*2</f>
        <v>0.2</v>
      </c>
      <c r="G50" s="11" t="n">
        <f aca="false">H49+(H49*F50)</f>
        <v>6000</v>
      </c>
      <c r="H50" s="11" t="n">
        <v>5000</v>
      </c>
      <c r="I50" s="1" t="n">
        <v>2</v>
      </c>
      <c r="J50" s="12" t="n">
        <f aca="false">C50+G50</f>
        <v>9850</v>
      </c>
      <c r="K50" s="13" t="n">
        <f aca="false">E50*(D50/J50)+I50*(H50/J50)</f>
        <v>1.50761421319797</v>
      </c>
      <c r="L50" s="1" t="n">
        <v>1.5</v>
      </c>
    </row>
    <row r="51" customFormat="false" ht="13.8" hidden="false" customHeight="false" outlineLevel="0" collapsed="false">
      <c r="A51" s="9" t="n">
        <v>4</v>
      </c>
      <c r="B51" s="10" t="n">
        <v>-0.1</v>
      </c>
      <c r="C51" s="11" t="n">
        <f aca="false">D50+(D50*B51)</f>
        <v>4365</v>
      </c>
      <c r="D51" s="11" t="n">
        <f aca="false">J51-H51</f>
        <v>3365</v>
      </c>
      <c r="E51" s="1" t="n">
        <v>1</v>
      </c>
      <c r="F51" s="10" t="n">
        <f aca="false">B51*2</f>
        <v>-0.2</v>
      </c>
      <c r="G51" s="11" t="n">
        <f aca="false">H50+(H50*F51)</f>
        <v>4000</v>
      </c>
      <c r="H51" s="11" t="n">
        <v>5000</v>
      </c>
      <c r="I51" s="1" t="n">
        <v>2</v>
      </c>
      <c r="J51" s="12" t="n">
        <f aca="false">C51+G51</f>
        <v>8365</v>
      </c>
      <c r="K51" s="13" t="n">
        <f aca="false">E51*(D51/J51)+I51*(H51/J51)</f>
        <v>1.59772863120143</v>
      </c>
      <c r="L51" s="1" t="n">
        <v>1.5</v>
      </c>
    </row>
    <row r="52" customFormat="false" ht="13.8" hidden="false" customHeight="false" outlineLevel="0" collapsed="false">
      <c r="A52" s="9" t="n">
        <v>5</v>
      </c>
      <c r="B52" s="10" t="n">
        <v>0.1</v>
      </c>
      <c r="C52" s="11" t="n">
        <f aca="false">D51+(D51*B52)</f>
        <v>3701.5</v>
      </c>
      <c r="D52" s="11" t="n">
        <f aca="false">J52-H52</f>
        <v>4701.5</v>
      </c>
      <c r="E52" s="1" t="n">
        <v>1</v>
      </c>
      <c r="F52" s="10" t="n">
        <f aca="false">B52*2</f>
        <v>0.2</v>
      </c>
      <c r="G52" s="11" t="n">
        <f aca="false">H51+(H51*F52)</f>
        <v>6000</v>
      </c>
      <c r="H52" s="11" t="n">
        <v>5000</v>
      </c>
      <c r="I52" s="1" t="n">
        <v>2</v>
      </c>
      <c r="J52" s="12" t="n">
        <f aca="false">C52+G52</f>
        <v>9701.5</v>
      </c>
      <c r="K52" s="13" t="n">
        <f aca="false">E52*(D52/J52)+I52*(H52/J52)</f>
        <v>1.51538421893522</v>
      </c>
      <c r="L52" s="1" t="n">
        <v>1.5</v>
      </c>
    </row>
    <row r="53" customFormat="false" ht="13.8" hidden="false" customHeight="false" outlineLevel="0" collapsed="false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</row>
    <row r="54" customFormat="false" ht="13.8" hidden="false" customHeight="false" outlineLevel="0" collapsed="false">
      <c r="A54" s="19" t="s">
        <v>23</v>
      </c>
      <c r="B54" s="19"/>
      <c r="C54" s="19"/>
      <c r="D54" s="19"/>
      <c r="E54" s="19"/>
      <c r="F54" s="19"/>
      <c r="H54" s="0"/>
      <c r="I54" s="0"/>
      <c r="J54" s="0"/>
    </row>
    <row r="56" customFormat="false" ht="13.8" hidden="false" customHeight="false" outlineLevel="0" collapsed="false">
      <c r="A56" s="0" t="s">
        <v>24</v>
      </c>
      <c r="B56" s="25" t="n">
        <v>10000</v>
      </c>
      <c r="D56" s="0" t="s">
        <v>25</v>
      </c>
      <c r="E56" s="0" t="n">
        <v>0.333333333333</v>
      </c>
      <c r="F56" s="0"/>
      <c r="G56" s="0" t="s">
        <v>26</v>
      </c>
      <c r="H56" s="25" t="n">
        <v>1250</v>
      </c>
      <c r="I56" s="0"/>
      <c r="J56" s="0"/>
      <c r="K56" s="0"/>
    </row>
    <row r="57" customFormat="false" ht="13.8" hidden="false" customHeight="false" outlineLevel="0" collapsed="false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</row>
    <row r="58" customFormat="false" ht="13.8" hidden="false" customHeight="false" outlineLevel="0" collapsed="false">
      <c r="A58" s="0"/>
      <c r="B58" s="3" t="s">
        <v>0</v>
      </c>
      <c r="C58" s="3"/>
      <c r="D58" s="3"/>
      <c r="E58" s="3"/>
      <c r="F58" s="4" t="s">
        <v>1</v>
      </c>
      <c r="G58" s="4"/>
      <c r="H58" s="4"/>
      <c r="I58" s="4"/>
      <c r="J58" s="1" t="s">
        <v>15</v>
      </c>
      <c r="K58" s="1" t="s">
        <v>16</v>
      </c>
      <c r="M58" s="1" t="s">
        <v>27</v>
      </c>
    </row>
    <row r="59" customFormat="false" ht="14.15" hidden="false" customHeight="false" outlineLevel="0" collapsed="false">
      <c r="B59" s="5" t="s">
        <v>2</v>
      </c>
      <c r="C59" s="5" t="s">
        <v>3</v>
      </c>
      <c r="D59" s="5"/>
      <c r="E59" s="5" t="s">
        <v>4</v>
      </c>
      <c r="F59" s="5"/>
      <c r="G59" s="5" t="s">
        <v>3</v>
      </c>
      <c r="H59" s="5"/>
      <c r="I59" s="5" t="s">
        <v>4</v>
      </c>
    </row>
    <row r="60" customFormat="false" ht="13.8" hidden="false" customHeight="true" outlineLevel="0" collapsed="false">
      <c r="A60" s="1" t="n">
        <v>1</v>
      </c>
      <c r="C60" s="26" t="n">
        <f aca="false">(B56+H56)*(1-E56)</f>
        <v>7500.00000000375</v>
      </c>
      <c r="D60" s="26"/>
      <c r="E60" s="1" t="n">
        <v>1</v>
      </c>
      <c r="G60" s="26" t="n">
        <f aca="false">(B56+H56)*E56</f>
        <v>3749.99999999625</v>
      </c>
      <c r="H60" s="26"/>
      <c r="I60" s="1" t="n">
        <v>2</v>
      </c>
      <c r="J60" s="20" t="n">
        <f aca="false">$H$56</f>
        <v>1250</v>
      </c>
      <c r="K60" s="21" t="n">
        <f aca="false">C60+G60-J60</f>
        <v>10000</v>
      </c>
      <c r="M60" s="29" t="n">
        <f aca="false">1+(J60+G60)/K60</f>
        <v>1.49999999999963</v>
      </c>
      <c r="O60" s="30" t="s">
        <v>28</v>
      </c>
      <c r="P60" s="30"/>
      <c r="Q60" s="30"/>
      <c r="R60" s="30"/>
    </row>
    <row r="61" customFormat="false" ht="13.8" hidden="false" customHeight="false" outlineLevel="0" collapsed="false">
      <c r="A61" s="1" t="n">
        <v>2</v>
      </c>
      <c r="B61" s="10" t="n">
        <v>-0.1</v>
      </c>
      <c r="C61" s="26" t="n">
        <f aca="false">C60*(1+B61)</f>
        <v>6750.00000000338</v>
      </c>
      <c r="E61" s="1" t="n">
        <v>1</v>
      </c>
      <c r="F61" s="10" t="n">
        <f aca="false">B61*2</f>
        <v>-0.2</v>
      </c>
      <c r="G61" s="26" t="n">
        <f aca="false">G60*(1+F61)</f>
        <v>2999.999999997</v>
      </c>
      <c r="I61" s="1" t="n">
        <v>2</v>
      </c>
      <c r="J61" s="20" t="n">
        <f aca="false">$H$56</f>
        <v>1250</v>
      </c>
      <c r="K61" s="21" t="n">
        <f aca="false">C61+G61-J61</f>
        <v>8500.00000000038</v>
      </c>
      <c r="M61" s="29" t="n">
        <f aca="false">1+(J61+G61)/K61</f>
        <v>1.49999999999963</v>
      </c>
      <c r="O61" s="30"/>
      <c r="P61" s="30"/>
      <c r="Q61" s="30"/>
      <c r="R61" s="30"/>
    </row>
    <row r="62" customFormat="false" ht="13.8" hidden="false" customHeight="false" outlineLevel="0" collapsed="false">
      <c r="A62" s="1" t="n">
        <v>3</v>
      </c>
      <c r="B62" s="10" t="n">
        <v>0.1</v>
      </c>
      <c r="C62" s="26" t="n">
        <f aca="false">C61*(1+B62)</f>
        <v>7425.00000000371</v>
      </c>
      <c r="E62" s="1" t="n">
        <v>1</v>
      </c>
      <c r="F62" s="10" t="n">
        <f aca="false">B62*2</f>
        <v>0.2</v>
      </c>
      <c r="G62" s="26" t="n">
        <f aca="false">G61*(1+F62)</f>
        <v>3599.9999999964</v>
      </c>
      <c r="I62" s="1" t="n">
        <v>2</v>
      </c>
      <c r="J62" s="20" t="n">
        <f aca="false">$H$56</f>
        <v>1250</v>
      </c>
      <c r="K62" s="21" t="n">
        <f aca="false">C62+G62-J62</f>
        <v>9775.00000000011</v>
      </c>
      <c r="M62" s="29" t="n">
        <f aca="false">1+(J62+G62)/K62</f>
        <v>1.49616368286408</v>
      </c>
      <c r="O62" s="30"/>
      <c r="P62" s="30"/>
      <c r="Q62" s="30"/>
      <c r="R62" s="30"/>
    </row>
    <row r="63" customFormat="false" ht="13.8" hidden="false" customHeight="false" outlineLevel="0" collapsed="false">
      <c r="A63" s="1" t="n">
        <v>4</v>
      </c>
      <c r="B63" s="10" t="n">
        <v>-0.1</v>
      </c>
      <c r="C63" s="26" t="n">
        <f aca="false">C62*(1+B63)</f>
        <v>6682.50000000334</v>
      </c>
      <c r="E63" s="1" t="n">
        <v>1</v>
      </c>
      <c r="F63" s="10" t="n">
        <f aca="false">B63*2</f>
        <v>-0.2</v>
      </c>
      <c r="G63" s="26" t="n">
        <f aca="false">G62*(1+F63)</f>
        <v>2879.99999999712</v>
      </c>
      <c r="I63" s="1" t="n">
        <v>2</v>
      </c>
      <c r="J63" s="20" t="n">
        <f aca="false">$H$56</f>
        <v>1250</v>
      </c>
      <c r="K63" s="21" t="n">
        <f aca="false">C63+G63-J63</f>
        <v>8312.50000000046</v>
      </c>
      <c r="M63" s="29" t="n">
        <f aca="false">1+(J63+G63)/K63</f>
        <v>1.49684210526278</v>
      </c>
      <c r="O63" s="30"/>
      <c r="P63" s="30"/>
      <c r="Q63" s="30"/>
      <c r="R63" s="30"/>
    </row>
    <row r="64" customFormat="false" ht="13.8" hidden="false" customHeight="false" outlineLevel="0" collapsed="false">
      <c r="A64" s="1" t="n">
        <v>5</v>
      </c>
      <c r="B64" s="10" t="n">
        <v>0.1</v>
      </c>
      <c r="C64" s="26" t="n">
        <f aca="false">C63*(1+B64)</f>
        <v>7350.75000000368</v>
      </c>
      <c r="E64" s="1" t="n">
        <v>1</v>
      </c>
      <c r="F64" s="10" t="n">
        <f aca="false">B64*2</f>
        <v>0.2</v>
      </c>
      <c r="G64" s="26" t="n">
        <f aca="false">G63*(1+F64)</f>
        <v>3455.99999999654</v>
      </c>
      <c r="I64" s="1" t="n">
        <v>2</v>
      </c>
      <c r="J64" s="20" t="n">
        <f aca="false">$H$56</f>
        <v>1250</v>
      </c>
      <c r="K64" s="21" t="n">
        <f aca="false">C64+G64-J64</f>
        <v>9556.75000000022</v>
      </c>
      <c r="M64" s="29" t="n">
        <f aca="false">1+(J64+G64)/K64</f>
        <v>1.49242681874031</v>
      </c>
      <c r="O64" s="30"/>
      <c r="P64" s="30"/>
      <c r="Q64" s="30"/>
      <c r="R64" s="30"/>
    </row>
    <row r="65" customFormat="false" ht="13.8" hidden="false" customHeight="false" outlineLevel="0" collapsed="false">
      <c r="O65" s="30"/>
      <c r="P65" s="30"/>
      <c r="Q65" s="30"/>
      <c r="R65" s="30"/>
    </row>
    <row r="66" customFormat="false" ht="13.8" hidden="false" customHeight="false" outlineLevel="0" collapsed="false">
      <c r="A66" s="0" t="s">
        <v>24</v>
      </c>
      <c r="B66" s="25" t="n">
        <v>10000</v>
      </c>
      <c r="D66" s="0" t="s">
        <v>25</v>
      </c>
      <c r="E66" s="0" t="n">
        <v>0.049</v>
      </c>
      <c r="F66" s="0"/>
      <c r="G66" s="0" t="s">
        <v>26</v>
      </c>
      <c r="H66" s="25" t="n">
        <v>490</v>
      </c>
      <c r="I66" s="0"/>
      <c r="J66" s="0"/>
      <c r="K66" s="0"/>
      <c r="O66" s="30"/>
      <c r="P66" s="30"/>
      <c r="Q66" s="30"/>
      <c r="R66" s="30"/>
    </row>
    <row r="67" customFormat="false" ht="13.8" hidden="false" customHeight="false" outlineLevel="0" collapsed="false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O67" s="30"/>
      <c r="P67" s="30"/>
      <c r="Q67" s="30"/>
      <c r="R67" s="30"/>
    </row>
    <row r="68" customFormat="false" ht="13.8" hidden="false" customHeight="false" outlineLevel="0" collapsed="false">
      <c r="A68" s="0"/>
      <c r="B68" s="3" t="s">
        <v>0</v>
      </c>
      <c r="C68" s="3"/>
      <c r="D68" s="3"/>
      <c r="E68" s="3"/>
      <c r="F68" s="4" t="s">
        <v>1</v>
      </c>
      <c r="G68" s="4"/>
      <c r="H68" s="4"/>
      <c r="I68" s="4"/>
      <c r="J68" s="1" t="s">
        <v>15</v>
      </c>
      <c r="K68" s="1" t="s">
        <v>16</v>
      </c>
      <c r="M68" s="1" t="s">
        <v>27</v>
      </c>
      <c r="O68" s="30"/>
      <c r="P68" s="30"/>
      <c r="Q68" s="30"/>
      <c r="R68" s="30"/>
    </row>
    <row r="69" customFormat="false" ht="14.15" hidden="false" customHeight="false" outlineLevel="0" collapsed="false">
      <c r="B69" s="5" t="s">
        <v>2</v>
      </c>
      <c r="C69" s="5" t="s">
        <v>3</v>
      </c>
      <c r="D69" s="5"/>
      <c r="E69" s="5" t="s">
        <v>4</v>
      </c>
      <c r="F69" s="5"/>
      <c r="G69" s="5" t="s">
        <v>3</v>
      </c>
      <c r="H69" s="5"/>
      <c r="I69" s="5" t="s">
        <v>4</v>
      </c>
      <c r="O69" s="30"/>
      <c r="P69" s="30"/>
      <c r="Q69" s="30"/>
      <c r="R69" s="30"/>
    </row>
    <row r="70" customFormat="false" ht="13.8" hidden="false" customHeight="false" outlineLevel="0" collapsed="false">
      <c r="A70" s="1" t="n">
        <v>1</v>
      </c>
      <c r="C70" s="26" t="n">
        <f aca="false">(B66+H66)*(1-E66)</f>
        <v>9975.99</v>
      </c>
      <c r="D70" s="26"/>
      <c r="E70" s="1" t="n">
        <v>1</v>
      </c>
      <c r="G70" s="26" t="n">
        <f aca="false">(B66+H66)*E66</f>
        <v>514.01</v>
      </c>
      <c r="H70" s="26"/>
      <c r="I70" s="1" t="n">
        <v>2</v>
      </c>
      <c r="J70" s="20" t="n">
        <f aca="false">$H$66</f>
        <v>490</v>
      </c>
      <c r="K70" s="21" t="n">
        <f aca="false">C70+G70-J70</f>
        <v>10000</v>
      </c>
      <c r="M70" s="29" t="n">
        <f aca="false">1+(J70+G70)/K70</f>
        <v>1.100401</v>
      </c>
      <c r="O70" s="30"/>
      <c r="P70" s="30"/>
      <c r="Q70" s="30"/>
      <c r="R70" s="30"/>
    </row>
    <row r="71" customFormat="false" ht="13.8" hidden="false" customHeight="false" outlineLevel="0" collapsed="false">
      <c r="A71" s="1" t="n">
        <v>2</v>
      </c>
      <c r="B71" s="10" t="n">
        <v>-0.1</v>
      </c>
      <c r="C71" s="26" t="n">
        <f aca="false">C70*(1+B71)</f>
        <v>8978.391</v>
      </c>
      <c r="E71" s="1" t="n">
        <v>1</v>
      </c>
      <c r="F71" s="10" t="n">
        <f aca="false">B71*2</f>
        <v>-0.2</v>
      </c>
      <c r="G71" s="26" t="n">
        <f aca="false">G70*(1+F71)</f>
        <v>411.208</v>
      </c>
      <c r="I71" s="1" t="n">
        <v>2</v>
      </c>
      <c r="J71" s="20" t="n">
        <f aca="false">$H$66</f>
        <v>490</v>
      </c>
      <c r="K71" s="21" t="n">
        <f aca="false">C71+G71-J71</f>
        <v>8899.599</v>
      </c>
      <c r="M71" s="29" t="n">
        <f aca="false">1+(J71+G71)/K71</f>
        <v>1.10126388840666</v>
      </c>
    </row>
    <row r="72" customFormat="false" ht="13.8" hidden="false" customHeight="false" outlineLevel="0" collapsed="false">
      <c r="A72" s="1" t="n">
        <v>3</v>
      </c>
      <c r="B72" s="10" t="n">
        <v>0.1</v>
      </c>
      <c r="C72" s="26" t="n">
        <f aca="false">C71*(1+B72)</f>
        <v>9876.2301</v>
      </c>
      <c r="E72" s="1" t="n">
        <v>1</v>
      </c>
      <c r="F72" s="10" t="n">
        <f aca="false">B72*2</f>
        <v>0.2</v>
      </c>
      <c r="G72" s="26" t="n">
        <f aca="false">G71*(1+F72)</f>
        <v>493.4496</v>
      </c>
      <c r="I72" s="1" t="n">
        <v>2</v>
      </c>
      <c r="J72" s="20" t="n">
        <f aca="false">$H$66</f>
        <v>490</v>
      </c>
      <c r="K72" s="21" t="n">
        <f aca="false">C72+G72-J72</f>
        <v>9879.6797</v>
      </c>
      <c r="M72" s="29" t="n">
        <f aca="false">1+(J72+G72)/K72</f>
        <v>1.09954266027471</v>
      </c>
    </row>
    <row r="73" customFormat="false" ht="13.8" hidden="false" customHeight="false" outlineLevel="0" collapsed="false">
      <c r="A73" s="1" t="n">
        <v>4</v>
      </c>
      <c r="B73" s="10" t="n">
        <v>-0.1</v>
      </c>
      <c r="C73" s="26" t="n">
        <f aca="false">C72*(1+B73)</f>
        <v>8888.60709</v>
      </c>
      <c r="E73" s="1" t="n">
        <v>1</v>
      </c>
      <c r="F73" s="10" t="n">
        <f aca="false">B73*2</f>
        <v>-0.2</v>
      </c>
      <c r="G73" s="26" t="n">
        <f aca="false">G72*(1+F73)</f>
        <v>394.75968</v>
      </c>
      <c r="I73" s="1" t="n">
        <v>2</v>
      </c>
      <c r="J73" s="20" t="n">
        <f aca="false">$H$66</f>
        <v>490</v>
      </c>
      <c r="K73" s="21" t="n">
        <f aca="false">C73+G73-J73</f>
        <v>8793.36677</v>
      </c>
      <c r="M73" s="29" t="n">
        <f aca="false">1+(J73+G73)/K73</f>
        <v>1.10061671520611</v>
      </c>
    </row>
    <row r="74" customFormat="false" ht="13.8" hidden="false" customHeight="false" outlineLevel="0" collapsed="false">
      <c r="A74" s="1" t="n">
        <v>5</v>
      </c>
      <c r="B74" s="10" t="n">
        <v>0.1</v>
      </c>
      <c r="C74" s="26" t="n">
        <f aca="false">C73*(1+B74)</f>
        <v>9777.467799</v>
      </c>
      <c r="E74" s="1" t="n">
        <v>1</v>
      </c>
      <c r="F74" s="10" t="n">
        <f aca="false">B74*2</f>
        <v>0.2</v>
      </c>
      <c r="G74" s="26" t="n">
        <f aca="false">G73*(1+F74)</f>
        <v>473.711616</v>
      </c>
      <c r="I74" s="1" t="n">
        <v>2</v>
      </c>
      <c r="J74" s="20" t="n">
        <f aca="false">$H$66</f>
        <v>490</v>
      </c>
      <c r="K74" s="21" t="n">
        <f aca="false">C74+G74-J74</f>
        <v>9761.179415</v>
      </c>
      <c r="M74" s="29" t="n">
        <f aca="false">1+(J74+G74)/K74</f>
        <v>1.09872901368036</v>
      </c>
    </row>
    <row r="77" customFormat="false" ht="13.8" hidden="false" customHeight="false" outlineLevel="0" collapsed="false">
      <c r="A77" s="19" t="s">
        <v>29</v>
      </c>
      <c r="B77" s="19"/>
      <c r="C77" s="19"/>
      <c r="D77" s="31" t="s">
        <v>30</v>
      </c>
      <c r="E77" s="31"/>
      <c r="F77" s="31"/>
      <c r="G77" s="32" t="n">
        <v>15000</v>
      </c>
    </row>
    <row r="78" customFormat="false" ht="29" hidden="false" customHeight="true" outlineLevel="0" collapsed="false">
      <c r="B78" s="1" t="s">
        <v>2</v>
      </c>
      <c r="C78" s="1" t="s">
        <v>31</v>
      </c>
      <c r="D78" s="1" t="s">
        <v>32</v>
      </c>
      <c r="E78" s="1" t="s">
        <v>4</v>
      </c>
      <c r="F78" s="1" t="s">
        <v>16</v>
      </c>
      <c r="G78" s="24" t="s">
        <v>33</v>
      </c>
      <c r="H78" s="33"/>
      <c r="I78" s="2"/>
      <c r="J78" s="0"/>
    </row>
    <row r="79" customFormat="false" ht="13.8" hidden="false" customHeight="false" outlineLevel="0" collapsed="false">
      <c r="A79" s="1" t="n">
        <v>1</v>
      </c>
      <c r="C79" s="20" t="n">
        <v>0</v>
      </c>
      <c r="D79" s="20" t="n">
        <v>10000</v>
      </c>
      <c r="E79" s="34" t="n">
        <f aca="false">G77/D79</f>
        <v>1.5</v>
      </c>
      <c r="F79" s="21" t="n">
        <f aca="false">D79</f>
        <v>10000</v>
      </c>
      <c r="I79" s="2"/>
      <c r="J79" s="0"/>
    </row>
    <row r="80" customFormat="false" ht="13.8" hidden="false" customHeight="false" outlineLevel="0" collapsed="false">
      <c r="A80" s="1" t="n">
        <v>2</v>
      </c>
      <c r="B80" s="10" t="n">
        <v>-0.1</v>
      </c>
      <c r="C80" s="20" t="n">
        <f aca="false">(B80)*G77</f>
        <v>-1500</v>
      </c>
      <c r="D80" s="20" t="n">
        <f aca="false">D79</f>
        <v>10000</v>
      </c>
      <c r="E80" s="1" t="n">
        <f aca="false">G80/F80</f>
        <v>1.58823529411765</v>
      </c>
      <c r="F80" s="21" t="n">
        <f aca="false">D80+C80</f>
        <v>8500</v>
      </c>
      <c r="G80" s="20" t="n">
        <f aca="false">G77+C80</f>
        <v>13500</v>
      </c>
      <c r="H80" s="0"/>
      <c r="I80" s="2"/>
      <c r="J80" s="0"/>
    </row>
    <row r="81" customFormat="false" ht="13.8" hidden="false" customHeight="false" outlineLevel="0" collapsed="false">
      <c r="A81" s="1" t="n">
        <v>3</v>
      </c>
      <c r="B81" s="10" t="n">
        <v>0.1</v>
      </c>
      <c r="C81" s="20" t="n">
        <f aca="false">G80*B81</f>
        <v>1350</v>
      </c>
      <c r="D81" s="20" t="n">
        <f aca="false">F80</f>
        <v>8500</v>
      </c>
      <c r="E81" s="1" t="n">
        <f aca="false">G81/F81</f>
        <v>1.50761421319797</v>
      </c>
      <c r="F81" s="21" t="n">
        <f aca="false">D81+C81</f>
        <v>9850</v>
      </c>
      <c r="G81" s="20" t="n">
        <f aca="false">G80+C81</f>
        <v>14850</v>
      </c>
      <c r="H81" s="0"/>
      <c r="I81" s="2"/>
      <c r="J81" s="0"/>
    </row>
    <row r="82" customFormat="false" ht="13.8" hidden="false" customHeight="false" outlineLevel="0" collapsed="false">
      <c r="A82" s="1" t="n">
        <v>4</v>
      </c>
      <c r="B82" s="10" t="n">
        <v>-0.1</v>
      </c>
      <c r="C82" s="20" t="n">
        <f aca="false">G81*B82</f>
        <v>-1485</v>
      </c>
      <c r="D82" s="20" t="n">
        <f aca="false">F81</f>
        <v>9850</v>
      </c>
      <c r="E82" s="1" t="n">
        <f aca="false">G82/F82</f>
        <v>1.59772863120143</v>
      </c>
      <c r="F82" s="21" t="n">
        <f aca="false">D82+C82</f>
        <v>8365</v>
      </c>
      <c r="G82" s="20" t="n">
        <f aca="false">G81+C82</f>
        <v>13365</v>
      </c>
      <c r="H82" s="0"/>
      <c r="I82" s="2"/>
      <c r="J82" s="0"/>
    </row>
    <row r="83" customFormat="false" ht="13.8" hidden="false" customHeight="false" outlineLevel="0" collapsed="false">
      <c r="A83" s="1" t="n">
        <v>5</v>
      </c>
      <c r="B83" s="10" t="n">
        <v>0.1</v>
      </c>
      <c r="C83" s="20" t="n">
        <f aca="false">G82*B83</f>
        <v>1336.5</v>
      </c>
      <c r="D83" s="20" t="n">
        <f aca="false">F82</f>
        <v>8365</v>
      </c>
      <c r="E83" s="1" t="n">
        <f aca="false">G83/F83</f>
        <v>1.51538421893522</v>
      </c>
      <c r="F83" s="21" t="n">
        <f aca="false">D83+C83</f>
        <v>9701.5</v>
      </c>
      <c r="G83" s="20" t="n">
        <f aca="false">G82+C83</f>
        <v>14701.5</v>
      </c>
      <c r="H83" s="0"/>
      <c r="I83" s="2"/>
      <c r="J83" s="0"/>
    </row>
    <row r="84" customFormat="false" ht="13.8" hidden="false" customHeight="false" outlineLevel="0" collapsed="false">
      <c r="C84" s="22"/>
    </row>
  </sheetData>
  <mergeCells count="11">
    <mergeCell ref="A3:C3"/>
    <mergeCell ref="A9:C9"/>
    <mergeCell ref="A16:B16"/>
    <mergeCell ref="A23:B23"/>
    <mergeCell ref="A24:B24"/>
    <mergeCell ref="A27:C27"/>
    <mergeCell ref="A37:C37"/>
    <mergeCell ref="A45:C45"/>
    <mergeCell ref="A54:F54"/>
    <mergeCell ref="O60:R70"/>
    <mergeCell ref="A77:C7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486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2020-10-31T10:12:15Z</dcterms:created>
  <dc:creator/>
  <dc:description/>
  <dc:language>de-DE</dc:language>
  <cp:lastModifiedBy/>
  <dcterms:modified xsi:type="dcterms:W3CDTF">2020-11-05T17:54:32Z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