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2013" sheetId="1" state="visible" r:id="rId2"/>
    <sheet name="2018" sheetId="2" state="visible" r:id="rId3"/>
    <sheet name="2019" sheetId="3" state="visible" r:id="rId4"/>
    <sheet name="2020" sheetId="4" state="visible" r:id="rId5"/>
    <sheet name="2021" sheetId="5" state="visible" r:id="rId6"/>
    <sheet name="2022" sheetId="6" state="visible" r:id="rId7"/>
    <sheet name="Source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<sst xmlns="http://schemas.openxmlformats.org/spreadsheetml/2006/main" count="457" uniqueCount="52">
  <si>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</si>
  <si>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</si>
  <si>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</si>
  <si>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</si>
  <si>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</si>
  <si>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</si>
  <si>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</si>
  <si>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</si>
  <si>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</si>
  <si>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</si>
  <si>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</si>
  <si>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</si>
  <si>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</si>
  <si>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</si>
  <si>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</si>
  <si>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</si>
  <si>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</si>
  <si>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</si>
  <si>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</si>
  <si>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</si>
  <si>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</si>
  <si>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</si>
  <si>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</si>
  <si>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</si>
  <si>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</si>
  <si>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</si>
  <si>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</si>
  <si>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</si>
  <si>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</si>
  <si>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</si>
  <si>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</si>
  <si>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</si>
  <si>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</si>
  <si>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</si>
  <si>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</si>
  <si>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</si>
  <si>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</si>
  <si>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</si>
  <si>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</si>
  <si>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</si>
  <si>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</si>
  <si>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</si>
  <si>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</si>
  <si>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</si>
  <si>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</si>
  <si>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</si>
  <si>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</si>
  <si>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</si>
  <si>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</si>
  <si>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https://de.wikipedia.org/wiki/Einkommensteuer_(Deutschland)#Tarif_2019 </t>
  </si>
  <si>
    <t xml:space="preserve">BBG:</t>
  </si>
  <si>
    <t xml:space="preserve">https://de.wikipedia.org/wiki/Beitragsbemessungsgrenze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</si>
</sst>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sz val="9"/>
      <color rgb="FF000000"/>
      <name val="Tahoma"/>
      <family val="0"/>
      <charset val="1"/>
    </font>
    <font>
      <b val="true"/>
      <sz val="9"/>
      <color rgb="FFFF0000"/>
      <name val="Tahoma"/>
      <family val="2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b val="true"/>
      <sz val="9"/>
      <color rgb="FF000000"/>
      <name val="Tahoma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_RuP" xfId="21"/>
    <cellStyle name="*unknown*" xfId="20" builtinId="8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</a:rPr>
              <a:t>Entwicklung Kapitalstock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#,##0&quot; €&quot;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'2013'!$B$138:$B$182</c:f>
              <c:numCache>
                <c:formatCode>General</c:formatCode>
                <c:ptCount val="45"/>
                <c:pt idx="0">
                  <c:v>991755.5655</c:v>
                </c:pt>
                <c:pt idx="1">
                  <c:v>982097.99816025</c:v>
                </c:pt>
                <c:pt idx="2">
                  <c:v>970948.910402519</c:v>
                </c:pt>
                <c:pt idx="3">
                  <c:v>958225.665511843</c:v>
                </c:pt>
                <c:pt idx="4">
                  <c:v>943840.056503797</c:v>
                </c:pt>
                <c:pt idx="5">
                  <c:v>927699.111151627</c:v>
                </c:pt>
                <c:pt idx="6">
                  <c:v>909704.795637401</c:v>
                </c:pt>
                <c:pt idx="7">
                  <c:v>889752.555661594</c:v>
                </c:pt>
                <c:pt idx="8">
                  <c:v>867729.775449268</c:v>
                </c:pt>
                <c:pt idx="9">
                  <c:v>843574.128565502</c:v>
                </c:pt>
                <c:pt idx="10">
                  <c:v>819755.113420684</c:v>
                </c:pt>
                <c:pt idx="11">
                  <c:v>793637.907846869</c:v>
                </c:pt>
                <c:pt idx="12">
                  <c:v>765124.57958561</c:v>
                </c:pt>
                <c:pt idx="13">
                  <c:v>734236.576531811</c:v>
                </c:pt>
                <c:pt idx="14">
                  <c:v>700851.964126884</c:v>
                </c:pt>
                <c:pt idx="15">
                  <c:v>664845.179563498</c:v>
                </c:pt>
                <c:pt idx="16">
                  <c:v>626078.882470472</c:v>
                </c:pt>
                <c:pt idx="17">
                  <c:v>584410.332529889</c:v>
                </c:pt>
                <c:pt idx="18">
                  <c:v>539686.604956493</c:v>
                </c:pt>
                <c:pt idx="19">
                  <c:v>491745.323869771</c:v>
                </c:pt>
                <c:pt idx="20">
                  <c:v>440411.998903659</c:v>
                </c:pt>
                <c:pt idx="21">
                  <c:v>388653.034924811</c:v>
                </c:pt>
                <c:pt idx="22">
                  <c:v>333297.207637495</c:v>
                </c:pt>
                <c:pt idx="23">
                  <c:v>274132.85171365</c:v>
                </c:pt>
                <c:pt idx="24">
                  <c:v>210746.981020931</c:v>
                </c:pt>
                <c:pt idx="25">
                  <c:v>142357.14982772</c:v>
                </c:pt>
                <c:pt idx="26">
                  <c:v>68694.1453092088</c:v>
                </c:pt>
                <c:pt idx="27">
                  <c:v>-10519.4920533482</c:v>
                </c:pt>
                <c:pt idx="28">
                  <c:v>-93409.5357215471</c:v>
                </c:pt>
                <c:pt idx="29">
                  <c:v>-178767.536034583</c:v>
                </c:pt>
                <c:pt idx="30">
                  <c:v>-266666.524869225</c:v>
                </c:pt>
                <c:pt idx="31">
                  <c:v>-357181.831332854</c:v>
                </c:pt>
                <c:pt idx="32">
                  <c:v>-450391.16007251</c:v>
                </c:pt>
                <c:pt idx="33">
                  <c:v>-546374.672478817</c:v>
                </c:pt>
                <c:pt idx="34">
                  <c:v>-645215.070899328</c:v>
                </c:pt>
                <c:pt idx="35">
                  <c:v>-746997.685980581</c:v>
                </c:pt>
                <c:pt idx="36">
                  <c:v>-851810.567263145</c:v>
                </c:pt>
                <c:pt idx="37">
                  <c:v>-959744.577159096</c:v>
                </c:pt>
                <c:pt idx="38">
                  <c:v>-1070893.48844677</c:v>
                </c:pt>
                <c:pt idx="39">
                  <c:v>-1185354.0854233</c:v>
                </c:pt>
                <c:pt idx="40">
                  <c:v>-1303226.26886123</c:v>
                </c:pt>
                <c:pt idx="41">
                  <c:v>-1424613.16492179</c:v>
                </c:pt>
                <c:pt idx="42">
                  <c:v>-1549621.23818366</c:v>
                </c:pt>
                <c:pt idx="43">
                  <c:v>-1678360.40895277</c:v>
                </c:pt>
                <c:pt idx="44">
                  <c:v>-1810944.1750257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#,##0&quot; €&quot;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'2013'!$C$138:$C$182</c:f>
              <c:numCache>
                <c:formatCode>General</c:formatCode>
                <c:ptCount val="45"/>
                <c:pt idx="0">
                  <c:v>997042.4274</c:v>
                </c:pt>
                <c:pt idx="1">
                  <c:v>992644.97526456</c:v>
                </c:pt>
                <c:pt idx="2">
                  <c:v>986716.703022386</c:v>
                </c:pt>
                <c:pt idx="3">
                  <c:v>979161.602656123</c:v>
                </c:pt>
                <c:pt idx="4">
                  <c:v>970391.553373949</c:v>
                </c:pt>
                <c:pt idx="5">
                  <c:v>959805.872619247</c:v>
                </c:pt>
                <c:pt idx="6">
                  <c:v>947294.460761188</c:v>
                </c:pt>
                <c:pt idx="7">
                  <c:v>932738.856885368</c:v>
                </c:pt>
                <c:pt idx="8">
                  <c:v>916015.992791012</c:v>
                </c:pt>
                <c:pt idx="9">
                  <c:v>898485.609842532</c:v>
                </c:pt>
                <c:pt idx="10">
                  <c:v>878571.733147063</c:v>
                </c:pt>
                <c:pt idx="11">
                  <c:v>856129.139037256</c:v>
                </c:pt>
                <c:pt idx="12">
                  <c:v>831005.334388999</c:v>
                </c:pt>
                <c:pt idx="13">
                  <c:v>803036.953318976</c:v>
                </c:pt>
                <c:pt idx="14">
                  <c:v>772049.154205371</c:v>
                </c:pt>
                <c:pt idx="15">
                  <c:v>737856.040049615</c:v>
                </c:pt>
                <c:pt idx="16">
                  <c:v>700258.982410531</c:v>
                </c:pt>
                <c:pt idx="17">
                  <c:v>659043.81061566</c:v>
                </c:pt>
                <c:pt idx="18">
                  <c:v>613983.145644987</c:v>
                </c:pt>
                <c:pt idx="19">
                  <c:v>564830.391877716</c:v>
                </c:pt>
                <c:pt idx="20">
                  <c:v>511320.841068341</c:v>
                </c:pt>
                <c:pt idx="21">
                  <c:v>453218.914081524</c:v>
                </c:pt>
                <c:pt idx="22">
                  <c:v>390036.093637785</c:v>
                </c:pt>
                <c:pt idx="23">
                  <c:v>321042.526474866</c:v>
                </c:pt>
                <c:pt idx="24">
                  <c:v>245580.278558733</c:v>
                </c:pt>
                <c:pt idx="25">
                  <c:v>163232.341438988</c:v>
                </c:pt>
                <c:pt idx="26">
                  <c:v>73558.1347856588</c:v>
                </c:pt>
                <c:pt idx="27">
                  <c:v>-23907.7427897195</c:v>
                </c:pt>
                <c:pt idx="28">
                  <c:v>-126579.459085558</c:v>
                </c:pt>
                <c:pt idx="29">
                  <c:v>-233287.616768302</c:v>
                </c:pt>
                <c:pt idx="30">
                  <c:v>-344186.940329453</c:v>
                </c:pt>
                <c:pt idx="31">
                  <c:v>-459438.224823497</c:v>
                </c:pt>
                <c:pt idx="32">
                  <c:v>-578097.581011669</c:v>
                </c:pt>
                <c:pt idx="33">
                  <c:v>-701444.13571902</c:v>
                </c:pt>
                <c:pt idx="34">
                  <c:v>-829658.380068905</c:v>
                </c:pt>
                <c:pt idx="35">
                  <c:v>-962927.919239623</c:v>
                </c:pt>
                <c:pt idx="36">
                  <c:v>-1101447.76117415</c:v>
                </c:pt>
                <c:pt idx="37">
                  <c:v>-1245420.61737998</c:v>
                </c:pt>
                <c:pt idx="38">
                  <c:v>-1395057.21634148</c:v>
                </c:pt>
                <c:pt idx="39">
                  <c:v>-1550576.63009047</c:v>
                </c:pt>
                <c:pt idx="40">
                  <c:v>-1712206.61450483</c:v>
                </c:pt>
                <c:pt idx="41">
                  <c:v>-1880183.96393083</c:v>
                </c:pt>
                <c:pt idx="42">
                  <c:v>-2054754.8807508</c:v>
                </c:pt>
                <c:pt idx="43">
                  <c:v>-2236175.36054618</c:v>
                </c:pt>
                <c:pt idx="44">
                  <c:v>-2424711.59353474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41719775"/>
        <c:axId val="3740890"/>
      </c:lineChart>
      <c:catAx>
        <c:axId val="41719775"/>
        <c:scaling>
          <c:orientation val="minMax"/>
        </c:scaling>
        <c:delete val="0"/>
        <c:axPos val="b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740890"/>
        <c:crosses val="autoZero"/>
        <c:auto val="1"/>
        <c:lblAlgn val="ctr"/>
        <c:lblOffset val="100"/>
      </c:catAx>
      <c:valAx>
        <c:axId val="374089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1719775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1914008322"/>
          <c:y val="0.040785704542354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27600554785"/>
          <c:y val="0.205838221252217"/>
          <c:w val="0.871400832177531"/>
          <c:h val="0.654890192333924"/>
        </c:manualLayout>
      </c:layout>
      <c:lineChart>
        <c:grouping val="standard"/>
        <c:varyColors val="0"/>
        <c:ser>
          <c:idx val="0"/>
          <c:order val="0"/>
          <c:tx>
            <c:strRef>
              <c:f>'2021'!$D$137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'2021'!$D$138:$D$182</c:f>
              <c:numCache>
                <c:formatCode>General</c:formatCode>
                <c:ptCount val="45"/>
                <c:pt idx="0">
                  <c:v>-8193.70404600003</c:v>
                </c:pt>
                <c:pt idx="1">
                  <c:v>-9273.6232232746</c:v>
                </c:pt>
                <c:pt idx="2">
                  <c:v>-10740.2547103262</c:v>
                </c:pt>
                <c:pt idx="3">
                  <c:v>-12271.8006271108</c:v>
                </c:pt>
                <c:pt idx="4">
                  <c:v>-13879.7506874329</c:v>
                </c:pt>
                <c:pt idx="5">
                  <c:v>-15568.0977304899</c:v>
                </c:pt>
                <c:pt idx="6">
                  <c:v>-17341.0070991864</c:v>
                </c:pt>
                <c:pt idx="7">
                  <c:v>-19202.8225847792</c:v>
                </c:pt>
                <c:pt idx="8">
                  <c:v>-21158.0724960839</c:v>
                </c:pt>
                <c:pt idx="9">
                  <c:v>-23211.4758507463</c:v>
                </c:pt>
                <c:pt idx="10">
                  <c:v>-23115.0720497476</c:v>
                </c:pt>
                <c:pt idx="11">
                  <c:v>-25242.8141553823</c:v>
                </c:pt>
                <c:pt idx="12">
                  <c:v>-27513.8648372836</c:v>
                </c:pt>
                <c:pt idx="13">
                  <c:v>-29898.5132757936</c:v>
                </c:pt>
                <c:pt idx="14">
                  <c:v>-32404.6202433649</c:v>
                </c:pt>
                <c:pt idx="15">
                  <c:v>-35036.9378961278</c:v>
                </c:pt>
                <c:pt idx="16">
                  <c:v>-37803.8376913668</c:v>
                </c:pt>
                <c:pt idx="17">
                  <c:v>-40712.8876287111</c:v>
                </c:pt>
                <c:pt idx="18">
                  <c:v>-43774.2470232059</c:v>
                </c:pt>
                <c:pt idx="19">
                  <c:v>-46995.0509759271</c:v>
                </c:pt>
                <c:pt idx="20">
                  <c:v>-50387.2866991615</c:v>
                </c:pt>
                <c:pt idx="21">
                  <c:v>-50791.6074885577</c:v>
                </c:pt>
                <c:pt idx="22">
                  <c:v>-54308.1776815042</c:v>
                </c:pt>
                <c:pt idx="23">
                  <c:v>-58201.4540660504</c:v>
                </c:pt>
                <c:pt idx="24">
                  <c:v>-62565.3743152485</c:v>
                </c:pt>
                <c:pt idx="25">
                  <c:v>-67539.395336265</c:v>
                </c:pt>
                <c:pt idx="26">
                  <c:v>-72778.2914548233</c:v>
                </c:pt>
                <c:pt idx="27">
                  <c:v>-78293.4071385798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-95983.5124063074</c:v>
                </c:pt>
                <c:pt idx="34">
                  <c:v>-98840.3984205112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'2021'!$E$138:$E$182</c:f>
              <c:numCache>
                <c:formatCode>General</c:formatCode>
                <c:ptCount val="45"/>
                <c:pt idx="0">
                  <c:v>-2261.32760000008</c:v>
                </c:pt>
                <c:pt idx="1">
                  <c:v>-3688.21825744002</c:v>
                </c:pt>
                <c:pt idx="2">
                  <c:v>-5207.59337999031</c:v>
                </c:pt>
                <c:pt idx="3">
                  <c:v>-6821.41336259921</c:v>
                </c:pt>
                <c:pt idx="4">
                  <c:v>-8014.33657554688</c:v>
                </c:pt>
                <c:pt idx="5">
                  <c:v>-9818.5694039017</c:v>
                </c:pt>
                <c:pt idx="6">
                  <c:v>-11735.5607632825</c:v>
                </c:pt>
                <c:pt idx="7">
                  <c:v>-13769.5699924348</c:v>
                </c:pt>
                <c:pt idx="8">
                  <c:v>-15928.3053065497</c:v>
                </c:pt>
                <c:pt idx="9">
                  <c:v>-16699.4907504939</c:v>
                </c:pt>
                <c:pt idx="10">
                  <c:v>-19075.632883893</c:v>
                </c:pt>
                <c:pt idx="11">
                  <c:v>-21595.6172729972</c:v>
                </c:pt>
                <c:pt idx="12">
                  <c:v>-24269.817039892</c:v>
                </c:pt>
                <c:pt idx="13">
                  <c:v>-27108.1264118475</c:v>
                </c:pt>
                <c:pt idx="14">
                  <c:v>-30119.9441486057</c:v>
                </c:pt>
                <c:pt idx="15">
                  <c:v>-33317.3214303107</c:v>
                </c:pt>
                <c:pt idx="16">
                  <c:v>-36712.9747166301</c:v>
                </c:pt>
                <c:pt idx="17">
                  <c:v>-40319.2655906593</c:v>
                </c:pt>
                <c:pt idx="18">
                  <c:v>-44153.4655309945</c:v>
                </c:pt>
                <c:pt idx="19">
                  <c:v>-48230.5946724702</c:v>
                </c:pt>
                <c:pt idx="20">
                  <c:v>-52569.6578507655</c:v>
                </c:pt>
                <c:pt idx="21">
                  <c:v>-57154.5227808458</c:v>
                </c:pt>
                <c:pt idx="22">
                  <c:v>-62241.3514910216</c:v>
                </c:pt>
                <c:pt idx="23">
                  <c:v>-68143.2969887019</c:v>
                </c:pt>
                <c:pt idx="24">
                  <c:v>-74574.2257461799</c:v>
                </c:pt>
                <c:pt idx="25">
                  <c:v>-81420.4867654467</c:v>
                </c:pt>
                <c:pt idx="26">
                  <c:v>-88705.5775032995</c:v>
                </c:pt>
                <c:pt idx="27">
                  <c:v>-96454.2412910875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64004307"/>
        <c:axId val="6913404"/>
      </c:lineChart>
      <c:catAx>
        <c:axId val="64004307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913404"/>
        <c:crosses val="autoZero"/>
        <c:auto val="1"/>
        <c:lblAlgn val="ctr"/>
        <c:lblOffset val="100"/>
      </c:catAx>
      <c:valAx>
        <c:axId val="6913404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400430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53749791214"/>
          <c:y val="0.0401732965734541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993318858"/>
          <c:y val="0.204017329657345"/>
          <c:w val="0.8625354935694"/>
          <c:h val="0.661809111198635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'2022'!$B$138:$B$182</c:f>
              <c:numCache>
                <c:formatCode>General</c:formatCode>
                <c:ptCount val="45"/>
                <c:pt idx="0">
                  <c:v>991907.200954</c:v>
                </c:pt>
                <c:pt idx="1">
                  <c:v>982733.285945244</c:v>
                </c:pt>
                <c:pt idx="2">
                  <c:v>972092.712484123</c:v>
                </c:pt>
                <c:pt idx="3">
                  <c:v>959922.835392366</c:v>
                </c:pt>
                <c:pt idx="4">
                  <c:v>946146.187895196</c:v>
                </c:pt>
                <c:pt idx="5">
                  <c:v>930682.40609962</c:v>
                </c:pt>
                <c:pt idx="6">
                  <c:v>913446.961609148</c:v>
                </c:pt>
                <c:pt idx="7">
                  <c:v>894350.983088846</c:v>
                </c:pt>
                <c:pt idx="8">
                  <c:v>873301.071760846</c:v>
                </c:pt>
                <c:pt idx="9">
                  <c:v>850199.110708221</c:v>
                </c:pt>
                <c:pt idx="10">
                  <c:v>827199.524503926</c:v>
                </c:pt>
                <c:pt idx="11">
                  <c:v>802073.830973514</c:v>
                </c:pt>
                <c:pt idx="12">
                  <c:v>774677.623989907</c:v>
                </c:pt>
                <c:pt idx="13">
                  <c:v>744898.448348167</c:v>
                </c:pt>
                <c:pt idx="14">
                  <c:v>712614.89338008</c:v>
                </c:pt>
                <c:pt idx="15">
                  <c:v>677700.797437016</c:v>
                </c:pt>
                <c:pt idx="16">
                  <c:v>640021.628603348</c:v>
                </c:pt>
                <c:pt idx="17">
                  <c:v>599434.143167871</c:v>
                </c:pt>
                <c:pt idx="18">
                  <c:v>555788.323847885</c:v>
                </c:pt>
                <c:pt idx="19">
                  <c:v>508923.683346874</c:v>
                </c:pt>
                <c:pt idx="20">
                  <c:v>458669.98993224</c:v>
                </c:pt>
                <c:pt idx="21">
                  <c:v>408016.409900022</c:v>
                </c:pt>
                <c:pt idx="22">
                  <c:v>353847.133187099</c:v>
                </c:pt>
                <c:pt idx="23">
                  <c:v>295784.870978269</c:v>
                </c:pt>
                <c:pt idx="24">
                  <c:v>233341.515676885</c:v>
                </c:pt>
                <c:pt idx="25">
                  <c:v>165929.076698713</c:v>
                </c:pt>
                <c:pt idx="26">
                  <c:v>93282.8586361452</c:v>
                </c:pt>
                <c:pt idx="27">
                  <c:v>15126.8270290518</c:v>
                </c:pt>
                <c:pt idx="28">
                  <c:v>-67763.216639147</c:v>
                </c:pt>
                <c:pt idx="29">
                  <c:v>-153121.216952183</c:v>
                </c:pt>
                <c:pt idx="30">
                  <c:v>-241020.205786825</c:v>
                </c:pt>
                <c:pt idx="31">
                  <c:v>-331535.512250454</c:v>
                </c:pt>
                <c:pt idx="32">
                  <c:v>-424744.840990109</c:v>
                </c:pt>
                <c:pt idx="33">
                  <c:v>-520728.353396417</c:v>
                </c:pt>
                <c:pt idx="34">
                  <c:v>-619568.751816928</c:v>
                </c:pt>
                <c:pt idx="35">
                  <c:v>-721351.366898181</c:v>
                </c:pt>
                <c:pt idx="36">
                  <c:v>-826164.248180745</c:v>
                </c:pt>
                <c:pt idx="37">
                  <c:v>-934098.258076696</c:v>
                </c:pt>
                <c:pt idx="38">
                  <c:v>-1045247.16936437</c:v>
                </c:pt>
                <c:pt idx="39">
                  <c:v>-1159707.7663409</c:v>
                </c:pt>
                <c:pt idx="40">
                  <c:v>-1277579.94977883</c:v>
                </c:pt>
                <c:pt idx="41">
                  <c:v>-1398966.84583939</c:v>
                </c:pt>
                <c:pt idx="42">
                  <c:v>-1523974.91910126</c:v>
                </c:pt>
                <c:pt idx="43">
                  <c:v>-1652714.08987037</c:v>
                </c:pt>
                <c:pt idx="44">
                  <c:v>-1785297.8559433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'2022'!$C$138:$C$182</c:f>
              <c:numCache>
                <c:formatCode>General</c:formatCode>
                <c:ptCount val="45"/>
                <c:pt idx="0">
                  <c:v>997831.5674</c:v>
                </c:pt>
                <c:pt idx="1">
                  <c:v>994238.24808056</c:v>
                </c:pt>
                <c:pt idx="2">
                  <c:v>989128.712151417</c:v>
                </c:pt>
                <c:pt idx="3">
                  <c:v>982406.544990483</c:v>
                </c:pt>
                <c:pt idx="4">
                  <c:v>974494.806147954</c:v>
                </c:pt>
                <c:pt idx="5">
                  <c:v>964780.224816418</c:v>
                </c:pt>
                <c:pt idx="6">
                  <c:v>953151.159195913</c:v>
                </c:pt>
                <c:pt idx="7">
                  <c:v>939489.647730595</c:v>
                </c:pt>
                <c:pt idx="8">
                  <c:v>923669.978749767</c:v>
                </c:pt>
                <c:pt idx="9">
                  <c:v>907083.947777856</c:v>
                </c:pt>
                <c:pt idx="10">
                  <c:v>888123.647286715</c:v>
                </c:pt>
                <c:pt idx="11">
                  <c:v>866644.263164708</c:v>
                </c:pt>
                <c:pt idx="12">
                  <c:v>842491.620027711</c:v>
                </c:pt>
                <c:pt idx="13">
                  <c:v>815502.705040046</c:v>
                </c:pt>
                <c:pt idx="14">
                  <c:v>785503.045302857</c:v>
                </c:pt>
                <c:pt idx="15">
                  <c:v>752307.12891183</c:v>
                </c:pt>
                <c:pt idx="16">
                  <c:v>715717.784618228</c:v>
                </c:pt>
                <c:pt idx="17">
                  <c:v>675523.418641378</c:v>
                </c:pt>
                <c:pt idx="18">
                  <c:v>631497.233267047</c:v>
                </c:pt>
                <c:pt idx="19">
                  <c:v>583396.404990196</c:v>
                </c:pt>
                <c:pt idx="20">
                  <c:v>530959.110163015</c:v>
                </c:pt>
                <c:pt idx="21">
                  <c:v>473938.122324001</c:v>
                </c:pt>
                <c:pt idx="22">
                  <c:v>411828.234726229</c:v>
                </c:pt>
                <c:pt idx="23">
                  <c:v>343802.238627636</c:v>
                </c:pt>
                <c:pt idx="24">
                  <c:v>269350.521931087</c:v>
                </c:pt>
                <c:pt idx="25">
                  <c:v>188057.983617074</c:v>
                </c:pt>
                <c:pt idx="26">
                  <c:v>99486.035476452</c:v>
                </c:pt>
                <c:pt idx="27">
                  <c:v>3171.35669174494</c:v>
                </c:pt>
                <c:pt idx="28">
                  <c:v>-99500.3596040938</c:v>
                </c:pt>
                <c:pt idx="29">
                  <c:v>-206208.517286838</c:v>
                </c:pt>
                <c:pt idx="30">
                  <c:v>-317107.840847988</c:v>
                </c:pt>
                <c:pt idx="31">
                  <c:v>-432359.125342032</c:v>
                </c:pt>
                <c:pt idx="32">
                  <c:v>-551018.481530205</c:v>
                </c:pt>
                <c:pt idx="33">
                  <c:v>-674365.036237556</c:v>
                </c:pt>
                <c:pt idx="34">
                  <c:v>-802579.280587441</c:v>
                </c:pt>
                <c:pt idx="35">
                  <c:v>-935848.819758158</c:v>
                </c:pt>
                <c:pt idx="36">
                  <c:v>-1074368.66169268</c:v>
                </c:pt>
                <c:pt idx="37">
                  <c:v>-1218341.51789851</c:v>
                </c:pt>
                <c:pt idx="38">
                  <c:v>-1367978.11686002</c:v>
                </c:pt>
                <c:pt idx="39">
                  <c:v>-1523497.530609</c:v>
                </c:pt>
                <c:pt idx="40">
                  <c:v>-1685127.51502337</c:v>
                </c:pt>
                <c:pt idx="41">
                  <c:v>-1853104.86444937</c:v>
                </c:pt>
                <c:pt idx="42">
                  <c:v>-2027675.78126933</c:v>
                </c:pt>
                <c:pt idx="43">
                  <c:v>-2209096.26106472</c:v>
                </c:pt>
                <c:pt idx="44">
                  <c:v>-2397632.49405328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50902638"/>
        <c:axId val="40872997"/>
      </c:lineChart>
      <c:catAx>
        <c:axId val="50902638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0872997"/>
        <c:crosses val="autoZero"/>
        <c:auto val="1"/>
        <c:lblAlgn val="ctr"/>
        <c:lblOffset val="100"/>
      </c:catAx>
      <c:valAx>
        <c:axId val="40872997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090263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1914008322"/>
          <c:y val="0.040785704542354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27600554785"/>
          <c:y val="0.205838221252217"/>
          <c:w val="0.871400832177531"/>
          <c:h val="0.654890192333924"/>
        </c:manualLayout>
      </c:layout>
      <c:lineChart>
        <c:grouping val="standard"/>
        <c:varyColors val="0"/>
        <c:ser>
          <c:idx val="0"/>
          <c:order val="0"/>
          <c:tx>
            <c:strRef>
              <c:f>'2022'!$D$137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'2022'!$D$138:$D$182</c:f>
              <c:numCache>
                <c:formatCode>General</c:formatCode>
                <c:ptCount val="45"/>
                <c:pt idx="0">
                  <c:v>-8091.799046</c:v>
                </c:pt>
                <c:pt idx="1">
                  <c:v>-9173.91500875587</c:v>
                </c:pt>
                <c:pt idx="2">
                  <c:v>-10640.5734611212</c:v>
                </c:pt>
                <c:pt idx="3">
                  <c:v>-12169.8770917567</c:v>
                </c:pt>
                <c:pt idx="4">
                  <c:v>-13776.6474971705</c:v>
                </c:pt>
                <c:pt idx="5">
                  <c:v>-15463.7817955762</c:v>
                </c:pt>
                <c:pt idx="6">
                  <c:v>-17235.4444904716</c:v>
                </c:pt>
                <c:pt idx="7">
                  <c:v>-19095.9785203022</c:v>
                </c:pt>
                <c:pt idx="8">
                  <c:v>-21049.9113279999</c:v>
                </c:pt>
                <c:pt idx="9">
                  <c:v>-23101.9610526247</c:v>
                </c:pt>
                <c:pt idx="10">
                  <c:v>-22999.5862042947</c:v>
                </c:pt>
                <c:pt idx="11">
                  <c:v>-25125.6935304122</c:v>
                </c:pt>
                <c:pt idx="12">
                  <c:v>-27396.2069836073</c:v>
                </c:pt>
                <c:pt idx="13">
                  <c:v>-29779.1756417399</c:v>
                </c:pt>
                <c:pt idx="14">
                  <c:v>-32283.5549680876</c:v>
                </c:pt>
                <c:pt idx="15">
                  <c:v>-34914.0959430633</c:v>
                </c:pt>
                <c:pt idx="16">
                  <c:v>-37679.1688336681</c:v>
                </c:pt>
                <c:pt idx="17">
                  <c:v>-40587.4854354772</c:v>
                </c:pt>
                <c:pt idx="18">
                  <c:v>-43645.8193199864</c:v>
                </c:pt>
                <c:pt idx="19">
                  <c:v>-46864.6405010102</c:v>
                </c:pt>
                <c:pt idx="20">
                  <c:v>-50253.693414634</c:v>
                </c:pt>
                <c:pt idx="21">
                  <c:v>-50653.5800322182</c:v>
                </c:pt>
                <c:pt idx="22">
                  <c:v>-54169.276712923</c:v>
                </c:pt>
                <c:pt idx="23">
                  <c:v>-58062.2622088299</c:v>
                </c:pt>
                <c:pt idx="24">
                  <c:v>-62443.3553013847</c:v>
                </c:pt>
                <c:pt idx="25">
                  <c:v>-67412.4389781721</c:v>
                </c:pt>
                <c:pt idx="26">
                  <c:v>-72646.2180625674</c:v>
                </c:pt>
                <c:pt idx="27">
                  <c:v>-78156.0316070934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-95983.5124063074</c:v>
                </c:pt>
                <c:pt idx="34">
                  <c:v>-98840.3984205112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'2022'!$E$138:$E$182</c:f>
              <c:numCache>
                <c:formatCode>General</c:formatCode>
                <c:ptCount val="45"/>
                <c:pt idx="0">
                  <c:v>-2167.43260000006</c:v>
                </c:pt>
                <c:pt idx="1">
                  <c:v>-3593.31931943994</c:v>
                </c:pt>
                <c:pt idx="2">
                  <c:v>-5109.53592914308</c:v>
                </c:pt>
                <c:pt idx="3">
                  <c:v>-6722.1671609343</c:v>
                </c:pt>
                <c:pt idx="4">
                  <c:v>-7911.7388425282</c:v>
                </c:pt>
                <c:pt idx="5">
                  <c:v>-9714.58133153687</c:v>
                </c:pt>
                <c:pt idx="6">
                  <c:v>-11629.0656205047</c:v>
                </c:pt>
                <c:pt idx="7">
                  <c:v>-13661.5114653177</c:v>
                </c:pt>
                <c:pt idx="8">
                  <c:v>-15819.6689808285</c:v>
                </c:pt>
                <c:pt idx="9">
                  <c:v>-16586.0309719108</c:v>
                </c:pt>
                <c:pt idx="10">
                  <c:v>-18960.3004911407</c:v>
                </c:pt>
                <c:pt idx="11">
                  <c:v>-21479.3841220068</c:v>
                </c:pt>
                <c:pt idx="12">
                  <c:v>-24152.6431369976</c:v>
                </c:pt>
                <c:pt idx="13">
                  <c:v>-26988.9149876647</c:v>
                </c:pt>
                <c:pt idx="14">
                  <c:v>-29999.6597371892</c:v>
                </c:pt>
                <c:pt idx="15">
                  <c:v>-33195.9163910272</c:v>
                </c:pt>
                <c:pt idx="16">
                  <c:v>-36589.3442936023</c:v>
                </c:pt>
                <c:pt idx="17">
                  <c:v>-40194.3659768491</c:v>
                </c:pt>
                <c:pt idx="18">
                  <c:v>-44026.1853743311</c:v>
                </c:pt>
                <c:pt idx="19">
                  <c:v>-48100.8282768511</c:v>
                </c:pt>
                <c:pt idx="20">
                  <c:v>-52437.2948271809</c:v>
                </c:pt>
                <c:pt idx="21">
                  <c:v>-57020.987839014</c:v>
                </c:pt>
                <c:pt idx="22">
                  <c:v>-62109.8875977724</c:v>
                </c:pt>
                <c:pt idx="23">
                  <c:v>-68025.9960985925</c:v>
                </c:pt>
                <c:pt idx="24">
                  <c:v>-74451.7166965497</c:v>
                </c:pt>
                <c:pt idx="25">
                  <c:v>-81292.5383140128</c:v>
                </c:pt>
                <c:pt idx="26">
                  <c:v>-88571.948140622</c:v>
                </c:pt>
                <c:pt idx="27">
                  <c:v>-96314.6787847071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37353931"/>
        <c:axId val="72997649"/>
      </c:lineChart>
      <c:catAx>
        <c:axId val="37353931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2997649"/>
        <c:crosses val="autoZero"/>
        <c:auto val="1"/>
        <c:lblAlgn val="ctr"/>
        <c:lblOffset val="100"/>
      </c:catAx>
      <c:valAx>
        <c:axId val="7299764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7353931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</a:rPr>
              <a:t>Differenz Kapitalstock ggü. VJ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'2013'!$D$137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#,##0&quot; €&quot;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'2013'!$D$138:$D$182</c:f>
              <c:numCache>
                <c:formatCode>General</c:formatCode>
                <c:ptCount val="45"/>
                <c:pt idx="0">
                  <c:v>-8243.43449999997</c:v>
                </c:pt>
                <c:pt idx="1">
                  <c:v>-9657.56733975001</c:v>
                </c:pt>
                <c:pt idx="2">
                  <c:v>-11149.0877577311</c:v>
                </c:pt>
                <c:pt idx="3">
                  <c:v>-12723.2448906759</c:v>
                </c:pt>
                <c:pt idx="4">
                  <c:v>-14385.6090080463</c:v>
                </c:pt>
                <c:pt idx="5">
                  <c:v>-16140.9453521703</c:v>
                </c:pt>
                <c:pt idx="6">
                  <c:v>-17994.3155142254</c:v>
                </c:pt>
                <c:pt idx="7">
                  <c:v>-19952.2399758069</c:v>
                </c:pt>
                <c:pt idx="8">
                  <c:v>-22022.7802123264</c:v>
                </c:pt>
                <c:pt idx="9">
                  <c:v>-24155.6468837655</c:v>
                </c:pt>
                <c:pt idx="10">
                  <c:v>-23819.0151448182</c:v>
                </c:pt>
                <c:pt idx="11">
                  <c:v>-26117.2055738153</c:v>
                </c:pt>
                <c:pt idx="12">
                  <c:v>-28513.3282612588</c:v>
                </c:pt>
                <c:pt idx="13">
                  <c:v>-30888.0030537986</c:v>
                </c:pt>
                <c:pt idx="14">
                  <c:v>-33384.6124049277</c:v>
                </c:pt>
                <c:pt idx="15">
                  <c:v>-36006.7845633858</c:v>
                </c:pt>
                <c:pt idx="16">
                  <c:v>-38766.2970930261</c:v>
                </c:pt>
                <c:pt idx="17">
                  <c:v>-41668.549940583</c:v>
                </c:pt>
                <c:pt idx="18">
                  <c:v>-44723.7275733955</c:v>
                </c:pt>
                <c:pt idx="19">
                  <c:v>-47941.2810867227</c:v>
                </c:pt>
                <c:pt idx="20">
                  <c:v>-51333.3249661113</c:v>
                </c:pt>
                <c:pt idx="21">
                  <c:v>-51758.9639788485</c:v>
                </c:pt>
                <c:pt idx="22">
                  <c:v>-55355.8272873159</c:v>
                </c:pt>
                <c:pt idx="23">
                  <c:v>-59164.3559238447</c:v>
                </c:pt>
                <c:pt idx="24">
                  <c:v>-63385.8706927196</c:v>
                </c:pt>
                <c:pt idx="25">
                  <c:v>-68389.8311932109</c:v>
                </c:pt>
                <c:pt idx="26">
                  <c:v>-73663.004518511</c:v>
                </c:pt>
                <c:pt idx="27">
                  <c:v>-79213.637362557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#,##0&quot; €&quot;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'2013'!$E$138:$E$182</c:f>
              <c:numCache>
                <c:formatCode>General</c:formatCode>
                <c:ptCount val="45"/>
                <c:pt idx="0">
                  <c:v>-2956.57260000007</c:v>
                </c:pt>
                <c:pt idx="1">
                  <c:v>-4397.45213543996</c:v>
                </c:pt>
                <c:pt idx="2">
                  <c:v>-5928.27224217355</c:v>
                </c:pt>
                <c:pt idx="3">
                  <c:v>-7555.1003662633</c:v>
                </c:pt>
                <c:pt idx="4">
                  <c:v>-8770.04928217374</c:v>
                </c:pt>
                <c:pt idx="5">
                  <c:v>-10585.6807547028</c:v>
                </c:pt>
                <c:pt idx="6">
                  <c:v>-12511.411858059</c:v>
                </c:pt>
                <c:pt idx="7">
                  <c:v>-14555.6038758194</c:v>
                </c:pt>
                <c:pt idx="8">
                  <c:v>-16722.8640943568</c:v>
                </c:pt>
                <c:pt idx="9">
                  <c:v>-17530.3829484795</c:v>
                </c:pt>
                <c:pt idx="10">
                  <c:v>-19913.876695469</c:v>
                </c:pt>
                <c:pt idx="11">
                  <c:v>-22442.5941098074</c:v>
                </c:pt>
                <c:pt idx="12">
                  <c:v>-25123.8046482566</c:v>
                </c:pt>
                <c:pt idx="13">
                  <c:v>-27968.3810700234</c:v>
                </c:pt>
                <c:pt idx="14">
                  <c:v>-30987.7991136047</c:v>
                </c:pt>
                <c:pt idx="15">
                  <c:v>-34193.1141557555</c:v>
                </c:pt>
                <c:pt idx="16">
                  <c:v>-37597.0576390848</c:v>
                </c:pt>
                <c:pt idx="17">
                  <c:v>-41215.1717948709</c:v>
                </c:pt>
                <c:pt idx="18">
                  <c:v>-45060.664970673</c:v>
                </c:pt>
                <c:pt idx="19">
                  <c:v>-49152.7537672706</c:v>
                </c:pt>
                <c:pt idx="20">
                  <c:v>-53509.5508093749</c:v>
                </c:pt>
                <c:pt idx="21">
                  <c:v>-58101.9269868176</c:v>
                </c:pt>
                <c:pt idx="22">
                  <c:v>-63182.8204437384</c:v>
                </c:pt>
                <c:pt idx="23">
                  <c:v>-68993.5671629194</c:v>
                </c:pt>
                <c:pt idx="24">
                  <c:v>-75462.2479161327</c:v>
                </c:pt>
                <c:pt idx="25">
                  <c:v>-82347.9371197453</c:v>
                </c:pt>
                <c:pt idx="26">
                  <c:v>-89674.206653329</c:v>
                </c:pt>
                <c:pt idx="27">
                  <c:v>-97465.8775753783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15851883"/>
        <c:axId val="91600221"/>
      </c:lineChart>
      <c:catAx>
        <c:axId val="15851883"/>
        <c:scaling>
          <c:orientation val="minMax"/>
        </c:scaling>
        <c:delete val="0"/>
        <c:axPos val="b"/>
        <c:minorGridlines>
          <c:spPr>
            <a:ln>
              <a:solidFill>
                <a:srgbClr val="b3b3b3"/>
              </a:solidFill>
            </a:ln>
          </c:spPr>
        </c:minorGridlines>
        <c:numFmt formatCode="General" sourceLinked="1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1600221"/>
        <c:crosses val="autoZero"/>
        <c:auto val="1"/>
        <c:lblAlgn val="ctr"/>
        <c:lblOffset val="100"/>
      </c:catAx>
      <c:valAx>
        <c:axId val="91600221"/>
        <c:scaling>
          <c:orientation val="minMax"/>
        </c:scaling>
        <c:delete val="0"/>
        <c:axPos val="l"/>
        <c:majorGridlines>
          <c:spPr>
            <a:ln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15851883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431045042035"/>
          <c:y val="0.03964815544177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993318858"/>
          <c:y val="0.204017329657345"/>
          <c:w val="0.8625354935694"/>
          <c:h val="0.661809111198635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991541.7055</c:v>
                </c:pt>
                <c:pt idx="1">
                  <c:v>981979.25193025</c:v>
                </c:pt>
                <c:pt idx="2">
                  <c:v>970888.334136754</c:v>
                </c:pt>
                <c:pt idx="3">
                  <c:v>958237.519412889</c:v>
                </c:pt>
                <c:pt idx="4">
                  <c:v>943975.31314358</c:v>
                </c:pt>
                <c:pt idx="5">
                  <c:v>928021.238059628</c:v>
                </c:pt>
                <c:pt idx="6">
                  <c:v>910291.795080814</c:v>
                </c:pt>
                <c:pt idx="7">
                  <c:v>890698.046698386</c:v>
                </c:pt>
                <c:pt idx="8">
                  <c:v>869147.672621946</c:v>
                </c:pt>
                <c:pt idx="9">
                  <c:v>845542.540731602</c:v>
                </c:pt>
                <c:pt idx="10">
                  <c:v>822005.002133251</c:v>
                </c:pt>
                <c:pt idx="11">
                  <c:v>796339.475157776</c:v>
                </c:pt>
                <c:pt idx="12">
                  <c:v>768400.444009532</c:v>
                </c:pt>
                <c:pt idx="13">
                  <c:v>738074.296659013</c:v>
                </c:pt>
                <c:pt idx="14">
                  <c:v>705240.706875494</c:v>
                </c:pt>
                <c:pt idx="15">
                  <c:v>669772.358811928</c:v>
                </c:pt>
                <c:pt idx="16">
                  <c:v>631533.518102871</c:v>
                </c:pt>
                <c:pt idx="17">
                  <c:v>590381.978765291</c:v>
                </c:pt>
                <c:pt idx="18">
                  <c:v>546164.230770443</c:v>
                </c:pt>
                <c:pt idx="19">
                  <c:v>498719.578996847</c:v>
                </c:pt>
                <c:pt idx="20">
                  <c:v>447875.289526022</c:v>
                </c:pt>
                <c:pt idx="21">
                  <c:v>396608.761940042</c:v>
                </c:pt>
                <c:pt idx="22">
                  <c:v>341765.972095449</c:v>
                </c:pt>
                <c:pt idx="23">
                  <c:v>283088.809988484</c:v>
                </c:pt>
                <c:pt idx="24">
                  <c:v>220094.710822196</c:v>
                </c:pt>
                <c:pt idx="25">
                  <c:v>152109.242828987</c:v>
                </c:pt>
                <c:pt idx="26">
                  <c:v>78866.8995544659</c:v>
                </c:pt>
                <c:pt idx="27">
                  <c:v>90.8110500232142</c:v>
                </c:pt>
                <c:pt idx="28">
                  <c:v>-82799.2326181757</c:v>
                </c:pt>
                <c:pt idx="29">
                  <c:v>-168157.232931212</c:v>
                </c:pt>
                <c:pt idx="30">
                  <c:v>-256056.221765854</c:v>
                </c:pt>
                <c:pt idx="31">
                  <c:v>-346571.528229483</c:v>
                </c:pt>
                <c:pt idx="32">
                  <c:v>-439780.856969138</c:v>
                </c:pt>
                <c:pt idx="33">
                  <c:v>-535764.369375445</c:v>
                </c:pt>
                <c:pt idx="34">
                  <c:v>-634604.767795957</c:v>
                </c:pt>
                <c:pt idx="35">
                  <c:v>-736387.38287721</c:v>
                </c:pt>
                <c:pt idx="36">
                  <c:v>-841200.264159773</c:v>
                </c:pt>
                <c:pt idx="37">
                  <c:v>-949134.274055724</c:v>
                </c:pt>
                <c:pt idx="38">
                  <c:v>-1060283.1853434</c:v>
                </c:pt>
                <c:pt idx="39">
                  <c:v>-1174743.78231993</c:v>
                </c:pt>
                <c:pt idx="40">
                  <c:v>-1292615.96575786</c:v>
                </c:pt>
                <c:pt idx="41">
                  <c:v>-1414002.86181842</c:v>
                </c:pt>
                <c:pt idx="42">
                  <c:v>-1539010.93508029</c:v>
                </c:pt>
                <c:pt idx="43">
                  <c:v>-1667750.1058494</c:v>
                </c:pt>
                <c:pt idx="44">
                  <c:v>-1800333.87192233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462117.384053292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27534778"/>
        <c:axId val="78391146"/>
      </c:lineChart>
      <c:catAx>
        <c:axId val="27534778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8391146"/>
        <c:crosses val="autoZero"/>
        <c:auto val="1"/>
        <c:lblAlgn val="ctr"/>
        <c:lblOffset val="100"/>
      </c:catAx>
      <c:valAx>
        <c:axId val="78391146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753477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1914008322"/>
          <c:y val="0.040785704542354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3079056865"/>
          <c:y val="0.205838221252217"/>
          <c:w val="0.871400832177531"/>
          <c:h val="0.654890192333924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-8457.29449999996</c:v>
                </c:pt>
                <c:pt idx="1">
                  <c:v>-9562.45356975007</c:v>
                </c:pt>
                <c:pt idx="2">
                  <c:v>-11090.917793496</c:v>
                </c:pt>
                <c:pt idx="3">
                  <c:v>-12650.8147238647</c:v>
                </c:pt>
                <c:pt idx="4">
                  <c:v>-14262.2062693088</c:v>
                </c:pt>
                <c:pt idx="5">
                  <c:v>-15954.0750839527</c:v>
                </c:pt>
                <c:pt idx="6">
                  <c:v>-17729.4429788135</c:v>
                </c:pt>
                <c:pt idx="7">
                  <c:v>-19593.7483824285</c:v>
                </c:pt>
                <c:pt idx="8">
                  <c:v>-21550.3740764401</c:v>
                </c:pt>
                <c:pt idx="9">
                  <c:v>-23605.131890343</c:v>
                </c:pt>
                <c:pt idx="10">
                  <c:v>-23537.5385983519</c:v>
                </c:pt>
                <c:pt idx="11">
                  <c:v>-25665.5269754746</c:v>
                </c:pt>
                <c:pt idx="12">
                  <c:v>-27939.031148244</c:v>
                </c:pt>
                <c:pt idx="13">
                  <c:v>-30326.1473505187</c:v>
                </c:pt>
                <c:pt idx="14">
                  <c:v>-32833.5897835194</c:v>
                </c:pt>
                <c:pt idx="15">
                  <c:v>-35468.3480635661</c:v>
                </c:pt>
                <c:pt idx="16">
                  <c:v>-38238.8407090569</c:v>
                </c:pt>
                <c:pt idx="17">
                  <c:v>-41151.53933758</c:v>
                </c:pt>
                <c:pt idx="18">
                  <c:v>-44217.7479948476</c:v>
                </c:pt>
                <c:pt idx="19">
                  <c:v>-47444.6517735967</c:v>
                </c:pt>
                <c:pt idx="20">
                  <c:v>-50844.2894708241</c:v>
                </c:pt>
                <c:pt idx="21">
                  <c:v>-51266.5275859801</c:v>
                </c:pt>
                <c:pt idx="22">
                  <c:v>-54842.789844593</c:v>
                </c:pt>
                <c:pt idx="23">
                  <c:v>-58677.1621069653</c:v>
                </c:pt>
                <c:pt idx="24">
                  <c:v>-62994.0991662883</c:v>
                </c:pt>
                <c:pt idx="25">
                  <c:v>-67985.4679932087</c:v>
                </c:pt>
                <c:pt idx="26">
                  <c:v>-73242.3432745211</c:v>
                </c:pt>
                <c:pt idx="27">
                  <c:v>-78776.0885044427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79161485"/>
        <c:axId val="94418636"/>
      </c:lineChart>
      <c:catAx>
        <c:axId val="7916148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4418636"/>
        <c:crosses val="autoZero"/>
        <c:auto val="1"/>
        <c:lblAlgn val="ctr"/>
        <c:lblOffset val="100"/>
      </c:catAx>
      <c:valAx>
        <c:axId val="94418636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916148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48672122933"/>
          <c:y val="0.0397794407246948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993318858"/>
          <c:y val="0.204017329657345"/>
          <c:w val="0.8625354935694"/>
          <c:h val="0.661809111198635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991529.350954</c:v>
                </c:pt>
                <c:pt idx="1">
                  <c:v>981990.028295905</c:v>
                </c:pt>
                <c:pt idx="2">
                  <c:v>970979.95678503</c:v>
                </c:pt>
                <c:pt idx="3">
                  <c:v>958436.375986187</c:v>
                </c:pt>
                <c:pt idx="4">
                  <c:v>944281.70089387</c:v>
                </c:pt>
                <c:pt idx="5">
                  <c:v>928435.44635955</c:v>
                </c:pt>
                <c:pt idx="6">
                  <c:v>910812.95965628</c:v>
                </c:pt>
                <c:pt idx="7">
                  <c:v>891326.386994704</c:v>
                </c:pt>
                <c:pt idx="8">
                  <c:v>869883.395682413</c:v>
                </c:pt>
                <c:pt idx="9">
                  <c:v>846384.695238028</c:v>
                </c:pt>
                <c:pt idx="10">
                  <c:v>822962.87592895</c:v>
                </c:pt>
                <c:pt idx="11">
                  <c:v>797412.444430338</c:v>
                </c:pt>
                <c:pt idx="12">
                  <c:v>769587.831498472</c:v>
                </c:pt>
                <c:pt idx="13">
                  <c:v>739376.514092771</c:v>
                </c:pt>
                <c:pt idx="14">
                  <c:v>706657.013300097</c:v>
                </c:pt>
                <c:pt idx="15">
                  <c:v>671301.953871851</c:v>
                </c:pt>
                <c:pt idx="16">
                  <c:v>633176.684264602</c:v>
                </c:pt>
                <c:pt idx="17">
                  <c:v>592137.839047401</c:v>
                </c:pt>
                <c:pt idx="18">
                  <c:v>548034.13214137</c:v>
                </c:pt>
                <c:pt idx="19">
                  <c:v>500702.610054274</c:v>
                </c:pt>
                <c:pt idx="20">
                  <c:v>449972.76059202</c:v>
                </c:pt>
                <c:pt idx="21">
                  <c:v>398825.447133356</c:v>
                </c:pt>
                <c:pt idx="22">
                  <c:v>344104.53453585</c:v>
                </c:pt>
                <c:pt idx="23">
                  <c:v>285543.26784138</c:v>
                </c:pt>
                <c:pt idx="24">
                  <c:v>222655.640879757</c:v>
                </c:pt>
                <c:pt idx="25">
                  <c:v>154780.953353578</c:v>
                </c:pt>
                <c:pt idx="26">
                  <c:v>81653.8556035524</c:v>
                </c:pt>
                <c:pt idx="27">
                  <c:v>2997.63920134405</c:v>
                </c:pt>
                <c:pt idx="28">
                  <c:v>-79892.4044668548</c:v>
                </c:pt>
                <c:pt idx="29">
                  <c:v>-165250.404779891</c:v>
                </c:pt>
                <c:pt idx="30">
                  <c:v>-253149.393614533</c:v>
                </c:pt>
                <c:pt idx="31">
                  <c:v>-343664.700078162</c:v>
                </c:pt>
                <c:pt idx="32">
                  <c:v>-436874.028817817</c:v>
                </c:pt>
                <c:pt idx="33">
                  <c:v>-532857.541224125</c:v>
                </c:pt>
                <c:pt idx="34">
                  <c:v>-631697.939644636</c:v>
                </c:pt>
                <c:pt idx="35">
                  <c:v>-733480.554725889</c:v>
                </c:pt>
                <c:pt idx="36">
                  <c:v>-838293.436008453</c:v>
                </c:pt>
                <c:pt idx="37">
                  <c:v>-946227.445904403</c:v>
                </c:pt>
                <c:pt idx="38">
                  <c:v>-1057376.35719208</c:v>
                </c:pt>
                <c:pt idx="39">
                  <c:v>-1171836.95416861</c:v>
                </c:pt>
                <c:pt idx="40">
                  <c:v>-1289709.13760654</c:v>
                </c:pt>
                <c:pt idx="41">
                  <c:v>-1411096.0336671</c:v>
                </c:pt>
                <c:pt idx="42">
                  <c:v>-1536104.10692897</c:v>
                </c:pt>
                <c:pt idx="43">
                  <c:v>-1664843.27769808</c:v>
                </c:pt>
                <c:pt idx="44">
                  <c:v>-1797427.043771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</c:v>
                </c:pt>
                <c:pt idx="5">
                  <c:v>962594.917937764</c:v>
                </c:pt>
                <c:pt idx="6">
                  <c:v>950577.644691848</c:v>
                </c:pt>
                <c:pt idx="7">
                  <c:v>936522.294182549</c:v>
                </c:pt>
                <c:pt idx="8">
                  <c:v>920305.014704188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779579.833899749</c:v>
                </c:pt>
                <c:pt idx="15">
                  <c:v>745943.686922424</c:v>
                </c:pt>
                <c:pt idx="16">
                  <c:v>708909.335804492</c:v>
                </c:pt>
                <c:pt idx="17">
                  <c:v>668263.919700313</c:v>
                </c:pt>
                <c:pt idx="18">
                  <c:v>623780.372572999</c:v>
                </c:pt>
                <c:pt idx="19">
                  <c:v>575214.535681332</c:v>
                </c:pt>
                <c:pt idx="20">
                  <c:v>522304.245856838</c:v>
                </c:pt>
                <c:pt idx="21">
                  <c:v>464806.982042629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177118.728505547</c:v>
                </c:pt>
                <c:pt idx="26">
                  <c:v>88061.0774379737</c:v>
                </c:pt>
                <c:pt idx="27">
                  <c:v>-8760.86948364184</c:v>
                </c:pt>
                <c:pt idx="28">
                  <c:v>-111432.585779481</c:v>
                </c:pt>
                <c:pt idx="29">
                  <c:v>-218140.743462225</c:v>
                </c:pt>
                <c:pt idx="30">
                  <c:v>-329040.067023375</c:v>
                </c:pt>
                <c:pt idx="31">
                  <c:v>-444291.351517419</c:v>
                </c:pt>
                <c:pt idx="32">
                  <c:v>-562950.707705592</c:v>
                </c:pt>
                <c:pt idx="33">
                  <c:v>-686297.262412942</c:v>
                </c:pt>
                <c:pt idx="34">
                  <c:v>-814511.506762828</c:v>
                </c:pt>
                <c:pt idx="35">
                  <c:v>-947781.045933545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-1865037.09062476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62041577"/>
        <c:axId val="53292698"/>
      </c:lineChart>
      <c:catAx>
        <c:axId val="62041577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3292698"/>
        <c:crosses val="autoZero"/>
        <c:auto val="1"/>
        <c:lblAlgn val="ctr"/>
        <c:lblOffset val="100"/>
      </c:catAx>
      <c:valAx>
        <c:axId val="53292698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204157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1914008322"/>
          <c:y val="0.040785704542354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3079056865"/>
          <c:y val="0.205838221252217"/>
          <c:w val="0.871400832177531"/>
          <c:h val="0.654890192333924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-8469.64904599998</c:v>
                </c:pt>
                <c:pt idx="1">
                  <c:v>-9539.32265809493</c:v>
                </c:pt>
                <c:pt idx="2">
                  <c:v>-11010.0715108748</c:v>
                </c:pt>
                <c:pt idx="3">
                  <c:v>-12543.5807988434</c:v>
                </c:pt>
                <c:pt idx="4">
                  <c:v>-14154.6750923166</c:v>
                </c:pt>
                <c:pt idx="5">
                  <c:v>-15846.2545343209</c:v>
                </c:pt>
                <c:pt idx="6">
                  <c:v>-17622.4867032695</c:v>
                </c:pt>
                <c:pt idx="7">
                  <c:v>-19486.572661576</c:v>
                </c:pt>
                <c:pt idx="8">
                  <c:v>-21442.9913122908</c:v>
                </c:pt>
                <c:pt idx="9">
                  <c:v>-23498.7004443851</c:v>
                </c:pt>
                <c:pt idx="10">
                  <c:v>-23421.819309078</c:v>
                </c:pt>
                <c:pt idx="11">
                  <c:v>-25550.4314986116</c:v>
                </c:pt>
                <c:pt idx="12">
                  <c:v>-27824.6129318663</c:v>
                </c:pt>
                <c:pt idx="13">
                  <c:v>-30211.317405701</c:v>
                </c:pt>
                <c:pt idx="14">
                  <c:v>-32719.5007926737</c:v>
                </c:pt>
                <c:pt idx="15">
                  <c:v>-35355.0594282463</c:v>
                </c:pt>
                <c:pt idx="16">
                  <c:v>-38125.2696072494</c:v>
                </c:pt>
                <c:pt idx="17">
                  <c:v>-41038.8452172012</c:v>
                </c:pt>
                <c:pt idx="18">
                  <c:v>-44103.7069060302</c:v>
                </c:pt>
                <c:pt idx="19">
                  <c:v>-47331.5220870963</c:v>
                </c:pt>
                <c:pt idx="20">
                  <c:v>-50729.8494622544</c:v>
                </c:pt>
                <c:pt idx="21">
                  <c:v>-51147.3134586634</c:v>
                </c:pt>
                <c:pt idx="22">
                  <c:v>-54720.9125975058</c:v>
                </c:pt>
                <c:pt idx="23">
                  <c:v>-58561.2666944707</c:v>
                </c:pt>
                <c:pt idx="24">
                  <c:v>-62887.626961623</c:v>
                </c:pt>
                <c:pt idx="25">
                  <c:v>-67874.6875261784</c:v>
                </c:pt>
                <c:pt idx="26">
                  <c:v>-73127.097750026</c:v>
                </c:pt>
                <c:pt idx="27">
                  <c:v>-78656.2164022083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-12017.2732459169</c:v>
                </c:pt>
                <c:pt idx="7">
                  <c:v>-14055.3505092982</c:v>
                </c:pt>
                <c:pt idx="8">
                  <c:v>-16217.2794783618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-24580.6552322201</c:v>
                </c:pt>
                <c:pt idx="13">
                  <c:v>-27421.160819915</c:v>
                </c:pt>
                <c:pt idx="14">
                  <c:v>-30436.3272843913</c:v>
                </c:pt>
                <c:pt idx="15">
                  <c:v>-33636.1469773252</c:v>
                </c:pt>
                <c:pt idx="16">
                  <c:v>-37034.351117932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-48565.8368916669</c:v>
                </c:pt>
                <c:pt idx="20">
                  <c:v>-52910.2898244944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-68452.3498917905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13583111"/>
        <c:axId val="27285587"/>
      </c:lineChart>
      <c:catAx>
        <c:axId val="13583111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7285587"/>
        <c:crosses val="autoZero"/>
        <c:auto val="1"/>
        <c:lblAlgn val="ctr"/>
        <c:lblOffset val="100"/>
      </c:catAx>
      <c:valAx>
        <c:axId val="27285587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3583111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542397416625"/>
          <c:y val="0.039910726007614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993318858"/>
          <c:y val="0.204017329657345"/>
          <c:w val="0.8625354935694"/>
          <c:h val="0.661809111198635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991666.750954</c:v>
                </c:pt>
                <c:pt idx="1">
                  <c:v>982259.679259301</c:v>
                </c:pt>
                <c:pt idx="2">
                  <c:v>971383.317549627</c:v>
                </c:pt>
                <c:pt idx="3">
                  <c:v>958973.80111791</c:v>
                </c:pt>
                <c:pt idx="4">
                  <c:v>944954.679550955</c:v>
                </c:pt>
                <c:pt idx="5">
                  <c:v>929244.36337631</c:v>
                </c:pt>
                <c:pt idx="6">
                  <c:v>911759.334591834</c:v>
                </c:pt>
                <c:pt idx="7">
                  <c:v>892410.634966413</c:v>
                </c:pt>
                <c:pt idx="8">
                  <c:v>871105.92159936</c:v>
                </c:pt>
                <c:pt idx="9">
                  <c:v>847745.892782057</c:v>
                </c:pt>
                <c:pt idx="10">
                  <c:v>824473.431485882</c:v>
                </c:pt>
                <c:pt idx="11">
                  <c:v>799072.043147148</c:v>
                </c:pt>
                <c:pt idx="12">
                  <c:v>771397.256185452</c:v>
                </c:pt>
                <c:pt idx="13">
                  <c:v>741335.403828612</c:v>
                </c:pt>
                <c:pt idx="14">
                  <c:v>708766.101752629</c:v>
                </c:pt>
                <c:pt idx="15">
                  <c:v>673563.117529466</c:v>
                </c:pt>
                <c:pt idx="16">
                  <c:v>635590.702315105</c:v>
                </c:pt>
                <c:pt idx="17">
                  <c:v>594705.488732213</c:v>
                </c:pt>
                <c:pt idx="18">
                  <c:v>550756.187871411</c:v>
                </c:pt>
                <c:pt idx="19">
                  <c:v>503582.132475532</c:v>
                </c:pt>
                <c:pt idx="20">
                  <c:v>453011.761020193</c:v>
                </c:pt>
                <c:pt idx="21">
                  <c:v>402030.565027744</c:v>
                </c:pt>
                <c:pt idx="22">
                  <c:v>347530.438077949</c:v>
                </c:pt>
                <c:pt idx="23">
                  <c:v>289136.725179024</c:v>
                </c:pt>
                <c:pt idx="24">
                  <c:v>226404.979209473</c:v>
                </c:pt>
                <c:pt idx="25">
                  <c:v>158692.480201483</c:v>
                </c:pt>
                <c:pt idx="26">
                  <c:v>85734.1080521592</c:v>
                </c:pt>
                <c:pt idx="27">
                  <c:v>7253.39080747143</c:v>
                </c:pt>
                <c:pt idx="28">
                  <c:v>-75636.6528607274</c:v>
                </c:pt>
                <c:pt idx="29">
                  <c:v>-160994.653173764</c:v>
                </c:pt>
                <c:pt idx="30">
                  <c:v>-248893.642008406</c:v>
                </c:pt>
                <c:pt idx="31">
                  <c:v>-339408.948472034</c:v>
                </c:pt>
                <c:pt idx="32">
                  <c:v>-432618.27721169</c:v>
                </c:pt>
                <c:pt idx="33">
                  <c:v>-528601.789617997</c:v>
                </c:pt>
                <c:pt idx="34">
                  <c:v>-627442.188038509</c:v>
                </c:pt>
                <c:pt idx="35">
                  <c:v>-729224.803119761</c:v>
                </c:pt>
                <c:pt idx="36">
                  <c:v>-834037.684402325</c:v>
                </c:pt>
                <c:pt idx="37">
                  <c:v>-941971.694298276</c:v>
                </c:pt>
                <c:pt idx="38">
                  <c:v>-1053120.60558595</c:v>
                </c:pt>
                <c:pt idx="39">
                  <c:v>-1167581.20256248</c:v>
                </c:pt>
                <c:pt idx="40">
                  <c:v>-1285453.38600041</c:v>
                </c:pt>
                <c:pt idx="41">
                  <c:v>-1406840.28206097</c:v>
                </c:pt>
                <c:pt idx="42">
                  <c:v>-1531848.35532284</c:v>
                </c:pt>
                <c:pt idx="43">
                  <c:v>-1660587.52609195</c:v>
                </c:pt>
                <c:pt idx="44">
                  <c:v>-1793171.29216488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525354.686798954</c:v>
                </c:pt>
                <c:pt idx="21">
                  <c:v>468017.862562575</c:v>
                </c:pt>
                <c:pt idx="22">
                  <c:v>405595.115431396</c:v>
                </c:pt>
                <c:pt idx="23">
                  <c:v>337292.368836112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92069.9813395774</c:v>
                </c:pt>
                <c:pt idx="27">
                  <c:v>-4573.97024880687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-558763.808470757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-1082113.98863323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33334163"/>
        <c:axId val="82060762"/>
      </c:lineChart>
      <c:catAx>
        <c:axId val="3333416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2060762"/>
        <c:crosses val="autoZero"/>
        <c:auto val="1"/>
        <c:lblAlgn val="ctr"/>
        <c:lblOffset val="100"/>
      </c:catAx>
      <c:valAx>
        <c:axId val="82060762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333416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1914008322"/>
          <c:y val="0.040785704542354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3079056865"/>
          <c:y val="0.205838221252217"/>
          <c:w val="0.871400832177531"/>
          <c:h val="0.654890192333924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-8332.24904600007</c:v>
                </c:pt>
                <c:pt idx="1">
                  <c:v>-9407.07169469888</c:v>
                </c:pt>
                <c:pt idx="2">
                  <c:v>-10876.3617096735</c:v>
                </c:pt>
                <c:pt idx="3">
                  <c:v>-12409.516431718</c:v>
                </c:pt>
                <c:pt idx="4">
                  <c:v>-14019.1215669543</c:v>
                </c:pt>
                <c:pt idx="5">
                  <c:v>-15710.3161746449</c:v>
                </c:pt>
                <c:pt idx="6">
                  <c:v>-17485.0287844761</c:v>
                </c:pt>
                <c:pt idx="7">
                  <c:v>-19348.6996254211</c:v>
                </c:pt>
                <c:pt idx="8">
                  <c:v>-21304.7133670535</c:v>
                </c:pt>
                <c:pt idx="9">
                  <c:v>-23360.0288173027</c:v>
                </c:pt>
                <c:pt idx="10">
                  <c:v>-23272.4612961749</c:v>
                </c:pt>
                <c:pt idx="11">
                  <c:v>-25401.388338734</c:v>
                </c:pt>
                <c:pt idx="12">
                  <c:v>-27674.7869616963</c:v>
                </c:pt>
                <c:pt idx="13">
                  <c:v>-30061.8523568392</c:v>
                </c:pt>
                <c:pt idx="14">
                  <c:v>-32569.3020759836</c:v>
                </c:pt>
                <c:pt idx="15">
                  <c:v>-35202.9842231633</c:v>
                </c:pt>
                <c:pt idx="16">
                  <c:v>-37972.4152143609</c:v>
                </c:pt>
                <c:pt idx="17">
                  <c:v>-40885.213582892</c:v>
                </c:pt>
                <c:pt idx="18">
                  <c:v>-43949.3008608017</c:v>
                </c:pt>
                <c:pt idx="19">
                  <c:v>-47174.0553958791</c:v>
                </c:pt>
                <c:pt idx="20">
                  <c:v>-50570.3714553383</c:v>
                </c:pt>
                <c:pt idx="21">
                  <c:v>-50981.1959924496</c:v>
                </c:pt>
                <c:pt idx="22">
                  <c:v>-54500.1269497943</c:v>
                </c:pt>
                <c:pt idx="23">
                  <c:v>-58393.7128989258</c:v>
                </c:pt>
                <c:pt idx="24">
                  <c:v>-62731.7459695506</c:v>
                </c:pt>
                <c:pt idx="25">
                  <c:v>-67712.4990079898</c:v>
                </c:pt>
                <c:pt idx="26">
                  <c:v>-72958.3721493241</c:v>
                </c:pt>
                <c:pt idx="27">
                  <c:v>-78480.7172446878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-11878.7843385543</c:v>
                </c:pt>
                <c:pt idx="7">
                  <c:v>-13914.9326944487</c:v>
                </c:pt>
                <c:pt idx="8">
                  <c:v>-16074.8471125331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-21753.9794878537</c:v>
                </c:pt>
                <c:pt idx="12">
                  <c:v>-24429.9355370881</c:v>
                </c:pt>
                <c:pt idx="13">
                  <c:v>-27270.0791703192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-36880.9335306393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-52750.3036335427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-74740.7549152934</c:v>
                </c:pt>
                <c:pt idx="25">
                  <c:v>-81594.4098296687</c:v>
                </c:pt>
                <c:pt idx="26">
                  <c:v>-88887.222751573</c:v>
                </c:pt>
                <c:pt idx="27">
                  <c:v>-96643.9515883843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866164"/>
        <c:axId val="65037397"/>
      </c:lineChart>
      <c:catAx>
        <c:axId val="866164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5037397"/>
        <c:crosses val="autoZero"/>
        <c:auto val="1"/>
        <c:lblAlgn val="ctr"/>
        <c:lblOffset val="100"/>
      </c:catAx>
      <c:valAx>
        <c:axId val="65037397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6616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59807360392"/>
          <c:y val="0.040042011290534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993318858"/>
          <c:y val="0.204017329657345"/>
          <c:w val="0.8625354935694"/>
          <c:h val="0.661809111198635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'2021'!$B$138:$B$182</c:f>
              <c:numCache>
                <c:formatCode>General</c:formatCode>
                <c:ptCount val="45"/>
                <c:pt idx="0">
                  <c:v>991805.295954</c:v>
                </c:pt>
                <c:pt idx="1">
                  <c:v>982531.672730725</c:v>
                </c:pt>
                <c:pt idx="2">
                  <c:v>971791.418020399</c:v>
                </c:pt>
                <c:pt idx="3">
                  <c:v>959519.617393288</c:v>
                </c:pt>
                <c:pt idx="4">
                  <c:v>945639.866705855</c:v>
                </c:pt>
                <c:pt idx="5">
                  <c:v>930071.768975366</c:v>
                </c:pt>
                <c:pt idx="6">
                  <c:v>912730.761876179</c:v>
                </c:pt>
                <c:pt idx="7">
                  <c:v>893527.9392914</c:v>
                </c:pt>
                <c:pt idx="8">
                  <c:v>872369.866795316</c:v>
                </c:pt>
                <c:pt idx="9">
                  <c:v>849158.39094457</c:v>
                </c:pt>
                <c:pt idx="10">
                  <c:v>826043.318894822</c:v>
                </c:pt>
                <c:pt idx="11">
                  <c:v>800800.50473944</c:v>
                </c:pt>
                <c:pt idx="12">
                  <c:v>773286.639902156</c:v>
                </c:pt>
                <c:pt idx="13">
                  <c:v>743388.126626363</c:v>
                </c:pt>
                <c:pt idx="14">
                  <c:v>710983.506382998</c:v>
                </c:pt>
                <c:pt idx="15">
                  <c:v>675946.56848687</c:v>
                </c:pt>
                <c:pt idx="16">
                  <c:v>638142.730795503</c:v>
                </c:pt>
                <c:pt idx="17">
                  <c:v>597429.843166792</c:v>
                </c:pt>
                <c:pt idx="18">
                  <c:v>553655.596143586</c:v>
                </c:pt>
                <c:pt idx="19">
                  <c:v>506660.545167659</c:v>
                </c:pt>
                <c:pt idx="20">
                  <c:v>456273.258468498</c:v>
                </c:pt>
                <c:pt idx="21">
                  <c:v>405481.65097994</c:v>
                </c:pt>
                <c:pt idx="22">
                  <c:v>351173.473298436</c:v>
                </c:pt>
                <c:pt idx="23">
                  <c:v>292972.019232385</c:v>
                </c:pt>
                <c:pt idx="24">
                  <c:v>230406.644917137</c:v>
                </c:pt>
                <c:pt idx="25">
                  <c:v>162867.249580872</c:v>
                </c:pt>
                <c:pt idx="26">
                  <c:v>90088.9581260485</c:v>
                </c:pt>
                <c:pt idx="27">
                  <c:v>11795.5509874687</c:v>
                </c:pt>
                <c:pt idx="28">
                  <c:v>-71094.4926807302</c:v>
                </c:pt>
                <c:pt idx="29">
                  <c:v>-156452.492993766</c:v>
                </c:pt>
                <c:pt idx="30">
                  <c:v>-244351.481828408</c:v>
                </c:pt>
                <c:pt idx="31">
                  <c:v>-334866.788292037</c:v>
                </c:pt>
                <c:pt idx="32">
                  <c:v>-428076.117031693</c:v>
                </c:pt>
                <c:pt idx="33">
                  <c:v>-524059.629438</c:v>
                </c:pt>
                <c:pt idx="34">
                  <c:v>-622900.027858511</c:v>
                </c:pt>
                <c:pt idx="35">
                  <c:v>-724682.642939764</c:v>
                </c:pt>
                <c:pt idx="36">
                  <c:v>-829495.524222328</c:v>
                </c:pt>
                <c:pt idx="37">
                  <c:v>-937429.534118279</c:v>
                </c:pt>
                <c:pt idx="38">
                  <c:v>-1048578.44540596</c:v>
                </c:pt>
                <c:pt idx="39">
                  <c:v>-1163039.04238249</c:v>
                </c:pt>
                <c:pt idx="40">
                  <c:v>-1280911.22582042</c:v>
                </c:pt>
                <c:pt idx="41">
                  <c:v>-1402298.12188098</c:v>
                </c:pt>
                <c:pt idx="42">
                  <c:v>-1527306.19514285</c:v>
                </c:pt>
                <c:pt idx="43">
                  <c:v>-1656045.36591195</c:v>
                </c:pt>
                <c:pt idx="44">
                  <c:v>-1788629.13198488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'2021'!$C$138:$C$182</c:f>
              <c:numCache>
                <c:formatCode>General</c:formatCode>
                <c:ptCount val="45"/>
                <c:pt idx="0">
                  <c:v>997737.6724</c:v>
                </c:pt>
                <c:pt idx="1">
                  <c:v>994049.45414256</c:v>
                </c:pt>
                <c:pt idx="2">
                  <c:v>988841.86076257</c:v>
                </c:pt>
                <c:pt idx="3">
                  <c:v>982020.44739997</c:v>
                </c:pt>
                <c:pt idx="4">
                  <c:v>974006.110824424</c:v>
                </c:pt>
                <c:pt idx="5">
                  <c:v>964187.541420522</c:v>
                </c:pt>
                <c:pt idx="6">
                  <c:v>952451.980657239</c:v>
                </c:pt>
                <c:pt idx="7">
                  <c:v>938682.410664805</c:v>
                </c:pt>
                <c:pt idx="8">
                  <c:v>922754.105358255</c:v>
                </c:pt>
                <c:pt idx="9">
                  <c:v>906054.614607761</c:v>
                </c:pt>
                <c:pt idx="10">
                  <c:v>886978.981723868</c:v>
                </c:pt>
                <c:pt idx="11">
                  <c:v>865383.364450871</c:v>
                </c:pt>
                <c:pt idx="12">
                  <c:v>841113.547410979</c:v>
                </c:pt>
                <c:pt idx="13">
                  <c:v>814005.420999131</c:v>
                </c:pt>
                <c:pt idx="14">
                  <c:v>783885.476850526</c:v>
                </c:pt>
                <c:pt idx="15">
                  <c:v>750568.155420215</c:v>
                </c:pt>
                <c:pt idx="16">
                  <c:v>713855.180703585</c:v>
                </c:pt>
                <c:pt idx="17">
                  <c:v>673535.915112926</c:v>
                </c:pt>
                <c:pt idx="18">
                  <c:v>629382.449581931</c:v>
                </c:pt>
                <c:pt idx="19">
                  <c:v>581151.854909461</c:v>
                </c:pt>
                <c:pt idx="20">
                  <c:v>528582.197058695</c:v>
                </c:pt>
                <c:pt idx="21">
                  <c:v>471427.674277849</c:v>
                </c:pt>
                <c:pt idx="22">
                  <c:v>409186.322786828</c:v>
                </c:pt>
                <c:pt idx="23">
                  <c:v>341043.025798126</c:v>
                </c:pt>
                <c:pt idx="24">
                  <c:v>266468.800051946</c:v>
                </c:pt>
                <c:pt idx="25">
                  <c:v>185048.313286499</c:v>
                </c:pt>
                <c:pt idx="26">
                  <c:v>96342.7357831999</c:v>
                </c:pt>
                <c:pt idx="27">
                  <c:v>-111.505507887545</c:v>
                </c:pt>
                <c:pt idx="28">
                  <c:v>-102783.221803726</c:v>
                </c:pt>
                <c:pt idx="29">
                  <c:v>-209491.37948647</c:v>
                </c:pt>
                <c:pt idx="30">
                  <c:v>-320390.703047621</c:v>
                </c:pt>
                <c:pt idx="31">
                  <c:v>-435641.987541665</c:v>
                </c:pt>
                <c:pt idx="32">
                  <c:v>-554301.343729838</c:v>
                </c:pt>
                <c:pt idx="33">
                  <c:v>-677647.898437188</c:v>
                </c:pt>
                <c:pt idx="34">
                  <c:v>-805862.142787073</c:v>
                </c:pt>
                <c:pt idx="35">
                  <c:v>-939131.681957791</c:v>
                </c:pt>
                <c:pt idx="36">
                  <c:v>-1077651.52389232</c:v>
                </c:pt>
                <c:pt idx="37">
                  <c:v>-1221624.38009814</c:v>
                </c:pt>
                <c:pt idx="38">
                  <c:v>-1371260.97905965</c:v>
                </c:pt>
                <c:pt idx="39">
                  <c:v>-1526780.39280863</c:v>
                </c:pt>
                <c:pt idx="40">
                  <c:v>-1688410.377223</c:v>
                </c:pt>
                <c:pt idx="41">
                  <c:v>-1856387.726649</c:v>
                </c:pt>
                <c:pt idx="42">
                  <c:v>-2030958.64346896</c:v>
                </c:pt>
                <c:pt idx="43">
                  <c:v>-2212379.12326435</c:v>
                </c:pt>
                <c:pt idx="44">
                  <c:v>-2400915.35625291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93150324"/>
        <c:axId val="22040731"/>
      </c:lineChart>
      <c:catAx>
        <c:axId val="93150324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2040731"/>
        <c:crosses val="autoZero"/>
        <c:auto val="1"/>
        <c:lblAlgn val="ctr"/>
        <c:lblOffset val="100"/>
      </c:catAx>
      <c:valAx>
        <c:axId val="22040731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315032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20160</xdr:colOff>
      <xdr:row>0</xdr:row>
      <xdr:rowOff>21960</xdr:rowOff>
    </xdr:from>
    <xdr:to>
      <xdr:col>13</xdr:col>
      <xdr:colOff>69120</xdr:colOff>
      <xdr:row>19</xdr:row>
      <xdr:rowOff>55800</xdr:rowOff>
    </xdr:to>
    <xdr:graphicFrame>
      <xdr:nvGraphicFramePr>
        <xdr:cNvPr id="0" name="Chart 1"/>
        <xdr:cNvGraphicFramePr/>
      </xdr:nvGraphicFramePr>
      <xdr:xfrm>
        <a:off x="5716440" y="21960"/>
        <a:ext cx="6292440" cy="3053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29160</xdr:colOff>
      <xdr:row>19</xdr:row>
      <xdr:rowOff>133200</xdr:rowOff>
    </xdr:from>
    <xdr:to>
      <xdr:col>13</xdr:col>
      <xdr:colOff>98280</xdr:colOff>
      <xdr:row>37</xdr:row>
      <xdr:rowOff>114120</xdr:rowOff>
    </xdr:to>
    <xdr:graphicFrame>
      <xdr:nvGraphicFramePr>
        <xdr:cNvPr id="1" name="Chart 2"/>
        <xdr:cNvGraphicFramePr/>
      </xdr:nvGraphicFramePr>
      <xdr:xfrm>
        <a:off x="5725440" y="3152520"/>
        <a:ext cx="6312600" cy="2943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67320</xdr:colOff>
      <xdr:row>17</xdr:row>
      <xdr:rowOff>7200</xdr:rowOff>
    </xdr:to>
    <xdr:graphicFrame>
      <xdr:nvGraphicFramePr>
        <xdr:cNvPr id="2" name="Chart 1"/>
        <xdr:cNvGraphicFramePr/>
      </xdr:nvGraphicFramePr>
      <xdr:xfrm>
        <a:off x="5714280" y="23040"/>
        <a:ext cx="6465600" cy="2741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97920</xdr:colOff>
      <xdr:row>34</xdr:row>
      <xdr:rowOff>68400</xdr:rowOff>
    </xdr:to>
    <xdr:graphicFrame>
      <xdr:nvGraphicFramePr>
        <xdr:cNvPr id="3" name="Chart 2"/>
        <xdr:cNvGraphicFramePr/>
      </xdr:nvGraphicFramePr>
      <xdr:xfrm>
        <a:off x="5721840" y="2834640"/>
        <a:ext cx="6488640" cy="2638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67320</xdr:colOff>
      <xdr:row>17</xdr:row>
      <xdr:rowOff>7200</xdr:rowOff>
    </xdr:to>
    <xdr:graphicFrame>
      <xdr:nvGraphicFramePr>
        <xdr:cNvPr id="4" name="Chart 1"/>
        <xdr:cNvGraphicFramePr/>
      </xdr:nvGraphicFramePr>
      <xdr:xfrm>
        <a:off x="5714280" y="23040"/>
        <a:ext cx="6465600" cy="2741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97920</xdr:colOff>
      <xdr:row>34</xdr:row>
      <xdr:rowOff>68400</xdr:rowOff>
    </xdr:to>
    <xdr:graphicFrame>
      <xdr:nvGraphicFramePr>
        <xdr:cNvPr id="5" name="Chart 2"/>
        <xdr:cNvGraphicFramePr/>
      </xdr:nvGraphicFramePr>
      <xdr:xfrm>
        <a:off x="5721840" y="2834640"/>
        <a:ext cx="6488640" cy="2638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67680</xdr:colOff>
      <xdr:row>17</xdr:row>
      <xdr:rowOff>7200</xdr:rowOff>
    </xdr:to>
    <xdr:graphicFrame>
      <xdr:nvGraphicFramePr>
        <xdr:cNvPr id="6" name="Chart 1"/>
        <xdr:cNvGraphicFramePr/>
      </xdr:nvGraphicFramePr>
      <xdr:xfrm>
        <a:off x="5714640" y="23040"/>
        <a:ext cx="6465600" cy="2741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98280</xdr:colOff>
      <xdr:row>34</xdr:row>
      <xdr:rowOff>68760</xdr:rowOff>
    </xdr:to>
    <xdr:graphicFrame>
      <xdr:nvGraphicFramePr>
        <xdr:cNvPr id="7" name="Chart 2"/>
        <xdr:cNvGraphicFramePr/>
      </xdr:nvGraphicFramePr>
      <xdr:xfrm>
        <a:off x="5722200" y="2835000"/>
        <a:ext cx="6488640" cy="2638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67680</xdr:colOff>
      <xdr:row>17</xdr:row>
      <xdr:rowOff>7200</xdr:rowOff>
    </xdr:to>
    <xdr:graphicFrame>
      <xdr:nvGraphicFramePr>
        <xdr:cNvPr id="8" name="Chart 1"/>
        <xdr:cNvGraphicFramePr/>
      </xdr:nvGraphicFramePr>
      <xdr:xfrm>
        <a:off x="5714640" y="23040"/>
        <a:ext cx="6465600" cy="2741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98280</xdr:colOff>
      <xdr:row>34</xdr:row>
      <xdr:rowOff>68760</xdr:rowOff>
    </xdr:to>
    <xdr:graphicFrame>
      <xdr:nvGraphicFramePr>
        <xdr:cNvPr id="9" name="Chart 2"/>
        <xdr:cNvGraphicFramePr/>
      </xdr:nvGraphicFramePr>
      <xdr:xfrm>
        <a:off x="5722200" y="2835000"/>
        <a:ext cx="6488640" cy="2638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67680</xdr:colOff>
      <xdr:row>17</xdr:row>
      <xdr:rowOff>7200</xdr:rowOff>
    </xdr:to>
    <xdr:graphicFrame>
      <xdr:nvGraphicFramePr>
        <xdr:cNvPr id="10" name="Chart 1"/>
        <xdr:cNvGraphicFramePr/>
      </xdr:nvGraphicFramePr>
      <xdr:xfrm>
        <a:off x="5714640" y="23040"/>
        <a:ext cx="6465600" cy="2741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98280</xdr:colOff>
      <xdr:row>34</xdr:row>
      <xdr:rowOff>68760</xdr:rowOff>
    </xdr:to>
    <xdr:graphicFrame>
      <xdr:nvGraphicFramePr>
        <xdr:cNvPr id="11" name="Chart 2"/>
        <xdr:cNvGraphicFramePr/>
      </xdr:nvGraphicFramePr>
      <xdr:xfrm>
        <a:off x="5722200" y="2835000"/>
        <a:ext cx="6488640" cy="2638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Einkommensteuer_(Deutschland)" TargetMode="External"/><Relationship Id="rId3" Type="http://schemas.openxmlformats.org/officeDocument/2006/relationships/hyperlink" Target="https://de.wikipedia.org/wiki/Beitragsbemessungsgrenz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7421875" defaultRowHeight="14.65" zeroHeight="false" outlineLevelRow="0" outlineLevelCol="0"/>
  <cols>
    <col collapsed="false" customWidth="true" hidden="false" outlineLevel="0" max="1" min="1" style="0" width="32.95"/>
    <col collapsed="false" customWidth="true" hidden="false" outlineLevel="0" max="2" min="2" style="1" width="12.83"/>
    <col collapsed="false" customWidth="true" hidden="false" outlineLevel="0" max="3" min="3" style="0" width="12.83"/>
    <col collapsed="false" customWidth="true" hidden="false" outlineLevel="0" max="17" min="17" style="0" width="11.69"/>
    <col collapsed="false" customWidth="true" hidden="false" outlineLevel="0" max="18" min="18" style="0" width="12.56"/>
  </cols>
  <sheetData>
    <row r="1" customFormat="false" ht="14.65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3937.5</v>
      </c>
      <c r="C30" s="3" t="n">
        <v>3937.5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4.65" hidden="false" customHeight="false" outlineLevel="0" collapsed="false">
      <c r="B38" s="5"/>
      <c r="C38" s="5"/>
    </row>
    <row r="39" customFormat="false" ht="14.65" hidden="false" customHeight="false" outlineLevel="0" collapsed="false">
      <c r="B39" s="5"/>
      <c r="C39" s="5"/>
      <c r="D39" s="12"/>
      <c r="E39" s="13"/>
    </row>
    <row r="40" customFormat="false" ht="14.65" hidden="false" customHeight="false" outlineLevel="0" collapsed="false">
      <c r="A40" s="1"/>
      <c r="B40" s="14"/>
      <c r="C40" s="14"/>
      <c r="D40" s="14"/>
      <c r="E40" s="14"/>
      <c r="F40" s="14"/>
      <c r="G40" s="14"/>
    </row>
    <row r="41" customFormat="false" ht="14.65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4.65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8127</v>
      </c>
      <c r="J42" s="17" t="n">
        <f aca="false">MAX((MAX((C42-(801*$B$34)),0))+(D42*$B$8)+(E42*$B$13)+(F42*$B$18)+(G42*$B$23)-H42-I42,0)</f>
        <v>42129.0555</v>
      </c>
      <c r="K42" s="18" t="n">
        <f aca="false">IF($B$34=1,MAX(ROUNDDOWN(IF($J42&lt;=13469,(((($J42-8130)/10000)*933.7)+1400)*(($J42-8130)/10000),IF($J42&gt;13469,(((($J42-13469)/10000)*228.74)+2397)*(($J42-13469)/10000)+1014,0)),0),0),0)</f>
        <v>9762</v>
      </c>
      <c r="L42" s="18" t="n">
        <f aca="false">IF($B$34=2,MAX(ROUNDDOWN(IF(($J42/2)&lt;=13469,((((($J42/2)-8130)/10000)*933.7)+1400)*((($J42/2)-8130)/10000),IF(($J42/2)&gt;13469,((((($J42/2)-13469)/10000)*228.74)+2397)*((($J42/2)-13469)/10000)+1014,0)),0),0),0)*2</f>
        <v>0</v>
      </c>
      <c r="M42" s="12" t="n">
        <f aca="false">K42+L42</f>
        <v>9762</v>
      </c>
      <c r="N42" s="12" t="n">
        <f aca="false">IF($B$34=2,IF(M42&gt;1944,M42*0.055,0),IF(M42&gt;972,M42*0.055,0))</f>
        <v>536.91</v>
      </c>
      <c r="O42" s="12" t="n">
        <f aca="false">M42*$B$33</f>
        <v>878.58</v>
      </c>
      <c r="P42" s="12" t="n">
        <f aca="false">B36*12</f>
        <v>39996</v>
      </c>
      <c r="Q42" s="12" t="n">
        <f aca="false">B42+C42+D42+E42+F42+G42-H42-I42-M42-N42-O42-P42</f>
        <v>991755.5655</v>
      </c>
      <c r="R42" s="15"/>
      <c r="S42" s="15"/>
      <c r="T42" s="12"/>
      <c r="U42" s="12"/>
      <c r="V42" s="12"/>
      <c r="W42" s="12"/>
    </row>
    <row r="43" customFormat="false" ht="14.65" hidden="false" customHeight="false" outlineLevel="0" collapsed="false">
      <c r="A43" s="16" t="n">
        <v>2</v>
      </c>
      <c r="B43" s="12" t="n">
        <f aca="false">Q42</f>
        <v>991755.5655</v>
      </c>
      <c r="C43" s="12" t="n">
        <f aca="false">IF((B43-(P43/2))*$B$3&gt;0,(B43-(P43/2))*$B$3,0)</f>
        <v>53904.79766025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8208.27</v>
      </c>
      <c r="J43" s="17" t="n">
        <f aca="false">MAX((MAX((C43-(801*$B$34)),0))+(D43*$B$8)+(E43*$B$13)+(F43*$B$18)+(G43*$B$23)-H43-I43,0)</f>
        <v>41412.54266025</v>
      </c>
      <c r="K43" s="18" t="n">
        <f aca="false">IF($B$34=1,MAX(ROUNDDOWN(IF($J43&lt;=13469,(((($J43-8130)/10000)*933.7)+1400)*(($J43-8130)/10000),IF($J43&gt;13469,(((($J43-13469)/10000)*228.74)+2397)*(($J43-13469)/10000)+1014,0)),0),0),0)</f>
        <v>9498</v>
      </c>
      <c r="L43" s="18" t="n">
        <f aca="false">IF($B$34=2,MAX(ROUNDDOWN(IF(($J43/2)&lt;=13469,((((($J43/2)-8130)/10000)*933.7)+1400)*((($J43/2)-8130)/10000),IF(($J43/2)&gt;13469,((((($J43/2)-13469)/10000)*228.74)+2397)*((($J43/2)-13469)/10000)+1014,0)),0),0),0)*2</f>
        <v>0</v>
      </c>
      <c r="M43" s="12" t="n">
        <f aca="false">K43+L43</f>
        <v>9498</v>
      </c>
      <c r="N43" s="12" t="n">
        <f aca="false">IF($B$34=2,IF(M43&gt;1944,M43*0.055,0),IF(M43&gt;972,M43*0.055,0))</f>
        <v>522.39</v>
      </c>
      <c r="O43" s="12" t="n">
        <f aca="false">M43*$B$33</f>
        <v>854.82</v>
      </c>
      <c r="P43" s="12" t="n">
        <f aca="false">P42*(1+$B$37)</f>
        <v>40995.9</v>
      </c>
      <c r="Q43" s="12" t="n">
        <f aca="false">B43+C43+D43+E43+F43+G43-H43-I43-M43-N43-O43-P43</f>
        <v>982097.99816025</v>
      </c>
      <c r="R43" s="15"/>
      <c r="S43" s="15"/>
      <c r="T43" s="12"/>
      <c r="U43" s="12"/>
      <c r="V43" s="12"/>
      <c r="W43" s="12"/>
    </row>
    <row r="44" customFormat="false" ht="14.65" hidden="false" customHeight="false" outlineLevel="0" collapsed="false">
      <c r="A44" s="16" t="n">
        <v>3</v>
      </c>
      <c r="B44" s="12" t="n">
        <f aca="false">Q43</f>
        <v>982097.99816025</v>
      </c>
      <c r="C44" s="12" t="n">
        <f aca="false">IF((B44-(P44/2))*$B$3&gt;0,(B44-(P44/2))*$B$3,0)</f>
        <v>53340.3617672689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8290.3527</v>
      </c>
      <c r="J44" s="17" t="n">
        <f aca="false">MAX((MAX((C44-(801*$B$34)),0))+(D44*$B$8)+(E44*$B$13)+(F44*$B$18)+(G44*$B$23)-H44-I44,0)</f>
        <v>40609.2897422689</v>
      </c>
      <c r="K44" s="18" t="n">
        <f aca="false">IF($B$34=1,MAX(ROUNDDOWN(IF($J44&lt;=13469,(((($J44-8130)/10000)*933.7)+1400)*(($J44-8130)/10000),IF($J44&gt;13469,(((($J44-13469)/10000)*228.74)+2397)*(($J44-13469)/10000)+1014,0)),0),0),0)</f>
        <v>9204</v>
      </c>
      <c r="L44" s="18" t="n">
        <f aca="false">IF($B$34=2,MAX(ROUNDDOWN(IF(($J44/2)&lt;=13469,((((($J44/2)-8130)/10000)*933.7)+1400)*((($J44/2)-8130)/10000),IF(($J44/2)&gt;13469,((((($J44/2)-13469)/10000)*228.74)+2397)*((($J44/2)-13469)/10000)+1014,0)),0),0),0)*2</f>
        <v>0</v>
      </c>
      <c r="M44" s="12" t="n">
        <f aca="false">K44+L44</f>
        <v>9204</v>
      </c>
      <c r="N44" s="12" t="n">
        <f aca="false">IF($B$34=2,IF(M44&gt;1944,M44*0.055,0),IF(M44&gt;972,M44*0.055,0))</f>
        <v>506.22</v>
      </c>
      <c r="O44" s="12" t="n">
        <f aca="false">M44*$B$33</f>
        <v>828.36</v>
      </c>
      <c r="P44" s="12" t="n">
        <f aca="false">P43*(1+$B$37)</f>
        <v>42020.7975</v>
      </c>
      <c r="Q44" s="12" t="n">
        <f aca="false">B44+C44+D44+E44+F44+G44-H44-I44-M44-N44-O44-P44</f>
        <v>970948.910402519</v>
      </c>
      <c r="R44" s="15"/>
      <c r="S44" s="15"/>
      <c r="T44" s="12"/>
      <c r="U44" s="12"/>
      <c r="V44" s="12"/>
      <c r="W44" s="12"/>
    </row>
    <row r="45" customFormat="false" ht="14.65" hidden="false" customHeight="false" outlineLevel="0" collapsed="false">
      <c r="A45" s="16" t="n">
        <v>4</v>
      </c>
      <c r="B45" s="12" t="n">
        <f aca="false">Q44</f>
        <v>970948.910402519</v>
      </c>
      <c r="C45" s="12" t="n">
        <f aca="false">IF((B45-(P45/2))*$B$3&gt;0,(B45-(P45/2))*$B$3,0)</f>
        <v>52692.4354684492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8373.256227</v>
      </c>
      <c r="J45" s="17" t="n">
        <f aca="false">MAX((MAX((C45-(801*$B$34)),0))+(D45*$B$8)+(E45*$B$13)+(F45*$B$18)+(G45*$B$23)-H45-I45,0)</f>
        <v>39714.6725468242</v>
      </c>
      <c r="K45" s="18" t="n">
        <f aca="false">IF($B$34=1,MAX(ROUNDDOWN(IF($J45&lt;=13469,(((($J45-8130)/10000)*933.7)+1400)*(($J45-8130)/10000),IF($J45&gt;13469,(((($J45-13469)/10000)*228.74)+2397)*(($J45-13469)/10000)+1014,0)),0),0),0)</f>
        <v>8880</v>
      </c>
      <c r="L45" s="18" t="n">
        <f aca="false">IF($B$34=2,MAX(ROUNDDOWN(IF(($J45/2)&lt;=13469,((((($J45/2)-8130)/10000)*933.7)+1400)*((($J45/2)-8130)/10000),IF(($J45/2)&gt;13469,((((($J45/2)-13469)/10000)*228.74)+2397)*((($J45/2)-13469)/10000)+1014,0)),0),0),0)*2</f>
        <v>0</v>
      </c>
      <c r="M45" s="12" t="n">
        <f aca="false">K45+L45</f>
        <v>8880</v>
      </c>
      <c r="N45" s="12" t="n">
        <f aca="false">IF($B$34=2,IF(M45&gt;1944,M45*0.055,0),IF(M45&gt;972,M45*0.055,0))</f>
        <v>488.4</v>
      </c>
      <c r="O45" s="12" t="n">
        <f aca="false">M45*$B$33</f>
        <v>799.2</v>
      </c>
      <c r="P45" s="12" t="n">
        <f aca="false">P44*(1+$B$37)</f>
        <v>43071.3174375</v>
      </c>
      <c r="Q45" s="12" t="n">
        <f aca="false">B45+C45+D45+E45+F45+G45-H45-I45-M45-N45-O45-P45</f>
        <v>958225.665511843</v>
      </c>
      <c r="R45" s="15"/>
      <c r="S45" s="15"/>
      <c r="T45" s="12"/>
      <c r="U45" s="12"/>
      <c r="V45" s="12"/>
      <c r="W45" s="12"/>
    </row>
    <row r="46" customFormat="false" ht="14.65" hidden="false" customHeight="false" outlineLevel="0" collapsed="false">
      <c r="A46" s="16" t="n">
        <v>5</v>
      </c>
      <c r="B46" s="12" t="n">
        <f aca="false">Q45</f>
        <v>958225.665511843</v>
      </c>
      <c r="C46" s="12" t="n">
        <f aca="false">IF((B46-(P46/2))*$B$3&gt;0,(B46-(P46/2))*$B$3,0)</f>
        <v>51956.4146505444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8456.98878927</v>
      </c>
      <c r="J46" s="17" t="n">
        <f aca="false">MAX((MAX((C46-(801*$B$34)),0))+(D46*$B$8)+(E46*$B$13)+(F46*$B$18)+(G46*$B$23)-H46-I46,0)</f>
        <v>38723.7613653913</v>
      </c>
      <c r="K46" s="18" t="n">
        <f aca="false">IF($B$34=1,MAX(ROUNDDOWN(IF($J46&lt;=13469,(((($J46-8130)/10000)*933.7)+1400)*(($J46-8130)/10000),IF($J46&gt;13469,(((($J46-13469)/10000)*228.74)+2397)*(($J46-13469)/10000)+1014,0)),0),0),0)</f>
        <v>8526</v>
      </c>
      <c r="L46" s="18" t="n">
        <f aca="false">IF($B$34=2,MAX(ROUNDDOWN(IF(($J46/2)&lt;=13469,((((($J46/2)-8130)/10000)*933.7)+1400)*((($J46/2)-8130)/10000),IF(($J46/2)&gt;13469,((((($J46/2)-13469)/10000)*228.74)+2397)*((($J46/2)-13469)/10000)+1014,0)),0),0),0)*2</f>
        <v>0</v>
      </c>
      <c r="M46" s="12" t="n">
        <f aca="false">K46+L46</f>
        <v>8526</v>
      </c>
      <c r="N46" s="12" t="n">
        <f aca="false">IF($B$34=2,IF(M46&gt;1944,M46*0.055,0),IF(M46&gt;972,M46*0.055,0))</f>
        <v>468.93</v>
      </c>
      <c r="O46" s="12" t="n">
        <f aca="false">M46*$B$33</f>
        <v>767.34</v>
      </c>
      <c r="P46" s="12" t="n">
        <f aca="false">P45*(1+$B$37)</f>
        <v>44148.1003734375</v>
      </c>
      <c r="Q46" s="12" t="n">
        <f aca="false">B46+C46+D46+E46+F46+G46-H46-I46-M46-N46-O46-P46</f>
        <v>943840.056503797</v>
      </c>
      <c r="R46" s="15"/>
      <c r="S46" s="15"/>
      <c r="T46" s="12"/>
      <c r="U46" s="12"/>
      <c r="V46" s="12"/>
      <c r="W46" s="12"/>
    </row>
    <row r="47" customFormat="false" ht="14.65" hidden="false" customHeight="false" outlineLevel="0" collapsed="false">
      <c r="A47" s="16" t="n">
        <v>6</v>
      </c>
      <c r="B47" s="12" t="n">
        <f aca="false">Q46</f>
        <v>943840.056503797</v>
      </c>
      <c r="C47" s="12" t="n">
        <f aca="false">IF((B47-(P47/2))*$B$3&gt;0,(B47-(P47/2))*$B$3,0)</f>
        <v>51127.3856059638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8541.5586771627</v>
      </c>
      <c r="J47" s="17" t="n">
        <f aca="false">MAX((MAX((C47-(801*$B$34)),0))+(D47*$B$8)+(E47*$B$13)+(F47*$B$18)+(G47*$B$23)-H47-I47,0)</f>
        <v>37631.3025306032</v>
      </c>
      <c r="K47" s="18" t="n">
        <f aca="false">IF($B$34=1,MAX(ROUNDDOWN(IF($J47&lt;=13469,(((($J47-8130)/10000)*933.7)+1400)*(($J47-8130)/10000),IF($J47&gt;13469,(((($J47-13469)/10000)*228.74)+2397)*(($J47-13469)/10000)+1014,0)),0),0),0)</f>
        <v>8141</v>
      </c>
      <c r="L47" s="18" t="n">
        <f aca="false">IF($B$34=2,MAX(ROUNDDOWN(IF(($J47/2)&lt;=13469,((((($J47/2)-8130)/10000)*933.7)+1400)*((($J47/2)-8130)/10000),IF(($J47/2)&gt;13469,((((($J47/2)-13469)/10000)*228.74)+2397)*((($J47/2)-13469)/10000)+1014,0)),0),0),0)*2</f>
        <v>0</v>
      </c>
      <c r="M47" s="12" t="n">
        <f aca="false">K47+L47</f>
        <v>8141</v>
      </c>
      <c r="N47" s="12" t="n">
        <f aca="false">IF($B$34=2,IF(M47&gt;1944,M47*0.055,0),IF(M47&gt;972,M47*0.055,0))</f>
        <v>447.755</v>
      </c>
      <c r="O47" s="12" t="n">
        <f aca="false">M47*$B$33</f>
        <v>732.69</v>
      </c>
      <c r="P47" s="12" t="n">
        <f aca="false">P46*(1+$B$37)</f>
        <v>45251.8028827734</v>
      </c>
      <c r="Q47" s="12" t="n">
        <f aca="false">B47+C47+D47+E47+F47+G47-H47-I47-M47-N47-O47-P47</f>
        <v>927699.111151627</v>
      </c>
      <c r="R47" s="15"/>
      <c r="S47" s="15"/>
      <c r="T47" s="12"/>
      <c r="U47" s="12"/>
      <c r="V47" s="12"/>
      <c r="W47" s="12"/>
    </row>
    <row r="48" customFormat="false" ht="14.65" hidden="false" customHeight="false" outlineLevel="0" collapsed="false">
      <c r="A48" s="16" t="n">
        <v>7</v>
      </c>
      <c r="B48" s="12" t="n">
        <f aca="false">Q47</f>
        <v>927699.111151627</v>
      </c>
      <c r="C48" s="12" t="n">
        <f aca="false">IF((B48-(P48/2))*$B$3&gt;0,(B48-(P48/2))*$B$3,0)</f>
        <v>50200.1697006684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8626.97426393433</v>
      </c>
      <c r="J48" s="17" t="n">
        <f aca="false">MAX((MAX((C48-(801*$B$34)),0))+(D48*$B$8)+(E48*$B$13)+(F48*$B$18)+(G48*$B$23)-H48-I48,0)</f>
        <v>36431.7624406173</v>
      </c>
      <c r="K48" s="18" t="n">
        <f aca="false">IF($B$34=1,MAX(ROUNDDOWN(IF($J48&lt;=13469,(((($J48-8130)/10000)*933.7)+1400)*(($J48-8130)/10000),IF($J48&gt;13469,(((($J48-13469)/10000)*228.74)+2397)*(($J48-13469)/10000)+1014,0)),0),0),0)</f>
        <v>7724</v>
      </c>
      <c r="L48" s="18" t="n">
        <f aca="false">IF($B$34=2,MAX(ROUNDDOWN(IF(($J48/2)&lt;=13469,((((($J48/2)-8130)/10000)*933.7)+1400)*((($J48/2)-8130)/10000),IF(($J48/2)&gt;13469,((((($J48/2)-13469)/10000)*228.74)+2397)*((($J48/2)-13469)/10000)+1014,0)),0),0),0)*2</f>
        <v>0</v>
      </c>
      <c r="M48" s="12" t="n">
        <f aca="false">K48+L48</f>
        <v>7724</v>
      </c>
      <c r="N48" s="12" t="n">
        <f aca="false">IF($B$34=2,IF(M48&gt;1944,M48*0.055,0),IF(M48&gt;972,M48*0.055,0))</f>
        <v>424.82</v>
      </c>
      <c r="O48" s="12" t="n">
        <f aca="false">M48*$B$33</f>
        <v>695.16</v>
      </c>
      <c r="P48" s="12" t="n">
        <f aca="false">P47*(1+$B$37)</f>
        <v>46383.0979548428</v>
      </c>
      <c r="Q48" s="12" t="n">
        <f aca="false">B48+C48+D48+E48+F48+G48-H48-I48-M48-N48-O48-P48</f>
        <v>909704.795637401</v>
      </c>
      <c r="R48" s="15"/>
      <c r="S48" s="15"/>
      <c r="T48" s="12"/>
      <c r="U48" s="12"/>
      <c r="V48" s="12"/>
      <c r="W48" s="12"/>
    </row>
    <row r="49" customFormat="false" ht="14.65" hidden="false" customHeight="false" outlineLevel="0" collapsed="false">
      <c r="A49" s="16" t="n">
        <v>8</v>
      </c>
      <c r="B49" s="12" t="n">
        <f aca="false">Q48</f>
        <v>909704.795637401</v>
      </c>
      <c r="C49" s="12" t="n">
        <f aca="false">IF((B49-(P49/2))*$B$3&gt;0,(B49-(P49/2))*$B$3,0)</f>
        <v>49169.3069154227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8713.24400657367</v>
      </c>
      <c r="J49" s="17" t="n">
        <f aca="false">MAX((MAX((C49-(801*$B$34)),0))+(D49*$B$8)+(E49*$B$13)+(F49*$B$18)+(G49*$B$23)-H49-I49,0)</f>
        <v>35119.310427907</v>
      </c>
      <c r="K49" s="18" t="n">
        <f aca="false">IF($B$34=1,MAX(ROUNDDOWN(IF($J49&lt;=13469,(((($J49-8130)/10000)*933.7)+1400)*(($J49-8130)/10000),IF($J49&gt;13469,(((($J49-13469)/10000)*228.74)+2397)*(($J49-13469)/10000)+1014,0)),0),0),0)</f>
        <v>7275</v>
      </c>
      <c r="L49" s="18" t="n">
        <f aca="false">IF($B$34=2,MAX(ROUNDDOWN(IF(($J49/2)&lt;=13469,((((($J49/2)-8130)/10000)*933.7)+1400)*((($J49/2)-8130)/10000),IF(($J49/2)&gt;13469,((((($J49/2)-13469)/10000)*228.74)+2397)*((($J49/2)-13469)/10000)+1014,0)),0),0),0)*2</f>
        <v>0</v>
      </c>
      <c r="M49" s="12" t="n">
        <f aca="false">K49+L49</f>
        <v>7275</v>
      </c>
      <c r="N49" s="12" t="n">
        <f aca="false">IF($B$34=2,IF(M49&gt;1944,M49*0.055,0),IF(M49&gt;972,M49*0.055,0))</f>
        <v>400.125</v>
      </c>
      <c r="O49" s="12" t="n">
        <f aca="false">M49*$B$33</f>
        <v>654.75</v>
      </c>
      <c r="P49" s="12" t="n">
        <f aca="false">P48*(1+$B$37)</f>
        <v>47542.6754037138</v>
      </c>
      <c r="Q49" s="12" t="n">
        <f aca="false">B49+C49+D49+E49+F49+G49-H49-I49-M49-N49-O49-P49</f>
        <v>889752.555661594</v>
      </c>
      <c r="R49" s="15"/>
      <c r="S49" s="15"/>
      <c r="T49" s="12"/>
      <c r="U49" s="12"/>
      <c r="V49" s="12"/>
      <c r="W49" s="12"/>
    </row>
    <row r="50" customFormat="false" ht="14.65" hidden="false" customHeight="false" outlineLevel="0" collapsed="false">
      <c r="A50" s="16" t="n">
        <v>9</v>
      </c>
      <c r="B50" s="12" t="n">
        <f aca="false">Q49</f>
        <v>889752.555661594</v>
      </c>
      <c r="C50" s="12" t="n">
        <f aca="false">IF((B50-(P50/2))*$B$3&gt;0,(B50-(P50/2))*$B$3,0)</f>
        <v>48028.9748657041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8800.37644663941</v>
      </c>
      <c r="J50" s="17" t="n">
        <f aca="false">MAX((MAX((C50-(801*$B$34)),0))+(D50*$B$8)+(E50*$B$13)+(F50*$B$18)+(G50*$B$23)-H50-I50,0)</f>
        <v>33687.7370764803</v>
      </c>
      <c r="K50" s="18" t="n">
        <f aca="false">IF($B$34=1,MAX(ROUNDDOWN(IF($J50&lt;=13469,(((($J50-8130)/10000)*933.7)+1400)*(($J50-8130)/10000),IF($J50&gt;13469,(((($J50-13469)/10000)*228.74)+2397)*(($J50-13469)/10000)+1014,0)),0),0),0)</f>
        <v>6795</v>
      </c>
      <c r="L50" s="18" t="n">
        <f aca="false">IF($B$34=2,MAX(ROUNDDOWN(IF(($J50/2)&lt;=13469,((((($J50/2)-8130)/10000)*933.7)+1400)*((($J50/2)-8130)/10000),IF(($J50/2)&gt;13469,((((($J50/2)-13469)/10000)*228.74)+2397)*((($J50/2)-13469)/10000)+1014,0)),0),0),0)*2</f>
        <v>0</v>
      </c>
      <c r="M50" s="12" t="n">
        <f aca="false">K50+L50</f>
        <v>6795</v>
      </c>
      <c r="N50" s="12" t="n">
        <f aca="false">IF($B$34=2,IF(M50&gt;1944,M50*0.055,0),IF(M50&gt;972,M50*0.055,0))</f>
        <v>373.725</v>
      </c>
      <c r="O50" s="12" t="n">
        <f aca="false">M50*$B$33</f>
        <v>611.55</v>
      </c>
      <c r="P50" s="12" t="n">
        <f aca="false">P49*(1+$B$37)</f>
        <v>48731.2422888067</v>
      </c>
      <c r="Q50" s="12" t="n">
        <f aca="false">B50+C50+D50+E50+F50+G50-H50-I50-M50-N50-O50-P50</f>
        <v>867729.775449268</v>
      </c>
      <c r="R50" s="15"/>
      <c r="S50" s="15"/>
      <c r="T50" s="12"/>
      <c r="U50" s="12"/>
      <c r="V50" s="12"/>
      <c r="W50" s="12"/>
    </row>
    <row r="51" customFormat="false" ht="14.65" hidden="false" customHeight="false" outlineLevel="0" collapsed="false">
      <c r="A51" s="16" t="n">
        <v>10</v>
      </c>
      <c r="B51" s="12" t="n">
        <f aca="false">Q50</f>
        <v>867729.775449268</v>
      </c>
      <c r="C51" s="12" t="n">
        <f aca="false">IF((B51-(P51/2))*$B$3&gt;0,(B51-(P51/2))*$B$3,0)</f>
        <v>46772.9032645821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8798.63169932016</v>
      </c>
      <c r="J51" s="17" t="n">
        <f aca="false">MAX((MAX((C51-(801*$B$34)),0))+(D51*$B$8)+(E51*$B$13)+(F51*$B$18)+(G51*$B$23)-H51-I51,0)</f>
        <v>32220.1164622612</v>
      </c>
      <c r="K51" s="18" t="n">
        <f aca="false">IF($B$34=1,MAX(ROUNDDOWN(IF($J51&lt;=13469,(((($J51-8130)/10000)*933.7)+1400)*(($J51-8130)/10000),IF($J51&gt;13469,(((($J51-13469)/10000)*228.74)+2397)*(($J51-13469)/10000)+1014,0)),0),0),0)</f>
        <v>6312</v>
      </c>
      <c r="L51" s="18" t="n">
        <f aca="false">IF($B$34=2,MAX(ROUNDDOWN(IF(($J51/2)&lt;=13469,((((($J51/2)-8130)/10000)*933.7)+1400)*((($J51/2)-8130)/10000),IF(($J51/2)&gt;13469,((((($J51/2)-13469)/10000)*228.74)+2397)*((($J51/2)-13469)/10000)+1014,0)),0),0),0)*2</f>
        <v>0</v>
      </c>
      <c r="M51" s="12" t="n">
        <f aca="false">K51+L51</f>
        <v>6312</v>
      </c>
      <c r="N51" s="12" t="n">
        <f aca="false">IF($B$34=2,IF(M51&gt;1944,M51*0.055,0),IF(M51&gt;972,M51*0.055,0))</f>
        <v>347.16</v>
      </c>
      <c r="O51" s="12" t="n">
        <f aca="false">M51*$B$33</f>
        <v>568.08</v>
      </c>
      <c r="P51" s="12" t="n">
        <f aca="false">P50*(1+$B$37)</f>
        <v>49949.5233460268</v>
      </c>
      <c r="Q51" s="12" t="n">
        <f aca="false">B51+C51+D51+E51+F51+G51-H51-I51-M51-N51-O51-P51</f>
        <v>843574.128565502</v>
      </c>
      <c r="R51" s="15"/>
      <c r="S51" s="15"/>
      <c r="T51" s="12"/>
      <c r="U51" s="12"/>
      <c r="V51" s="12"/>
      <c r="W51" s="12"/>
    </row>
    <row r="52" customFormat="false" ht="14.65" hidden="false" customHeight="false" outlineLevel="0" collapsed="false">
      <c r="A52" s="16" t="n">
        <v>11</v>
      </c>
      <c r="B52" s="12" t="n">
        <f aca="false">Q51</f>
        <v>843574.128565502</v>
      </c>
      <c r="C52" s="12" t="n">
        <f aca="false">IF((B52-(P52/2))*$B$3&gt;0,(B52-(P52/2))*$B$3,0)</f>
        <v>45397.6123807118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8977.26401321686</v>
      </c>
      <c r="J52" s="17" t="n">
        <f aca="false">MAX((MAX((C52-(801*$B$34)),0))+(D52*$B$8)+(E52*$B$13)+(F52*$B$18)+(G52*$B$23)-H52-I52,0)</f>
        <v>34775.3012848592</v>
      </c>
      <c r="K52" s="18" t="n">
        <f aca="false">IF($B$34=1,MAX(ROUNDDOWN(IF($J52&lt;=13469,(((($J52-8130)/10000)*933.7)+1400)*(($J52-8130)/10000),IF($J52&gt;13469,(((($J52-13469)/10000)*228.74)+2397)*(($J52-13469)/10000)+1014,0)),0),0),0)</f>
        <v>7159</v>
      </c>
      <c r="L52" s="18" t="n">
        <f aca="false">IF($B$34=2,MAX(ROUNDDOWN(IF(($J52/2)&lt;=13469,((((($J52/2)-8130)/10000)*933.7)+1400)*((($J52/2)-8130)/10000),IF(($J52/2)&gt;13469,((((($J52/2)-13469)/10000)*228.74)+2397)*((($J52/2)-13469)/10000)+1014,0)),0),0),0)*2</f>
        <v>0</v>
      </c>
      <c r="M52" s="12" t="n">
        <f aca="false">K52+L52</f>
        <v>7159</v>
      </c>
      <c r="N52" s="12" t="n">
        <f aca="false">IF($B$34=2,IF(M52&gt;1944,M52*0.055,0),IF(M52&gt;972,M52*0.055,0))</f>
        <v>393.745</v>
      </c>
      <c r="O52" s="12" t="n">
        <f aca="false">M52*$B$33</f>
        <v>644.31</v>
      </c>
      <c r="P52" s="12" t="n">
        <f aca="false">P51*(1+$B$37)</f>
        <v>51198.2614296775</v>
      </c>
      <c r="Q52" s="12" t="n">
        <f aca="false">B52+C52+D52+E52+F52+G52-H52-I52-M52-N52-O52-P52</f>
        <v>819755.113420684</v>
      </c>
      <c r="R52" s="15"/>
      <c r="S52" s="15"/>
      <c r="T52" s="12"/>
      <c r="U52" s="12"/>
      <c r="V52" s="12"/>
      <c r="W52" s="12"/>
    </row>
    <row r="53" customFormat="false" ht="14.65" hidden="false" customHeight="false" outlineLevel="0" collapsed="false">
      <c r="A53" s="16" t="n">
        <v>12</v>
      </c>
      <c r="B53" s="12" t="n">
        <f aca="false">Q52</f>
        <v>819755.113420684</v>
      </c>
      <c r="C53" s="12" t="n">
        <f aca="false">IF((B53-(P53/2))*$B$3&gt;0,(B53-(P53/2))*$B$3,0)</f>
        <v>44040.1382463076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9067.03665334903</v>
      </c>
      <c r="J53" s="17" t="n">
        <f aca="false">MAX((MAX((C53-(801*$B$34)),0))+(D53*$B$8)+(E53*$B$13)+(F53*$B$18)+(G53*$B$23)-H53-I53,0)</f>
        <v>33128.4623916042</v>
      </c>
      <c r="K53" s="18" t="n">
        <f aca="false">IF($B$34=1,MAX(ROUNDDOWN(IF($J53&lt;=13469,(((($J53-8130)/10000)*933.7)+1400)*(($J53-8130)/10000),IF($J53&gt;13469,(((($J53-13469)/10000)*228.74)+2397)*(($J53-13469)/10000)+1014,0)),0),0),0)</f>
        <v>6610</v>
      </c>
      <c r="L53" s="18" t="n">
        <f aca="false">IF($B$34=2,MAX(ROUNDDOWN(IF(($J53/2)&lt;=13469,((((($J53/2)-8130)/10000)*933.7)+1400)*((($J53/2)-8130)/10000),IF(($J53/2)&gt;13469,((((($J53/2)-13469)/10000)*228.74)+2397)*((($J53/2)-13469)/10000)+1014,0)),0),0),0)*2</f>
        <v>0</v>
      </c>
      <c r="M53" s="12" t="n">
        <f aca="false">K53+L53</f>
        <v>6610</v>
      </c>
      <c r="N53" s="12" t="n">
        <f aca="false">IF($B$34=2,IF(M53&gt;1944,M53*0.055,0),IF(M53&gt;972,M53*0.055,0))</f>
        <v>363.55</v>
      </c>
      <c r="O53" s="12" t="n">
        <f aca="false">M53*$B$33</f>
        <v>594.9</v>
      </c>
      <c r="P53" s="12" t="n">
        <f aca="false">P52*(1+$B$37)</f>
        <v>52478.2179654194</v>
      </c>
      <c r="Q53" s="12" t="n">
        <f aca="false">B53+C53+D53+E53+F53+G53-H53-I53-M53-N53-O53-P53</f>
        <v>793637.907846869</v>
      </c>
      <c r="R53" s="15"/>
      <c r="S53" s="15"/>
      <c r="T53" s="12"/>
      <c r="U53" s="12"/>
      <c r="V53" s="12"/>
      <c r="W53" s="12"/>
    </row>
    <row r="54" customFormat="false" ht="14.65" hidden="false" customHeight="false" outlineLevel="0" collapsed="false">
      <c r="A54" s="16" t="n">
        <v>13</v>
      </c>
      <c r="B54" s="12" t="n">
        <f aca="false">Q53</f>
        <v>793637.907846869</v>
      </c>
      <c r="C54" s="12" t="n">
        <f aca="false">IF((B54-(P54/2))*$B$3&gt;0,(B54-(P54/2))*$B$3,0)</f>
        <v>42554.2265732473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9100.18690453597</v>
      </c>
      <c r="J54" s="17" t="n">
        <f aca="false">MAX((MAX((C54-(801*$B$34)),0))+(D54*$B$8)+(E54*$B$13)+(F54*$B$18)+(G54*$B$23)-H54-I54,0)</f>
        <v>31399.6601532961</v>
      </c>
      <c r="K54" s="18" t="n">
        <f aca="false">IF($B$34=1,MAX(ROUNDDOWN(IF($J54&lt;=13469,(((($J54-8130)/10000)*933.7)+1400)*(($J54-8130)/10000),IF($J54&gt;13469,(((($J54-13469)/10000)*228.74)+2397)*(($J54-13469)/10000)+1014,0)),0),0),0)</f>
        <v>6047</v>
      </c>
      <c r="L54" s="18" t="n">
        <f aca="false">IF($B$34=2,MAX(ROUNDDOWN(IF(($J54/2)&lt;=13469,((((($J54/2)-8130)/10000)*933.7)+1400)*((($J54/2)-8130)/10000),IF(($J54/2)&gt;13469,((((($J54/2)-13469)/10000)*228.74)+2397)*((($J54/2)-13469)/10000)+1014,0)),0),0),0)*2</f>
        <v>0</v>
      </c>
      <c r="M54" s="12" t="n">
        <f aca="false">K54+L54</f>
        <v>6047</v>
      </c>
      <c r="N54" s="12" t="n">
        <f aca="false">IF($B$34=2,IF(M54&gt;1944,M54*0.055,0),IF(M54&gt;972,M54*0.055,0))</f>
        <v>332.585</v>
      </c>
      <c r="O54" s="12" t="n">
        <f aca="false">M54*$B$33</f>
        <v>544.23</v>
      </c>
      <c r="P54" s="12" t="n">
        <f aca="false">P53*(1+$B$37)</f>
        <v>53790.1734145549</v>
      </c>
      <c r="Q54" s="12" t="n">
        <f aca="false">B54+C54+D54+E54+F54+G54-H54-I54-M54-N54-O54-P54</f>
        <v>765124.57958561</v>
      </c>
      <c r="R54" s="15"/>
      <c r="S54" s="15"/>
      <c r="T54" s="12"/>
      <c r="U54" s="12"/>
      <c r="V54" s="12"/>
      <c r="W54" s="12"/>
    </row>
    <row r="55" customFormat="false" ht="14.65" hidden="false" customHeight="false" outlineLevel="0" collapsed="false">
      <c r="A55" s="16" t="n">
        <v>14</v>
      </c>
      <c r="B55" s="12" t="n">
        <f aca="false">Q54</f>
        <v>765124.57958561</v>
      </c>
      <c r="C55" s="12" t="n">
        <f aca="false">IF((B55-(P55/2))*$B$3&gt;0,(B55-(P55/2))*$B$3,0)</f>
        <v>40934.4199219411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8880.76386671204</v>
      </c>
      <c r="J55" s="17" t="n">
        <f aca="false">MAX((MAX((C55-(801*$B$34)),0))+(D55*$B$8)+(E55*$B$13)+(F55*$B$18)+(G55*$B$23)-H55-I55,0)</f>
        <v>29778.9196961201</v>
      </c>
      <c r="K55" s="18" t="n">
        <f aca="false">IF($B$34=1,MAX(ROUNDDOWN(IF($J55&lt;=13469,(((($J55-8130)/10000)*933.7)+1400)*(($J55-8130)/10000),IF($J55&gt;13469,(((($J55-13469)/10000)*228.74)+2397)*(($J55-13469)/10000)+1014,0)),0),0),0)</f>
        <v>5531</v>
      </c>
      <c r="L55" s="18" t="n">
        <f aca="false">IF($B$34=2,MAX(ROUNDDOWN(IF(($J55/2)&lt;=13469,((((($J55/2)-8130)/10000)*933.7)+1400)*((($J55/2)-8130)/10000),IF(($J55/2)&gt;13469,((((($J55/2)-13469)/10000)*228.74)+2397)*((($J55/2)-13469)/10000)+1014,0)),0),0),0)*2</f>
        <v>0</v>
      </c>
      <c r="M55" s="12" t="n">
        <f aca="false">K55+L55</f>
        <v>5531</v>
      </c>
      <c r="N55" s="12" t="n">
        <f aca="false">IF($B$34=2,IF(M55&gt;1944,M55*0.055,0),IF(M55&gt;972,M55*0.055,0))</f>
        <v>304.205</v>
      </c>
      <c r="O55" s="12" t="n">
        <f aca="false">M55*$B$33</f>
        <v>497.79</v>
      </c>
      <c r="P55" s="12" t="n">
        <f aca="false">P54*(1+$B$37)</f>
        <v>55134.9277499188</v>
      </c>
      <c r="Q55" s="12" t="n">
        <f aca="false">B55+C55+D55+E55+F55+G55-H55-I55-M55-N55-O55-P55</f>
        <v>734236.576531811</v>
      </c>
      <c r="R55" s="15"/>
      <c r="S55" s="15"/>
      <c r="T55" s="12"/>
      <c r="U55" s="12"/>
      <c r="V55" s="12"/>
      <c r="W55" s="12"/>
    </row>
    <row r="56" customFormat="false" ht="14.65" hidden="false" customHeight="false" outlineLevel="0" collapsed="false">
      <c r="A56" s="16" t="n">
        <v>15</v>
      </c>
      <c r="B56" s="12" t="n">
        <f aca="false">Q55</f>
        <v>734236.576531811</v>
      </c>
      <c r="C56" s="12" t="n">
        <f aca="false">IF((B56-(P56/2))*$B$3&gt;0,(B56-(P56/2))*$B$3,0)</f>
        <v>39181.8858963288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8629.86809916594</v>
      </c>
      <c r="J56" s="17" t="n">
        <f aca="false">MAX((MAX((C56-(801*$B$34)),0))+(D56*$B$8)+(E56*$B$13)+(F56*$B$18)+(G56*$B$23)-H56-I56,0)</f>
        <v>28045.8185387389</v>
      </c>
      <c r="K56" s="18" t="n">
        <f aca="false">IF($B$34=1,MAX(ROUNDDOWN(IF($J56&lt;=13469,(((($J56-8130)/10000)*933.7)+1400)*(($J56-8130)/10000),IF($J56&gt;13469,(((($J56-13469)/10000)*228.74)+2397)*(($J56-13469)/10000)+1014,0)),0),0),0)</f>
        <v>4994</v>
      </c>
      <c r="L56" s="18" t="n">
        <f aca="false">IF($B$34=2,MAX(ROUNDDOWN(IF(($J56/2)&lt;=13469,((((($J56/2)-8130)/10000)*933.7)+1400)*((($J56/2)-8130)/10000),IF(($J56/2)&gt;13469,((((($J56/2)-13469)/10000)*228.74)+2397)*((($J56/2)-13469)/10000)+1014,0)),0),0),0)*2</f>
        <v>0</v>
      </c>
      <c r="M56" s="12" t="n">
        <f aca="false">K56+L56</f>
        <v>4994</v>
      </c>
      <c r="N56" s="12" t="n">
        <f aca="false">IF($B$34=2,IF(M56&gt;1944,M56*0.055,0),IF(M56&gt;972,M56*0.055,0))</f>
        <v>274.67</v>
      </c>
      <c r="O56" s="12" t="n">
        <f aca="false">M56*$B$33</f>
        <v>449.46</v>
      </c>
      <c r="P56" s="12" t="n">
        <f aca="false">P55*(1+$B$37)</f>
        <v>56513.3009436667</v>
      </c>
      <c r="Q56" s="12" t="n">
        <f aca="false">B56+C56+D56+E56+F56+G56-H56-I56-M56-N56-O56-P56</f>
        <v>700851.964126884</v>
      </c>
      <c r="R56" s="15"/>
      <c r="S56" s="15"/>
      <c r="T56" s="12"/>
      <c r="U56" s="12"/>
      <c r="V56" s="12"/>
      <c r="W56" s="12"/>
    </row>
    <row r="57" customFormat="false" ht="14.65" hidden="false" customHeight="false" outlineLevel="0" collapsed="false">
      <c r="A57" s="16" t="n">
        <v>16</v>
      </c>
      <c r="B57" s="12" t="n">
        <f aca="false">Q56</f>
        <v>700851.964126884</v>
      </c>
      <c r="C57" s="12" t="n">
        <f aca="false">IF((B57-(P57/2))*$B$3&gt;0,(B57-(P57/2))*$B$3,0)</f>
        <v>37289.8338053256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8345.27501561356</v>
      </c>
      <c r="J57" s="17" t="n">
        <f aca="false">MAX((MAX((C57-(801*$B$34)),0))+(D57*$B$8)+(E57*$B$13)+(F57*$B$18)+(G57*$B$23)-H57-I57,0)</f>
        <v>26195.2789038725</v>
      </c>
      <c r="K57" s="18" t="n">
        <f aca="false">IF($B$34=1,MAX(ROUNDDOWN(IF($J57&lt;=13469,(((($J57-8130)/10000)*933.7)+1400)*(($J57-8130)/10000),IF($J57&gt;13469,(((($J57-13469)/10000)*228.74)+2397)*(($J57-13469)/10000)+1014,0)),0),0),0)</f>
        <v>4434</v>
      </c>
      <c r="L57" s="18" t="n">
        <f aca="false">IF($B$34=2,MAX(ROUNDDOWN(IF(($J57/2)&lt;=13469,((((($J57/2)-8130)/10000)*933.7)+1400)*((($J57/2)-8130)/10000),IF(($J57/2)&gt;13469,((((($J57/2)-13469)/10000)*228.74)+2397)*((($J57/2)-13469)/10000)+1014,0)),0),0),0)*2</f>
        <v>0</v>
      </c>
      <c r="M57" s="12" t="n">
        <f aca="false">K57+L57</f>
        <v>4434</v>
      </c>
      <c r="N57" s="12" t="n">
        <f aca="false">IF($B$34=2,IF(M57&gt;1944,M57*0.055,0),IF(M57&gt;972,M57*0.055,0))</f>
        <v>243.87</v>
      </c>
      <c r="O57" s="12" t="n">
        <f aca="false">M57*$B$33</f>
        <v>399.06</v>
      </c>
      <c r="P57" s="12" t="n">
        <f aca="false">P56*(1+$B$37)</f>
        <v>57926.1334672584</v>
      </c>
      <c r="Q57" s="12" t="n">
        <f aca="false">B57+C57+D57+E57+F57+G57-H57-I57-M57-N57-O57-P57</f>
        <v>664845.179563498</v>
      </c>
      <c r="R57" s="15"/>
      <c r="S57" s="15"/>
      <c r="T57" s="12"/>
      <c r="U57" s="12"/>
      <c r="V57" s="12"/>
      <c r="W57" s="12"/>
    </row>
    <row r="58" customFormat="false" ht="14.65" hidden="false" customHeight="false" outlineLevel="0" collapsed="false">
      <c r="A58" s="16" t="n">
        <v>17</v>
      </c>
      <c r="B58" s="12" t="n">
        <f aca="false">Q57</f>
        <v>664845.179563498</v>
      </c>
      <c r="C58" s="12" t="n">
        <f aca="false">IF((B58-(P58/2))*$B$3&gt;0,(B58-(P58/2))*$B$3,0)</f>
        <v>35251.2710069648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8024.64823795432</v>
      </c>
      <c r="J58" s="17" t="n">
        <f aca="false">MAX((MAX((C58-(801*$B$34)),0))+(D58*$B$8)+(E58*$B$13)+(F58*$B$18)+(G58*$B$23)-H58-I58,0)</f>
        <v>24222.1097109138</v>
      </c>
      <c r="K58" s="18" t="n">
        <f aca="false">IF($B$34=1,MAX(ROUNDDOWN(IF($J58&lt;=13469,(((($J58-8130)/10000)*933.7)+1400)*(($J58-8130)/10000),IF($J58&gt;13469,(((($J58-13469)/10000)*228.74)+2397)*(($J58-13469)/10000)+1014,0)),0),0),0)</f>
        <v>3856</v>
      </c>
      <c r="L58" s="18" t="n">
        <f aca="false">IF($B$34=2,MAX(ROUNDDOWN(IF(($J58/2)&lt;=13469,((((($J58/2)-8130)/10000)*933.7)+1400)*((($J58/2)-8130)/10000),IF(($J58/2)&gt;13469,((((($J58/2)-13469)/10000)*228.74)+2397)*((($J58/2)-13469)/10000)+1014,0)),0),0),0)*2</f>
        <v>0</v>
      </c>
      <c r="M58" s="12" t="n">
        <f aca="false">K58+L58</f>
        <v>3856</v>
      </c>
      <c r="N58" s="12" t="n">
        <f aca="false">IF($B$34=2,IF(M58&gt;1944,M58*0.055,0),IF(M58&gt;972,M58*0.055,0))</f>
        <v>212.08</v>
      </c>
      <c r="O58" s="12" t="n">
        <f aca="false">M58*$B$33</f>
        <v>347.04</v>
      </c>
      <c r="P58" s="12" t="n">
        <f aca="false">P57*(1+$B$37)</f>
        <v>59374.2868039399</v>
      </c>
      <c r="Q58" s="12" t="n">
        <f aca="false">B58+C58+D58+E58+F58+G58-H58-I58-M58-N58-O58-P58</f>
        <v>626078.882470472</v>
      </c>
      <c r="R58" s="15"/>
      <c r="S58" s="15"/>
      <c r="T58" s="12"/>
      <c r="U58" s="12"/>
      <c r="V58" s="12"/>
      <c r="W58" s="12"/>
    </row>
    <row r="59" customFormat="false" ht="14.65" hidden="false" customHeight="false" outlineLevel="0" collapsed="false">
      <c r="A59" s="16" t="n">
        <v>18</v>
      </c>
      <c r="B59" s="12" t="n">
        <f aca="false">Q58</f>
        <v>626078.882470472</v>
      </c>
      <c r="C59" s="12" t="n">
        <f aca="false">IF((B59-(P59/2))*$B$3&gt;0,(B59-(P59/2))*$B$3,0)</f>
        <v>33058.5506068316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7665.44379449692</v>
      </c>
      <c r="J59" s="17" t="n">
        <f aca="false">MAX((MAX((C59-(801*$B$34)),0))+(D59*$B$8)+(E59*$B$13)+(F59*$B$18)+(G59*$B$23)-H59-I59,0)</f>
        <v>22120.6490334553</v>
      </c>
      <c r="K59" s="18" t="n">
        <f aca="false">IF($B$34=1,MAX(ROUNDDOWN(IF($J59&lt;=13469,(((($J59-8130)/10000)*933.7)+1400)*(($J59-8130)/10000),IF($J59&gt;13469,(((($J59-13469)/10000)*228.74)+2397)*(($J59-13469)/10000)+1014,0)),0),0),0)</f>
        <v>3259</v>
      </c>
      <c r="L59" s="18" t="n">
        <f aca="false">IF($B$34=2,MAX(ROUNDDOWN(IF(($J59/2)&lt;=13469,((((($J59/2)-8130)/10000)*933.7)+1400)*((($J59/2)-8130)/10000),IF(($J59/2)&gt;13469,((((($J59/2)-13469)/10000)*228.74)+2397)*((($J59/2)-13469)/10000)+1014,0)),0),0),0)*2</f>
        <v>0</v>
      </c>
      <c r="M59" s="12" t="n">
        <f aca="false">K59+L59</f>
        <v>3259</v>
      </c>
      <c r="N59" s="12" t="n">
        <f aca="false">IF($B$34=2,IF(M59&gt;1944,M59*0.055,0),IF(M59&gt;972,M59*0.055,0))</f>
        <v>179.245</v>
      </c>
      <c r="O59" s="12" t="n">
        <f aca="false">M59*$B$33</f>
        <v>293.31</v>
      </c>
      <c r="P59" s="12" t="n">
        <f aca="false">P58*(1+$B$37)</f>
        <v>60858.6439740383</v>
      </c>
      <c r="Q59" s="12" t="n">
        <f aca="false">B59+C59+D59+E59+F59+G59-H59-I59-M59-N59-O59-P59</f>
        <v>584410.332529889</v>
      </c>
      <c r="R59" s="15"/>
      <c r="S59" s="15"/>
      <c r="T59" s="12"/>
      <c r="U59" s="12"/>
      <c r="V59" s="12"/>
      <c r="W59" s="12"/>
    </row>
    <row r="60" customFormat="false" ht="14.65" hidden="false" customHeight="false" outlineLevel="0" collapsed="false">
      <c r="A60" s="16" t="n">
        <v>19</v>
      </c>
      <c r="B60" s="12" t="n">
        <f aca="false">Q59</f>
        <v>584410.332529889</v>
      </c>
      <c r="C60" s="12" t="n">
        <f aca="false">IF((B60-(P60/2))*$B$3&gt;0,(B60-(P60/2))*$B$3,0)</f>
        <v>30703.7254008723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7264.97457244949</v>
      </c>
      <c r="J60" s="17" t="n">
        <f aca="false">MAX((MAX((C60-(801*$B$34)),0))+(D60*$B$8)+(E60*$B$13)+(F60*$B$18)+(G60*$B$23)-H60-I60,0)</f>
        <v>19885.0524999938</v>
      </c>
      <c r="K60" s="18" t="n">
        <f aca="false">IF($B$34=1,MAX(ROUNDDOWN(IF($J60&lt;=13469,(((($J60-8130)/10000)*933.7)+1400)*(($J60-8130)/10000),IF($J60&gt;13469,(((($J60-13469)/10000)*228.74)+2397)*(($J60-13469)/10000)+1014,0)),0),0),0)</f>
        <v>2646</v>
      </c>
      <c r="L60" s="18" t="n">
        <f aca="false">IF($B$34=2,MAX(ROUNDDOWN(IF(($J60/2)&lt;=13469,((((($J60/2)-8130)/10000)*933.7)+1400)*((($J60/2)-8130)/10000),IF(($J60/2)&gt;13469,((((($J60/2)-13469)/10000)*228.74)+2397)*((($J60/2)-13469)/10000)+1014,0)),0),0),0)*2</f>
        <v>0</v>
      </c>
      <c r="M60" s="12" t="n">
        <f aca="false">K60+L60</f>
        <v>2646</v>
      </c>
      <c r="N60" s="12" t="n">
        <f aca="false">IF($B$34=2,IF(M60&gt;1944,M60*0.055,0),IF(M60&gt;972,M60*0.055,0))</f>
        <v>145.53</v>
      </c>
      <c r="O60" s="12" t="n">
        <f aca="false">M60*$B$33</f>
        <v>238.14</v>
      </c>
      <c r="P60" s="12" t="n">
        <f aca="false">P59*(1+$B$37)</f>
        <v>62380.1100733893</v>
      </c>
      <c r="Q60" s="12" t="n">
        <f aca="false">B60+C60+D60+E60+F60+G60-H60-I60-M60-N60-O60-P60</f>
        <v>539686.604956493</v>
      </c>
      <c r="R60" s="15"/>
      <c r="S60" s="15"/>
      <c r="T60" s="12"/>
      <c r="U60" s="12"/>
      <c r="V60" s="12"/>
      <c r="W60" s="12"/>
    </row>
    <row r="61" customFormat="false" ht="14.65" hidden="false" customHeight="false" outlineLevel="0" collapsed="false">
      <c r="A61" s="16" t="n">
        <v>20</v>
      </c>
      <c r="B61" s="12" t="n">
        <f aca="false">Q60</f>
        <v>539686.604956493</v>
      </c>
      <c r="C61" s="12" t="n">
        <f aca="false">IF((B61-(P61/2))*$B$3&gt;0,(B61-(P61/2))*$B$3,0)</f>
        <v>28178.2823191854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6820.35017848078</v>
      </c>
      <c r="J61" s="17" t="n">
        <f aca="false">MAX((MAX((C61-(801*$B$34)),0))+(D61*$B$8)+(E61*$B$13)+(F61*$B$18)+(G61*$B$23)-H61-I61,0)</f>
        <v>17509.0867385013</v>
      </c>
      <c r="K61" s="18" t="n">
        <f aca="false">IF($B$34=1,MAX(ROUNDDOWN(IF($J61&lt;=13469,(((($J61-8130)/10000)*933.7)+1400)*(($J61-8130)/10000),IF($J61&gt;13469,(((($J61-13469)/10000)*228.74)+2397)*(($J61-13469)/10000)+1014,0)),0),0),0)</f>
        <v>2019</v>
      </c>
      <c r="L61" s="18" t="n">
        <f aca="false">IF($B$34=2,MAX(ROUNDDOWN(IF(($J61/2)&lt;=13469,((((($J61/2)-8130)/10000)*933.7)+1400)*((($J61/2)-8130)/10000),IF(($J61/2)&gt;13469,((((($J61/2)-13469)/10000)*228.74)+2397)*((($J61/2)-13469)/10000)+1014,0)),0),0),0)*2</f>
        <v>0</v>
      </c>
      <c r="M61" s="12" t="n">
        <f aca="false">K61+L61</f>
        <v>2019</v>
      </c>
      <c r="N61" s="12" t="n">
        <f aca="false">IF($B$34=2,IF(M61&gt;1944,M61*0.055,0),IF(M61&gt;972,M61*0.055,0))</f>
        <v>111.045</v>
      </c>
      <c r="O61" s="12" t="n">
        <f aca="false">M61*$B$33</f>
        <v>181.71</v>
      </c>
      <c r="P61" s="12" t="n">
        <f aca="false">P60*(1+$B$37)</f>
        <v>63939.612825224</v>
      </c>
      <c r="Q61" s="12" t="n">
        <f aca="false">B61+C61+D61+E61+F61+G61-H61-I61-M61-N61-O61-P61</f>
        <v>491745.323869771</v>
      </c>
      <c r="R61" s="15"/>
      <c r="S61" s="15"/>
      <c r="T61" s="12"/>
      <c r="U61" s="12"/>
      <c r="V61" s="12"/>
      <c r="W61" s="12"/>
    </row>
    <row r="62" customFormat="false" ht="14.65" hidden="false" customHeight="false" outlineLevel="0" collapsed="false">
      <c r="A62" s="16" t="n">
        <v>21</v>
      </c>
      <c r="B62" s="12" t="n">
        <f aca="false">Q61</f>
        <v>491745.323869771</v>
      </c>
      <c r="C62" s="12" t="n">
        <f aca="false">IF((B62-(P62/2))*$B$3&gt;0,(B62-(P62/2))*$B$3,0)</f>
        <v>25473.1831124748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6328.47763194392</v>
      </c>
      <c r="J62" s="17" t="n">
        <f aca="false">MAX((MAX((C62-(801*$B$34)),0))+(D62*$B$8)+(E62*$B$13)+(F62*$B$18)+(G62*$B$23)-H62-I62,0)</f>
        <v>14986.1681797434</v>
      </c>
      <c r="K62" s="18" t="n">
        <f aca="false">IF($B$34=1,MAX(ROUNDDOWN(IF($J62&lt;=13469,(((($J62-8130)/10000)*933.7)+1400)*(($J62-8130)/10000),IF($J62&gt;13469,(((($J62-13469)/10000)*228.74)+2397)*(($J62-13469)/10000)+1014,0)),0),0),0)</f>
        <v>1382</v>
      </c>
      <c r="L62" s="18" t="n">
        <f aca="false">IF($B$34=2,MAX(ROUNDDOWN(IF(($J62/2)&lt;=13469,((((($J62/2)-8130)/10000)*933.7)+1400)*((($J62/2)-8130)/10000),IF(($J62/2)&gt;13469,((((($J62/2)-13469)/10000)*228.74)+2397)*((($J62/2)-13469)/10000)+1014,0)),0),0),0)*2</f>
        <v>0</v>
      </c>
      <c r="M62" s="12" t="n">
        <f aca="false">K62+L62</f>
        <v>1382</v>
      </c>
      <c r="N62" s="12" t="n">
        <f aca="false">IF($B$34=2,IF(M62&gt;1944,M62*0.055,0),IF(M62&gt;972,M62*0.055,0))</f>
        <v>76.01</v>
      </c>
      <c r="O62" s="12" t="n">
        <f aca="false">M62*$B$33</f>
        <v>124.38</v>
      </c>
      <c r="P62" s="12" t="n">
        <f aca="false">P61*(1+$B$37)</f>
        <v>65538.1031458546</v>
      </c>
      <c r="Q62" s="12" t="n">
        <f aca="false">B62+C62+D62+E62+F62+G62-H62-I62-M62-N62-O62-P62</f>
        <v>440411.998903659</v>
      </c>
      <c r="R62" s="15"/>
      <c r="S62" s="15"/>
      <c r="T62" s="12"/>
      <c r="U62" s="12"/>
      <c r="V62" s="12"/>
      <c r="W62" s="12"/>
    </row>
    <row r="63" customFormat="false" ht="14.65" hidden="false" customHeight="false" outlineLevel="0" collapsed="false">
      <c r="A63" s="16" t="n">
        <v>22</v>
      </c>
      <c r="B63" s="12" t="n">
        <f aca="false">Q62</f>
        <v>440411.998903659</v>
      </c>
      <c r="C63" s="12" t="n">
        <f aca="false">IF((B63-(P63/2))*$B$3&gt;0,(B63-(P63/2))*$B$3,0)</f>
        <v>22578.7165177982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6963.52359878296</v>
      </c>
      <c r="J63" s="17" t="n">
        <f aca="false">MAX((MAX((C63-(801*$B$34)),0))+(D63*$B$8)+(E63*$B$13)+(F63*$B$18)+(G63*$B$23)-H63-I63,0)</f>
        <v>16686.7517456524</v>
      </c>
      <c r="K63" s="18" t="n">
        <f aca="false">IF($B$34=1,MAX(ROUNDDOWN(IF($J63&lt;=13469,(((($J63-8130)/10000)*933.7)+1400)*(($J63-8130)/10000),IF($J63&gt;13469,(((($J63-13469)/10000)*228.74)+2397)*(($J63-13469)/10000)+1014,0)),0),0),0)</f>
        <v>1808</v>
      </c>
      <c r="L63" s="18" t="n">
        <f aca="false">IF($B$34=2,MAX(ROUNDDOWN(IF(($J63/2)&lt;=13469,((((($J63/2)-8130)/10000)*933.7)+1400)*((($J63/2)-8130)/10000),IF(($J63/2)&gt;13469,((((($J63/2)-13469)/10000)*228.74)+2397)*((($J63/2)-13469)/10000)+1014,0)),0),0),0)*2</f>
        <v>0</v>
      </c>
      <c r="M63" s="12" t="n">
        <f aca="false">K63+L63</f>
        <v>1808</v>
      </c>
      <c r="N63" s="12" t="n">
        <f aca="false">IF($B$34=2,IF(M63&gt;1944,M63*0.055,0),IF(M63&gt;972,M63*0.055,0))</f>
        <v>99.44</v>
      </c>
      <c r="O63" s="12" t="n">
        <f aca="false">M63*$B$33</f>
        <v>162.72</v>
      </c>
      <c r="P63" s="12" t="n">
        <f aca="false">P62*(1+$B$37)</f>
        <v>67176.555724501</v>
      </c>
      <c r="Q63" s="12" t="n">
        <f aca="false">B63+C63+D63+E63+F63+G63-H63-I63-M63-N63-O63-P63</f>
        <v>388653.034924811</v>
      </c>
      <c r="R63" s="15"/>
      <c r="S63" s="15"/>
      <c r="T63" s="12"/>
      <c r="U63" s="12"/>
      <c r="V63" s="12"/>
      <c r="W63" s="12"/>
    </row>
    <row r="64" customFormat="false" ht="14.65" hidden="false" customHeight="false" outlineLevel="0" collapsed="false">
      <c r="A64" s="16" t="n">
        <v>23</v>
      </c>
      <c r="B64" s="12" t="n">
        <f aca="false">Q63</f>
        <v>388653.034924811</v>
      </c>
      <c r="C64" s="12" t="n">
        <f aca="false">IF((B64-(P64/2))*$B$3&gt;0,(B64-(P64/2))*$B$3,0)</f>
        <v>19659.4902814382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6425.65363399625</v>
      </c>
      <c r="J64" s="17" t="n">
        <f aca="false">MAX((MAX((C64-(801*$B$34)),0))+(D64*$B$8)+(E64*$B$13)+(F64*$B$18)+(G64*$B$23)-H64-I64,0)</f>
        <v>14009.0223302976</v>
      </c>
      <c r="K64" s="18" t="n">
        <f aca="false">IF($B$34=1,MAX(ROUNDDOWN(IF($J64&lt;=13469,(((($J64-8130)/10000)*933.7)+1400)*(($J64-8130)/10000),IF($J64&gt;13469,(((($J64-13469)/10000)*228.74)+2397)*(($J64-13469)/10000)+1014,0)),0),0),0)</f>
        <v>1144</v>
      </c>
      <c r="L64" s="18" t="n">
        <f aca="false">IF($B$34=2,MAX(ROUNDDOWN(IF(($J64/2)&lt;=13469,((((($J64/2)-8130)/10000)*933.7)+1400)*((($J64/2)-8130)/10000),IF(($J64/2)&gt;13469,((((($J64/2)-13469)/10000)*228.74)+2397)*((($J64/2)-13469)/10000)+1014,0)),0),0),0)*2</f>
        <v>0</v>
      </c>
      <c r="M64" s="12" t="n">
        <f aca="false">K64+L64</f>
        <v>1144</v>
      </c>
      <c r="N64" s="12" t="n">
        <f aca="false">IF($B$34=2,IF(M64&gt;1944,M64*0.055,0),IF(M64&gt;972,M64*0.055,0))</f>
        <v>62.92</v>
      </c>
      <c r="O64" s="12" t="n">
        <f aca="false">M64*$B$33</f>
        <v>102.96</v>
      </c>
      <c r="P64" s="12" t="n">
        <f aca="false">P63*(1+$B$37)</f>
        <v>68855.9696176135</v>
      </c>
      <c r="Q64" s="12" t="n">
        <f aca="false">B64+C64+D64+E64+F64+G64-H64-I64-M64-N64-O64-P64</f>
        <v>333297.207637495</v>
      </c>
      <c r="R64" s="15"/>
      <c r="S64" s="15"/>
      <c r="T64" s="12"/>
      <c r="U64" s="12"/>
      <c r="V64" s="12"/>
      <c r="W64" s="12"/>
    </row>
    <row r="65" customFormat="false" ht="14.65" hidden="false" customHeight="false" outlineLevel="0" collapsed="false">
      <c r="A65" s="16" t="n">
        <v>24</v>
      </c>
      <c r="B65" s="12" t="n">
        <f aca="false">Q64</f>
        <v>333297.207637495</v>
      </c>
      <c r="C65" s="12" t="n">
        <f aca="false">IF((B65-(P65/2))*$B$3&gt;0,(B65-(P65/2))*$B$3,0)</f>
        <v>16539.47303807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5833.08896855499</v>
      </c>
      <c r="J65" s="17" t="n">
        <f aca="false">MAX((MAX((C65-(801*$B$34)),0))+(D65*$B$8)+(E65*$B$13)+(F65*$B$18)+(G65*$B$23)-H65-I65,0)</f>
        <v>11169.0029342091</v>
      </c>
      <c r="K65" s="18" t="n">
        <f aca="false">IF($B$34=1,MAX(ROUNDDOWN(IF($J65&lt;=13469,(((($J65-8130)/10000)*933.7)+1400)*(($J65-8130)/10000),IF($J65&gt;13469,(((($J65-13469)/10000)*228.74)+2397)*(($J65-13469)/10000)+1014,0)),0),0),0)</f>
        <v>511</v>
      </c>
      <c r="L65" s="18" t="n">
        <f aca="false">IF($B$34=2,MAX(ROUNDDOWN(IF(($J65/2)&lt;=13469,((((($J65/2)-8130)/10000)*933.7)+1400)*((($J65/2)-8130)/10000),IF(($J65/2)&gt;13469,((((($J65/2)-13469)/10000)*228.74)+2397)*((($J65/2)-13469)/10000)+1014,0)),0),0),0)*2</f>
        <v>0</v>
      </c>
      <c r="M65" s="12" t="n">
        <f aca="false">K65+L65</f>
        <v>511</v>
      </c>
      <c r="N65" s="12" t="n">
        <f aca="false">IF($B$34=2,IF(M65&gt;1944,M65*0.055,0),IF(M65&gt;972,M65*0.055,0))</f>
        <v>0</v>
      </c>
      <c r="O65" s="12" t="n">
        <f aca="false">M65*$B$33</f>
        <v>45.99</v>
      </c>
      <c r="P65" s="12" t="n">
        <f aca="false">P64*(1+$B$37)</f>
        <v>70577.3688580538</v>
      </c>
      <c r="Q65" s="12" t="n">
        <f aca="false">B65+C65+D65+E65+F65+G65-H65-I65-M65-N65-O65-P65</f>
        <v>274132.85171365</v>
      </c>
      <c r="R65" s="15"/>
      <c r="S65" s="15"/>
      <c r="T65" s="12"/>
      <c r="U65" s="12"/>
      <c r="V65" s="12"/>
      <c r="W65" s="12"/>
    </row>
    <row r="66" customFormat="false" ht="14.65" hidden="false" customHeight="false" outlineLevel="0" collapsed="false">
      <c r="A66" s="16" t="n">
        <v>25</v>
      </c>
      <c r="B66" s="12" t="n">
        <f aca="false">Q65</f>
        <v>274132.85171365</v>
      </c>
      <c r="C66" s="12" t="n">
        <f aca="false">IF((B66-(P66/2))*$B$3&gt;0,(B66-(P66/2))*$B$3,0)</f>
        <v>13206.8882346513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5181.78693584216</v>
      </c>
      <c r="J66" s="17" t="n">
        <f aca="false">MAX((MAX((C66-(801*$B$34)),0))+(D66*$B$8)+(E66*$B$13)+(F66*$B$18)+(G66*$B$23)-H66-I66,0)</f>
        <v>8158.20238678554</v>
      </c>
      <c r="K66" s="18" t="n">
        <f aca="false">IF($B$34=1,MAX(ROUNDDOWN(IF($J66&lt;=13469,(((($J66-8130)/10000)*933.7)+1400)*(($J66-8130)/10000),IF($J66&gt;13469,(((($J66-13469)/10000)*228.74)+2397)*(($J66-13469)/10000)+1014,0)),0),0),0)</f>
        <v>3</v>
      </c>
      <c r="L66" s="18" t="n">
        <f aca="false">IF($B$34=2,MAX(ROUNDDOWN(IF(($J66/2)&lt;=13469,((((($J66/2)-8130)/10000)*933.7)+1400)*((($J66/2)-8130)/10000),IF(($J66/2)&gt;13469,((((($J66/2)-13469)/10000)*228.74)+2397)*((($J66/2)-13469)/10000)+1014,0)),0),0),0)*2</f>
        <v>0</v>
      </c>
      <c r="M66" s="12" t="n">
        <f aca="false">K66+L66</f>
        <v>3</v>
      </c>
      <c r="N66" s="12" t="n">
        <f aca="false">IF($B$34=2,IF(M66&gt;1944,M66*0.055,0),IF(M66&gt;972,M66*0.055,0))</f>
        <v>0</v>
      </c>
      <c r="O66" s="12" t="n">
        <f aca="false">M66*$B$33</f>
        <v>0.27</v>
      </c>
      <c r="P66" s="12" t="n">
        <f aca="false">P65*(1+$B$37)</f>
        <v>72341.8030795052</v>
      </c>
      <c r="Q66" s="12" t="n">
        <f aca="false">B66+C66+D66+E66+F66+G66-H66-I66-M66-N66-O66-P66</f>
        <v>210746.981020931</v>
      </c>
      <c r="R66" s="15"/>
      <c r="S66" s="15"/>
      <c r="T66" s="12"/>
      <c r="U66" s="12"/>
      <c r="V66" s="12"/>
      <c r="W66" s="12"/>
    </row>
    <row r="67" customFormat="false" ht="14.65" hidden="false" customHeight="false" outlineLevel="0" collapsed="false">
      <c r="A67" s="16" t="n">
        <v>26</v>
      </c>
      <c r="B67" s="12" t="n">
        <f aca="false">Q66</f>
        <v>210746.981020931</v>
      </c>
      <c r="C67" s="12" t="n">
        <f aca="false">IF((B67-(P67/2))*$B$3&gt;0,(B67-(P67/2))*$B$3,0)</f>
        <v>9638.78528531898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4465.10902708715</v>
      </c>
      <c r="J67" s="17" t="n">
        <f aca="false">MAX((MAX((C67-(801*$B$34)),0))+(D67*$B$8)+(E67*$B$13)+(F67*$B$18)+(G67*$B$23)-H67-I67,0)</f>
        <v>4959.5169632819</v>
      </c>
      <c r="K67" s="18" t="n">
        <f aca="false">IF($B$34=1,MAX(ROUNDDOWN(IF($J67&lt;=13469,(((($J67-8130)/10000)*933.7)+1400)*(($J67-8130)/10000),IF($J67&gt;13469,(((($J67-13469)/10000)*228.74)+2397)*(($J67-13469)/10000)+1014,0)),0),0),0)</f>
        <v>0</v>
      </c>
      <c r="L67" s="18" t="n">
        <f aca="false">IF($B$34=2,MAX(ROUNDDOWN(IF(($J67/2)&lt;=13469,((((($J67/2)-8130)/10000)*933.7)+1400)*((($J67/2)-8130)/10000),IF(($J67/2)&gt;13469,((((($J67/2)-13469)/10000)*228.74)+2397)*((($J67/2)-13469)/10000)+1014,0)),0),0),0)*2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142357.14982772</v>
      </c>
      <c r="R67" s="15"/>
      <c r="S67" s="15"/>
      <c r="T67" s="12"/>
      <c r="U67" s="12"/>
      <c r="V67" s="12"/>
      <c r="W67" s="12"/>
    </row>
    <row r="68" customFormat="false" ht="14.65" hidden="false" customHeight="false" outlineLevel="0" collapsed="false">
      <c r="A68" s="16" t="n">
        <v>27</v>
      </c>
      <c r="B68" s="12" t="n">
        <f aca="false">Q67</f>
        <v>142357.14982772</v>
      </c>
      <c r="C68" s="12" t="n">
        <f aca="false">IF((B68-(P68/2))*$B$3&gt;0,(B68-(P68/2))*$B$3,0)</f>
        <v>5791.70785006221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3671.6156637413</v>
      </c>
      <c r="J68" s="17" t="n">
        <f aca="false">MAX((MAX((C68-(801*$B$34)),0))+(D68*$B$8)+(E68*$B$13)+(F68*$B$18)+(G68*$B$23)-H68-I68,0)</f>
        <v>1540.10234189414</v>
      </c>
      <c r="K68" s="18" t="n">
        <f aca="false">IF($B$34=1,MAX(ROUNDDOWN(IF($J68&lt;=13469,(((($J68-8130)/10000)*933.7)+1400)*(($J68-8130)/10000),IF($J68&gt;13469,(((($J68-13469)/10000)*228.74)+2397)*(($J68-13469)/10000)+1014,0)),0),0),0)</f>
        <v>0</v>
      </c>
      <c r="L68" s="18" t="n">
        <f aca="false">IF($B$34=2,MAX(ROUNDDOWN(IF(($J68/2)&lt;=13469,((((($J68/2)-8130)/10000)*933.7)+1400)*((($J68/2)-8130)/10000),IF(($J68/2)&gt;13469,((((($J68/2)-13469)/10000)*228.74)+2397)*((($J68/2)-13469)/10000)+1014,0)),0),0),0)*2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68694.1453092088</v>
      </c>
      <c r="R68" s="15"/>
      <c r="S68" s="15"/>
      <c r="T68" s="12"/>
      <c r="U68" s="12"/>
      <c r="V68" s="12"/>
      <c r="W68" s="12"/>
    </row>
    <row r="69" customFormat="false" ht="14.65" hidden="false" customHeight="false" outlineLevel="0" collapsed="false">
      <c r="A69" s="16" t="n">
        <v>28</v>
      </c>
      <c r="B69" s="12" t="n">
        <f aca="false">Q68</f>
        <v>68694.1453092088</v>
      </c>
      <c r="C69" s="12" t="n">
        <f aca="false">IF((B69-(P69/2))*$B$3&gt;0,(B69-(P69/2))*$B$3,0)</f>
        <v>1650.68325015044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2795.85542835011</v>
      </c>
      <c r="J69" s="17" t="n">
        <f aca="false">MAX((MAX((C69-(801*$B$34)),0))+(D69*$B$8)+(E69*$B$13)+(F69*$B$18)+(G69*$B$23)-H69-I69,0)</f>
        <v>0</v>
      </c>
      <c r="K69" s="18" t="n">
        <f aca="false">IF($B$34=1,MAX(ROUNDDOWN(IF($J69&lt;=13469,(((($J69-8130)/10000)*933.7)+1400)*(($J69-8130)/10000),IF($J69&gt;13469,(((($J69-13469)/10000)*228.74)+2397)*(($J69-13469)/10000)+1014,0)),0),0),0)</f>
        <v>0</v>
      </c>
      <c r="L69" s="18" t="n">
        <f aca="false">IF($B$34=2,MAX(ROUNDDOWN(IF(($J69/2)&lt;=13469,((((($J69/2)-8130)/10000)*933.7)+1400)*((($J69/2)-8130)/10000),IF(($J69/2)&gt;13469,((((($J69/2)-13469)/10000)*228.74)+2397)*((($J69/2)-13469)/10000)+1014,0)),0),0),0)*2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-10519.4920533482</v>
      </c>
      <c r="R69" s="15"/>
      <c r="S69" s="15"/>
      <c r="T69" s="12"/>
      <c r="U69" s="12"/>
      <c r="V69" s="12"/>
      <c r="W69" s="12"/>
    </row>
    <row r="70" customFormat="false" ht="14.65" hidden="false" customHeight="false" outlineLevel="0" collapsed="false">
      <c r="A70" s="16" t="n">
        <v>29</v>
      </c>
      <c r="B70" s="12" t="n">
        <f aca="false">Q69</f>
        <v>-10519.4920533482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MAX((MAX((C70-(801*$B$34)),0))+(D70*$B$8)+(E70*$B$13)+(F70*$B$18)+(G70*$B$23)-H70-I70,0)</f>
        <v>0</v>
      </c>
      <c r="K70" s="18" t="n">
        <f aca="false">IF($B$34=1,MAX(ROUNDDOWN(IF($J70&lt;=13469,(((($J70-8130)/10000)*933.7)+1400)*(($J70-8130)/10000),IF($J70&gt;13469,(((($J70-13469)/10000)*228.74)+2397)*(($J70-13469)/10000)+1014,0)),0),0),0)</f>
        <v>0</v>
      </c>
      <c r="L70" s="18" t="n">
        <f aca="false">IF($B$34=2,MAX(ROUNDDOWN(IF(($J70/2)&lt;=13469,((((($J70/2)-8130)/10000)*933.7)+1400)*((($J70/2)-8130)/10000),IF(($J70/2)&gt;13469,((((($J70/2)-13469)/10000)*228.74)+2397)*((($J70/2)-13469)/10000)+1014,0)),0),0),0)*2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-93409.5357215471</v>
      </c>
      <c r="R70" s="15"/>
      <c r="S70" s="15"/>
      <c r="T70" s="12"/>
      <c r="U70" s="12"/>
      <c r="V70" s="12"/>
      <c r="W70" s="12"/>
    </row>
    <row r="71" customFormat="false" ht="14.65" hidden="false" customHeight="false" outlineLevel="0" collapsed="false">
      <c r="A71" s="16" t="n">
        <v>30</v>
      </c>
      <c r="B71" s="12" t="n">
        <f aca="false">Q70</f>
        <v>-93409.5357215471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MAX((MAX((C71-(801*$B$34)),0))+(D71*$B$8)+(E71*$B$13)+(F71*$B$18)+(G71*$B$23)-H71-I71,0)</f>
        <v>0</v>
      </c>
      <c r="K71" s="18" t="n">
        <f aca="false">IF($B$34=1,MAX(ROUNDDOWN(IF($J71&lt;=13469,(((($J71-8130)/10000)*933.7)+1400)*(($J71-8130)/10000),IF($J71&gt;13469,(((($J71-13469)/10000)*228.74)+2397)*(($J71-13469)/10000)+1014,0)),0),0),0)</f>
        <v>0</v>
      </c>
      <c r="L71" s="18" t="n">
        <f aca="false">IF($B$34=2,MAX(ROUNDDOWN(IF(($J71/2)&lt;=13469,((((($J71/2)-8130)/10000)*933.7)+1400)*((($J71/2)-8130)/10000),IF(($J71/2)&gt;13469,((((($J71/2)-13469)/10000)*228.74)+2397)*((($J71/2)-13469)/10000)+1014,0)),0),0),0)*2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-178767.536034583</v>
      </c>
      <c r="R71" s="15"/>
      <c r="S71" s="15"/>
      <c r="T71" s="12"/>
      <c r="U71" s="12"/>
      <c r="V71" s="12"/>
      <c r="W71" s="12"/>
    </row>
    <row r="72" customFormat="false" ht="14.65" hidden="false" customHeight="false" outlineLevel="0" collapsed="false">
      <c r="A72" s="16" t="n">
        <v>31</v>
      </c>
      <c r="B72" s="12" t="n">
        <f aca="false">Q71</f>
        <v>-178767.536034583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MAX((MAX((C72-(801*$B$34)),0))+(D72*$B$8)+(E72*$B$13)+(F72*$B$18)+(G72*$B$23)-H72-I72,0)</f>
        <v>0</v>
      </c>
      <c r="K72" s="18" t="n">
        <f aca="false">IF($B$34=1,MAX(ROUNDDOWN(IF($J72&lt;=13469,(((($J72-8130)/10000)*933.7)+1400)*(($J72-8130)/10000),IF($J72&gt;13469,(((($J72-13469)/10000)*228.74)+2397)*(($J72-13469)/10000)+1014,0)),0),0),0)</f>
        <v>0</v>
      </c>
      <c r="L72" s="18" t="n">
        <f aca="false">IF($B$34=2,MAX(ROUNDDOWN(IF(($J72/2)&lt;=13469,((((($J72/2)-8130)/10000)*933.7)+1400)*((($J72/2)-8130)/10000),IF(($J72/2)&gt;13469,((((($J72/2)-13469)/10000)*228.74)+2397)*((($J72/2)-13469)/10000)+1014,0)),0),0),0)*2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-266666.524869225</v>
      </c>
      <c r="R72" s="15"/>
      <c r="S72" s="15"/>
      <c r="T72" s="12"/>
      <c r="U72" s="12"/>
      <c r="V72" s="12"/>
      <c r="W72" s="12"/>
    </row>
    <row r="73" customFormat="false" ht="14.65" hidden="false" customHeight="false" outlineLevel="0" collapsed="false">
      <c r="A73" s="16" t="n">
        <v>32</v>
      </c>
      <c r="B73" s="12" t="n">
        <f aca="false">Q72</f>
        <v>-266666.524869225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MAX((MAX((C73-(801*$B$34)),0))+(D73*$B$8)+(E73*$B$13)+(F73*$B$18)+(G73*$B$23)-H73-I73,0)</f>
        <v>0</v>
      </c>
      <c r="K73" s="18" t="n">
        <f aca="false">IF($B$34=1,MAX(ROUNDDOWN(IF($J73&lt;=13469,(((($J73-8130)/10000)*933.7)+1400)*(($J73-8130)/10000),IF($J73&gt;13469,(((($J73-13469)/10000)*228.74)+2397)*(($J73-13469)/10000)+1014,0)),0),0),0)</f>
        <v>0</v>
      </c>
      <c r="L73" s="18" t="n">
        <f aca="false">IF($B$34=2,MAX(ROUNDDOWN(IF(($J73/2)&lt;=13469,((((($J73/2)-8130)/10000)*933.7)+1400)*((($J73/2)-8130)/10000),IF(($J73/2)&gt;13469,((((($J73/2)-13469)/10000)*228.74)+2397)*((($J73/2)-13469)/10000)+1014,0)),0),0),0)*2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-357181.831332854</v>
      </c>
      <c r="R73" s="15"/>
      <c r="S73" s="15"/>
      <c r="T73" s="12"/>
      <c r="U73" s="12"/>
      <c r="V73" s="12"/>
      <c r="W73" s="12"/>
    </row>
    <row r="74" customFormat="false" ht="14.65" hidden="false" customHeight="false" outlineLevel="0" collapsed="false">
      <c r="A74" s="16" t="n">
        <v>33</v>
      </c>
      <c r="B74" s="12" t="n">
        <f aca="false">Q73</f>
        <v>-357181.831332854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MAX((MAX((C74-(801*$B$34)),0))+(D74*$B$8)+(E74*$B$13)+(F74*$B$18)+(G74*$B$23)-H74-I74,0)</f>
        <v>0</v>
      </c>
      <c r="K74" s="18" t="n">
        <f aca="false">IF($B$34=1,MAX(ROUNDDOWN(IF($J74&lt;=13469,(((($J74-8130)/10000)*933.7)+1400)*(($J74-8130)/10000),IF($J74&gt;13469,(((($J74-13469)/10000)*228.74)+2397)*(($J74-13469)/10000)+1014,0)),0),0),0)</f>
        <v>0</v>
      </c>
      <c r="L74" s="18" t="n">
        <f aca="false">IF($B$34=2,MAX(ROUNDDOWN(IF(($J74/2)&lt;=13469,((((($J74/2)-8130)/10000)*933.7)+1400)*((($J74/2)-8130)/10000),IF(($J74/2)&gt;13469,((((($J74/2)-13469)/10000)*228.74)+2397)*((($J74/2)-13469)/10000)+1014,0)),0),0),0)*2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-450391.16007251</v>
      </c>
      <c r="R74" s="15"/>
      <c r="S74" s="15"/>
      <c r="T74" s="12"/>
      <c r="U74" s="12"/>
      <c r="V74" s="12"/>
      <c r="W74" s="12"/>
    </row>
    <row r="75" customFormat="false" ht="14.65" hidden="false" customHeight="false" outlineLevel="0" collapsed="false">
      <c r="A75" s="16" t="n">
        <v>34</v>
      </c>
      <c r="B75" s="12" t="n">
        <f aca="false">Q74</f>
        <v>-450391.16007251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MAX((MAX((C75-(801*$B$34)),0))+(D75*$B$8)+(E75*$B$13)+(F75*$B$18)+(G75*$B$23)-H75-I75,0)</f>
        <v>0</v>
      </c>
      <c r="K75" s="18" t="n">
        <f aca="false">IF($B$34=1,MAX(ROUNDDOWN(IF($J75&lt;=13469,(((($J75-8130)/10000)*933.7)+1400)*(($J75-8130)/10000),IF($J75&gt;13469,(((($J75-13469)/10000)*228.74)+2397)*(($J75-13469)/10000)+1014,0)),0),0),0)</f>
        <v>0</v>
      </c>
      <c r="L75" s="18" t="n">
        <f aca="false">IF($B$34=2,MAX(ROUNDDOWN(IF(($J75/2)&lt;=13469,((((($J75/2)-8130)/10000)*933.7)+1400)*((($J75/2)-8130)/10000),IF(($J75/2)&gt;13469,((((($J75/2)-13469)/10000)*228.74)+2397)*((($J75/2)-13469)/10000)+1014,0)),0),0),0)*2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-546374.672478817</v>
      </c>
      <c r="R75" s="15"/>
      <c r="S75" s="15"/>
      <c r="T75" s="12"/>
      <c r="U75" s="12"/>
      <c r="V75" s="12"/>
      <c r="W75" s="12"/>
    </row>
    <row r="76" customFormat="false" ht="14.65" hidden="false" customHeight="false" outlineLevel="0" collapsed="false">
      <c r="A76" s="16" t="n">
        <v>35</v>
      </c>
      <c r="B76" s="12" t="n">
        <f aca="false">Q75</f>
        <v>-546374.672478817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MAX((MAX((C76-(801*$B$34)),0))+(D76*$B$8)+(E76*$B$13)+(F76*$B$18)+(G76*$B$23)-H76-I76,0)</f>
        <v>0</v>
      </c>
      <c r="K76" s="18" t="n">
        <f aca="false">IF($B$34=1,MAX(ROUNDDOWN(IF($J76&lt;=13469,(((($J76-8130)/10000)*933.7)+1400)*(($J76-8130)/10000),IF($J76&gt;13469,(((($J76-13469)/10000)*228.74)+2397)*(($J76-13469)/10000)+1014,0)),0),0),0)</f>
        <v>0</v>
      </c>
      <c r="L76" s="18" t="n">
        <f aca="false">IF($B$34=2,MAX(ROUNDDOWN(IF(($J76/2)&lt;=13469,((((($J76/2)-8130)/10000)*933.7)+1400)*((($J76/2)-8130)/10000),IF(($J76/2)&gt;13469,((((($J76/2)-13469)/10000)*228.74)+2397)*((($J76/2)-13469)/10000)+1014,0)),0),0),0)*2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-645215.070899328</v>
      </c>
      <c r="R76" s="15"/>
      <c r="S76" s="15"/>
      <c r="T76" s="12"/>
      <c r="U76" s="12"/>
      <c r="V76" s="12"/>
      <c r="W76" s="12"/>
    </row>
    <row r="77" customFormat="false" ht="14.65" hidden="false" customHeight="false" outlineLevel="0" collapsed="false">
      <c r="A77" s="16" t="n">
        <v>36</v>
      </c>
      <c r="B77" s="12" t="n">
        <f aca="false">Q76</f>
        <v>-645215.070899328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MAX((MAX((C77-(801*$B$34)),0))+(D77*$B$8)+(E77*$B$13)+(F77*$B$18)+(G77*$B$23)-H77-I77,0)</f>
        <v>0</v>
      </c>
      <c r="K77" s="18" t="n">
        <f aca="false">IF($B$34=1,MAX(ROUNDDOWN(IF($J77&lt;=13469,(((($J77-8130)/10000)*933.7)+1400)*(($J77-8130)/10000),IF($J77&gt;13469,(((($J77-13469)/10000)*228.74)+2397)*(($J77-13469)/10000)+1014,0)),0),0),0)</f>
        <v>0</v>
      </c>
      <c r="L77" s="18" t="n">
        <f aca="false">IF($B$34=2,MAX(ROUNDDOWN(IF(($J77/2)&lt;=13469,((((($J77/2)-8130)/10000)*933.7)+1400)*((($J77/2)-8130)/10000),IF(($J77/2)&gt;13469,((((($J77/2)-13469)/10000)*228.74)+2397)*((($J77/2)-13469)/10000)+1014,0)),0),0),0)*2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-746997.685980581</v>
      </c>
      <c r="R77" s="15"/>
      <c r="S77" s="15"/>
      <c r="T77" s="12"/>
      <c r="U77" s="12"/>
      <c r="V77" s="12"/>
      <c r="W77" s="12"/>
    </row>
    <row r="78" customFormat="false" ht="14.65" hidden="false" customHeight="false" outlineLevel="0" collapsed="false">
      <c r="A78" s="16" t="n">
        <v>37</v>
      </c>
      <c r="B78" s="12" t="n">
        <f aca="false">Q77</f>
        <v>-746997.685980581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MAX((MAX((C78-(801*$B$34)),0))+(D78*$B$8)+(E78*$B$13)+(F78*$B$18)+(G78*$B$23)-H78-I78,0)</f>
        <v>0</v>
      </c>
      <c r="K78" s="18" t="n">
        <f aca="false">IF($B$34=1,MAX(ROUNDDOWN(IF($J78&lt;=13469,(((($J78-8130)/10000)*933.7)+1400)*(($J78-8130)/10000),IF($J78&gt;13469,(((($J78-13469)/10000)*228.74)+2397)*(($J78-13469)/10000)+1014,0)),0),0),0)</f>
        <v>0</v>
      </c>
      <c r="L78" s="18" t="n">
        <f aca="false">IF($B$34=2,MAX(ROUNDDOWN(IF(($J78/2)&lt;=13469,((((($J78/2)-8130)/10000)*933.7)+1400)*((($J78/2)-8130)/10000),IF(($J78/2)&gt;13469,((((($J78/2)-13469)/10000)*228.74)+2397)*((($J78/2)-13469)/10000)+1014,0)),0),0),0)*2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-851810.567263145</v>
      </c>
      <c r="R78" s="15"/>
      <c r="S78" s="15"/>
      <c r="T78" s="12"/>
      <c r="U78" s="12"/>
      <c r="V78" s="12"/>
      <c r="W78" s="12"/>
    </row>
    <row r="79" customFormat="false" ht="14.65" hidden="false" customHeight="false" outlineLevel="0" collapsed="false">
      <c r="A79" s="16" t="n">
        <v>38</v>
      </c>
      <c r="B79" s="12" t="n">
        <f aca="false">Q78</f>
        <v>-851810.567263145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MAX((MAX((C79-(801*$B$34)),0))+(D79*$B$8)+(E79*$B$13)+(F79*$B$18)+(G79*$B$23)-H79-I79,0)</f>
        <v>0</v>
      </c>
      <c r="K79" s="18" t="n">
        <f aca="false">IF($B$34=1,MAX(ROUNDDOWN(IF($J79&lt;=13469,(((($J79-8130)/10000)*933.7)+1400)*(($J79-8130)/10000),IF($J79&gt;13469,(((($J79-13469)/10000)*228.74)+2397)*(($J79-13469)/10000)+1014,0)),0),0),0)</f>
        <v>0</v>
      </c>
      <c r="L79" s="18" t="n">
        <f aca="false">IF($B$34=2,MAX(ROUNDDOWN(IF(($J79/2)&lt;=13469,((((($J79/2)-8130)/10000)*933.7)+1400)*((($J79/2)-8130)/10000),IF(($J79/2)&gt;13469,((((($J79/2)-13469)/10000)*228.74)+2397)*((($J79/2)-13469)/10000)+1014,0)),0),0),0)*2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-959744.577159096</v>
      </c>
      <c r="R79" s="15"/>
      <c r="S79" s="15"/>
      <c r="T79" s="12"/>
      <c r="U79" s="12"/>
      <c r="V79" s="12"/>
      <c r="W79" s="12"/>
    </row>
    <row r="80" customFormat="false" ht="14.65" hidden="false" customHeight="false" outlineLevel="0" collapsed="false">
      <c r="A80" s="16" t="n">
        <v>39</v>
      </c>
      <c r="B80" s="12" t="n">
        <f aca="false">Q79</f>
        <v>-959744.577159096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MAX((MAX((C80-(801*$B$34)),0))+(D80*$B$8)+(E80*$B$13)+(F80*$B$18)+(G80*$B$23)-H80-I80,0)</f>
        <v>0</v>
      </c>
      <c r="K80" s="18" t="n">
        <f aca="false">IF($B$34=1,MAX(ROUNDDOWN(IF($J80&lt;=13469,(((($J80-8130)/10000)*933.7)+1400)*(($J80-8130)/10000),IF($J80&gt;13469,(((($J80-13469)/10000)*228.74)+2397)*(($J80-13469)/10000)+1014,0)),0),0),0)</f>
        <v>0</v>
      </c>
      <c r="L80" s="18" t="n">
        <f aca="false">IF($B$34=2,MAX(ROUNDDOWN(IF(($J80/2)&lt;=13469,((((($J80/2)-8130)/10000)*933.7)+1400)*((($J80/2)-8130)/10000),IF(($J80/2)&gt;13469,((((($J80/2)-13469)/10000)*228.74)+2397)*((($J80/2)-13469)/10000)+1014,0)),0),0),0)*2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-1070893.48844677</v>
      </c>
      <c r="R80" s="15"/>
      <c r="S80" s="15"/>
      <c r="T80" s="12"/>
      <c r="U80" s="12"/>
      <c r="V80" s="12"/>
      <c r="W80" s="12"/>
    </row>
    <row r="81" customFormat="false" ht="14.65" hidden="false" customHeight="false" outlineLevel="0" collapsed="false">
      <c r="A81" s="16" t="n">
        <v>40</v>
      </c>
      <c r="B81" s="12" t="n">
        <f aca="false">Q80</f>
        <v>-1070893.48844677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MAX((MAX((C81-(801*$B$34)),0))+(D81*$B$8)+(E81*$B$13)+(F81*$B$18)+(G81*$B$23)-H81-I81,0)</f>
        <v>0</v>
      </c>
      <c r="K81" s="18" t="n">
        <f aca="false">IF($B$34=1,MAX(ROUNDDOWN(IF($J81&lt;=13469,(((($J81-8130)/10000)*933.7)+1400)*(($J81-8130)/10000),IF($J81&gt;13469,(((($J81-13469)/10000)*228.74)+2397)*(($J81-13469)/10000)+1014,0)),0),0),0)</f>
        <v>0</v>
      </c>
      <c r="L81" s="18" t="n">
        <f aca="false">IF($B$34=2,MAX(ROUNDDOWN(IF(($J81/2)&lt;=13469,((((($J81/2)-8130)/10000)*933.7)+1400)*((($J81/2)-8130)/10000),IF(($J81/2)&gt;13469,((((($J81/2)-13469)/10000)*228.74)+2397)*((($J81/2)-13469)/10000)+1014,0)),0),0),0)*2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-1185354.0854233</v>
      </c>
      <c r="R81" s="15"/>
      <c r="S81" s="15"/>
      <c r="T81" s="12"/>
      <c r="U81" s="12"/>
      <c r="V81" s="12"/>
      <c r="W81" s="12"/>
    </row>
    <row r="82" customFormat="false" ht="14.65" hidden="false" customHeight="false" outlineLevel="0" collapsed="false">
      <c r="A82" s="16" t="n">
        <v>41</v>
      </c>
      <c r="B82" s="12" t="n">
        <f aca="false">Q81</f>
        <v>-1185354.0854233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MAX((MAX((C82-(801*$B$34)),0))+(D82*$B$8)+(E82*$B$13)+(F82*$B$18)+(G82*$B$23)-H82-I82,0)</f>
        <v>0</v>
      </c>
      <c r="K82" s="18" t="n">
        <f aca="false">IF($B$34=1,MAX(ROUNDDOWN(IF($J82&lt;=13469,(((($J82-8130)/10000)*933.7)+1400)*(($J82-8130)/10000),IF($J82&gt;13469,(((($J82-13469)/10000)*228.74)+2397)*(($J82-13469)/10000)+1014,0)),0),0),0)</f>
        <v>0</v>
      </c>
      <c r="L82" s="18" t="n">
        <f aca="false">IF($B$34=2,MAX(ROUNDDOWN(IF(($J82/2)&lt;=13469,((((($J82/2)-8130)/10000)*933.7)+1400)*((($J82/2)-8130)/10000),IF(($J82/2)&gt;13469,((((($J82/2)-13469)/10000)*228.74)+2397)*((($J82/2)-13469)/10000)+1014,0)),0),0),0)*2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-1303226.26886123</v>
      </c>
      <c r="R82" s="15"/>
      <c r="S82" s="15"/>
      <c r="T82" s="12"/>
      <c r="U82" s="12"/>
      <c r="V82" s="12"/>
      <c r="W82" s="12"/>
    </row>
    <row r="83" customFormat="false" ht="14.65" hidden="false" customHeight="false" outlineLevel="0" collapsed="false">
      <c r="A83" s="16" t="n">
        <v>42</v>
      </c>
      <c r="B83" s="12" t="n">
        <f aca="false">Q82</f>
        <v>-1303226.26886123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MAX((MAX((C83-(801*$B$34)),0))+(D83*$B$8)+(E83*$B$13)+(F83*$B$18)+(G83*$B$23)-H83-I83,0)</f>
        <v>0</v>
      </c>
      <c r="K83" s="18" t="n">
        <f aca="false">IF($B$34=1,MAX(ROUNDDOWN(IF($J83&lt;=13469,(((($J83-8130)/10000)*933.7)+1400)*(($J83-8130)/10000),IF($J83&gt;13469,(((($J83-13469)/10000)*228.74)+2397)*(($J83-13469)/10000)+1014,0)),0),0),0)</f>
        <v>0</v>
      </c>
      <c r="L83" s="18" t="n">
        <f aca="false">IF($B$34=2,MAX(ROUNDDOWN(IF(($J83/2)&lt;=13469,((((($J83/2)-8130)/10000)*933.7)+1400)*((($J83/2)-8130)/10000),IF(($J83/2)&gt;13469,((((($J83/2)-13469)/10000)*228.74)+2397)*((($J83/2)-13469)/10000)+1014,0)),0),0),0)*2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-1424613.16492179</v>
      </c>
      <c r="R83" s="15"/>
      <c r="S83" s="15"/>
      <c r="T83" s="12"/>
      <c r="U83" s="12"/>
      <c r="V83" s="12"/>
      <c r="W83" s="12"/>
    </row>
    <row r="84" customFormat="false" ht="14.65" hidden="false" customHeight="false" outlineLevel="0" collapsed="false">
      <c r="A84" s="16" t="n">
        <v>43</v>
      </c>
      <c r="B84" s="12" t="n">
        <f aca="false">Q83</f>
        <v>-1424613.16492179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MAX((MAX((C84-(801*$B$34)),0))+(D84*$B$8)+(E84*$B$13)+(F84*$B$18)+(G84*$B$23)-H84-I84,0)</f>
        <v>0</v>
      </c>
      <c r="K84" s="18" t="n">
        <f aca="false">IF($B$34=1,MAX(ROUNDDOWN(IF($J84&lt;=13469,(((($J84-8130)/10000)*933.7)+1400)*(($J84-8130)/10000),IF($J84&gt;13469,(((($J84-13469)/10000)*228.74)+2397)*(($J84-13469)/10000)+1014,0)),0),0),0)</f>
        <v>0</v>
      </c>
      <c r="L84" s="18" t="n">
        <f aca="false">IF($B$34=2,MAX(ROUNDDOWN(IF(($J84/2)&lt;=13469,((((($J84/2)-8130)/10000)*933.7)+1400)*((($J84/2)-8130)/10000),IF(($J84/2)&gt;13469,((((($J84/2)-13469)/10000)*228.74)+2397)*((($J84/2)-13469)/10000)+1014,0)),0),0),0)*2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-1549621.23818366</v>
      </c>
      <c r="R84" s="15"/>
      <c r="S84" s="15"/>
      <c r="T84" s="12"/>
      <c r="U84" s="12"/>
      <c r="V84" s="12"/>
      <c r="W84" s="12"/>
    </row>
    <row r="85" customFormat="false" ht="14.65" hidden="false" customHeight="false" outlineLevel="0" collapsed="false">
      <c r="A85" s="16" t="n">
        <v>44</v>
      </c>
      <c r="B85" s="12" t="n">
        <f aca="false">Q84</f>
        <v>-1549621.23818366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MAX((MAX((C85-(801*$B$34)),0))+(D85*$B$8)+(E85*$B$13)+(F85*$B$18)+(G85*$B$23)-H85-I85,0)</f>
        <v>0</v>
      </c>
      <c r="K85" s="18" t="n">
        <f aca="false">IF($B$34=1,MAX(ROUNDDOWN(IF($J85&lt;=13469,(((($J85-8130)/10000)*933.7)+1400)*(($J85-8130)/10000),IF($J85&gt;13469,(((($J85-13469)/10000)*228.74)+2397)*(($J85-13469)/10000)+1014,0)),0),0),0)</f>
        <v>0</v>
      </c>
      <c r="L85" s="18" t="n">
        <f aca="false">IF($B$34=2,MAX(ROUNDDOWN(IF(($J85/2)&lt;=13469,((((($J85/2)-8130)/10000)*933.7)+1400)*((($J85/2)-8130)/10000),IF(($J85/2)&gt;13469,((((($J85/2)-13469)/10000)*228.74)+2397)*((($J85/2)-13469)/10000)+1014,0)),0),0),0)*2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-1678360.40895277</v>
      </c>
      <c r="R85" s="15"/>
      <c r="S85" s="15"/>
      <c r="T85" s="12"/>
      <c r="U85" s="12"/>
      <c r="V85" s="12"/>
      <c r="W85" s="12"/>
    </row>
    <row r="86" customFormat="false" ht="14.65" hidden="false" customHeight="false" outlineLevel="0" collapsed="false">
      <c r="A86" s="16" t="n">
        <v>45</v>
      </c>
      <c r="B86" s="12" t="n">
        <f aca="false">Q85</f>
        <v>-1678360.40895277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3296.82215234063</v>
      </c>
      <c r="J86" s="17" t="n">
        <f aca="false">MAX((MAX((C86-(801*$B$34)),0))+(D86*$B$8)+(E86*$B$13)+(F86*$B$18)+(G86*$B$23)-H86-I86,0)</f>
        <v>0</v>
      </c>
      <c r="K86" s="18" t="n">
        <f aca="false">IF($B$34=1,MAX(ROUNDDOWN(IF($J86&lt;=13469,(((($J86-8130)/10000)*933.7)+1400)*(($J86-8130)/10000),IF($J86&gt;13469,(((($J86-13469)/10000)*228.74)+2397)*(($J86-13469)/10000)+1014,0)),0),0),0)</f>
        <v>0</v>
      </c>
      <c r="L86" s="18" t="n">
        <f aca="false">IF($B$34=2,MAX(ROUNDDOWN(IF(($J86/2)&lt;=13469,((((($J86/2)-8130)/10000)*933.7)+1400)*((($J86/2)-8130)/10000),IF(($J86/2)&gt;13469,((((($J86/2)-13469)/10000)*228.74)+2397)*((($J86/2)-13469)/10000)+1014,0)),0),0),0)*2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-1810944.1750257</v>
      </c>
      <c r="R86" s="15"/>
      <c r="S86" s="15"/>
      <c r="T86" s="12"/>
      <c r="U86" s="12"/>
      <c r="V86" s="12"/>
      <c r="W86" s="12"/>
    </row>
    <row r="87" customFormat="false" ht="14.65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4.65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4.65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4.65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18" t="n">
        <f aca="false">IF($C$34=1,MAX(ROUNDDOWN(IF($J90&lt;=13469,(((($J90-8130)/10000)*933.7)+1400)*(($J90-8130)/10000),IF($J90&gt;13469,(((($J90-13469)/10000)*228.74)+2397)*(($J90-13469)/10000)+1014,0)),0),0),0)</f>
        <v>9203</v>
      </c>
      <c r="L90" s="18" t="n">
        <f aca="false">IF($C$34=2,MAX(ROUNDDOWN(IF(($J90/2)&lt;=13469,((((($J90/2)-8130)/10000)*933.7)+1400)*((($J90/2)-8130)/10000),IF(($J90/2)&gt;13469,((((($J90/2)-13469)/10000)*228.74)+2397)*((($J90/2)-13469)/10000)+1014,0)),0),0),0)*2</f>
        <v>0</v>
      </c>
      <c r="M90" s="12" t="n">
        <f aca="false">K90+L90</f>
        <v>9203</v>
      </c>
      <c r="N90" s="12" t="n">
        <f aca="false">IF($B$34=2,IF(M90&gt;1944,M90*0.055,0),IF(M90&gt;972,M90*0.055,0))</f>
        <v>506.165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997042.4274</v>
      </c>
      <c r="R90" s="12"/>
      <c r="S90" s="12"/>
      <c r="T90" s="12"/>
      <c r="U90" s="12"/>
      <c r="V90" s="12"/>
      <c r="W90" s="12"/>
      <c r="X90" s="12"/>
    </row>
    <row r="91" customFormat="false" ht="14.65" hidden="false" customHeight="false" outlineLevel="0" collapsed="false">
      <c r="A91" s="16" t="n">
        <v>2</v>
      </c>
      <c r="B91" s="12" t="n">
        <f aca="false">Q90</f>
        <v>997042.4274</v>
      </c>
      <c r="C91" s="12" t="n">
        <f aca="false">IF((B91-(P91/2))*$C$3&gt;0,(B91-(P91/2))*$C$3,0)</f>
        <v>43472.39286456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40238.30286456</v>
      </c>
      <c r="K91" s="18" t="n">
        <f aca="false">IF($C$34=1,MAX(ROUNDDOWN(IF($J91&lt;=13469,(((($J91-8130)/10000)*933.7)+1400)*(($J91-8130)/10000),IF($J91&gt;13469,(((($J91-13469)/10000)*228.74)+2397)*(($J91-13469)/10000)+1014,0)),0),0),0)</f>
        <v>9069</v>
      </c>
      <c r="L91" s="18" t="n">
        <f aca="false">IF($C$34=2,MAX(ROUNDDOWN(IF(($J91/2)&lt;=13469,((((($J91/2)-8130)/10000)*933.7)+1400)*((($J91/2)-8130)/10000),IF(($J91/2)&gt;13469,((((($J91/2)-13469)/10000)*228.74)+2397)*((($J91/2)-13469)/10000)+1014,0)),0),0),0)*2</f>
        <v>0</v>
      </c>
      <c r="M91" s="12" t="n">
        <f aca="false">K91+L91</f>
        <v>9069</v>
      </c>
      <c r="N91" s="12" t="n">
        <f aca="false">IF($B$34=2,IF(M91&gt;1944,M91*0.055,0),IF(M91&gt;972,M91*0.055,0))</f>
        <v>498.795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992644.97526456</v>
      </c>
      <c r="R91" s="12"/>
      <c r="S91" s="12"/>
      <c r="T91" s="12"/>
      <c r="U91" s="12"/>
      <c r="V91" s="12"/>
      <c r="W91" s="12"/>
      <c r="X91" s="12"/>
    </row>
    <row r="92" customFormat="false" ht="14.65" hidden="false" customHeight="false" outlineLevel="0" collapsed="false">
      <c r="A92" s="16" t="n">
        <v>3</v>
      </c>
      <c r="B92" s="12" t="n">
        <f aca="false">Q91</f>
        <v>992644.97526456</v>
      </c>
      <c r="C92" s="12" t="n">
        <f aca="false">IF((B92-(P92/2))*$C$3&gt;0,(B92-(P92/2))*$C$3,0)</f>
        <v>43249.2758078265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39793.0413578265</v>
      </c>
      <c r="K92" s="18" t="n">
        <f aca="false">IF($C$34=1,MAX(ROUNDDOWN(IF($J92&lt;=13469,(((($J92-8130)/10000)*933.7)+1400)*(($J92-8130)/10000),IF($J92&gt;13469,(((($J92-13469)/10000)*228.74)+2397)*(($J92-13469)/10000)+1014,0)),0),0),0)</f>
        <v>8908</v>
      </c>
      <c r="L92" s="18" t="n">
        <f aca="false">IF($C$34=2,MAX(ROUNDDOWN(IF(($J92/2)&lt;=13469,((((($J92/2)-8130)/10000)*933.7)+1400)*((($J92/2)-8130)/10000),IF(($J92/2)&gt;13469,((((($J92/2)-13469)/10000)*228.74)+2397)*((($J92/2)-13469)/10000)+1014,0)),0),0),0)*2</f>
        <v>0</v>
      </c>
      <c r="M92" s="12" t="n">
        <f aca="false">K92+L92</f>
        <v>8908</v>
      </c>
      <c r="N92" s="12" t="n">
        <f aca="false">IF($B$34=2,IF(M92&gt;1944,M92*0.055,0),IF(M92&gt;972,M92*0.055,0))</f>
        <v>489.94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986716.703022386</v>
      </c>
      <c r="R92" s="12"/>
      <c r="S92" s="12"/>
      <c r="T92" s="12"/>
      <c r="U92" s="12"/>
      <c r="V92" s="12"/>
      <c r="W92" s="12"/>
      <c r="X92" s="12"/>
    </row>
    <row r="93" customFormat="false" ht="14.65" hidden="false" customHeight="false" outlineLevel="0" collapsed="false">
      <c r="A93" s="16" t="n">
        <v>4</v>
      </c>
      <c r="B93" s="12" t="n">
        <f aca="false">Q92</f>
        <v>986716.703022386</v>
      </c>
      <c r="C93" s="12" t="n">
        <f aca="false">IF((B93-(P93/2))*$C$3&gt;0,(B93-(P93/2))*$C$3,0)</f>
        <v>42957.2148819868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39267.2263097368</v>
      </c>
      <c r="K93" s="18" t="n">
        <f aca="false">IF($C$34=1,MAX(ROUNDDOWN(IF($J93&lt;=13469,(((($J93-8130)/10000)*933.7)+1400)*(($J93-8130)/10000),IF($J93&gt;13469,(((($J93-13469)/10000)*228.74)+2397)*(($J93-13469)/10000)+1014,0)),0),0),0)</f>
        <v>8720</v>
      </c>
      <c r="L93" s="18" t="n">
        <f aca="false">IF($C$34=2,MAX(ROUNDDOWN(IF(($J93/2)&lt;=13469,((((($J93/2)-8130)/10000)*933.7)+1400)*((($J93/2)-8130)/10000),IF(($J93/2)&gt;13469,((((($J93/2)-13469)/10000)*228.74)+2397)*((($J93/2)-13469)/10000)+1014,0)),0),0),0)*2</f>
        <v>0</v>
      </c>
      <c r="M93" s="12" t="n">
        <f aca="false">K93+L93</f>
        <v>8720</v>
      </c>
      <c r="N93" s="12" t="n">
        <f aca="false">IF($B$34=2,IF(M93&gt;1944,M93*0.055,0),IF(M93&gt;972,M93*0.055,0))</f>
        <v>479.6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979161.602656123</v>
      </c>
      <c r="R93" s="12"/>
      <c r="S93" s="12"/>
      <c r="T93" s="12"/>
      <c r="U93" s="12"/>
      <c r="V93" s="12"/>
      <c r="W93" s="12"/>
      <c r="X93" s="12"/>
    </row>
    <row r="94" customFormat="false" ht="14.65" hidden="false" customHeight="false" outlineLevel="0" collapsed="false">
      <c r="A94" s="16" t="n">
        <v>5</v>
      </c>
      <c r="B94" s="12" t="n">
        <f aca="false">Q93</f>
        <v>979161.602656123</v>
      </c>
      <c r="C94" s="12" t="n">
        <f aca="false">IF((B94-(P94/2))*$C$3&gt;0,(B94-(P94/2))*$C$3,0)</f>
        <v>42591.9131900974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39363.0478274862</v>
      </c>
      <c r="K94" s="18" t="n">
        <f aca="false">IF($C$34=1,MAX(ROUNDDOWN(IF($J94&lt;=13469,(((($J94-8130)/10000)*933.7)+1400)*(($J94-8130)/10000),IF($J94&gt;13469,(((($J94-13469)/10000)*228.74)+2397)*(($J94-13469)/10000)+1014,0)),0),0),0)</f>
        <v>8754</v>
      </c>
      <c r="L94" s="18" t="n">
        <f aca="false">IF($C$34=2,MAX(ROUNDDOWN(IF(($J94/2)&lt;=13469,((((($J94/2)-8130)/10000)*933.7)+1400)*((($J94/2)-8130)/10000),IF(($J94/2)&gt;13469,((((($J94/2)-13469)/10000)*228.74)+2397)*((($J94/2)-13469)/10000)+1014,0)),0),0),0)*2</f>
        <v>0</v>
      </c>
      <c r="M94" s="12" t="n">
        <f aca="false">K94+L94</f>
        <v>8754</v>
      </c>
      <c r="N94" s="12" t="n">
        <f aca="false">IF($B$34=2,IF(M94&gt;1944,M94*0.055,0),IF(M94&gt;972,M94*0.055,0))</f>
        <v>481.47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970391.553373949</v>
      </c>
      <c r="R94" s="12"/>
      <c r="S94" s="12"/>
      <c r="T94" s="12"/>
      <c r="U94" s="12"/>
      <c r="V94" s="12"/>
      <c r="W94" s="12"/>
      <c r="X94" s="12"/>
    </row>
    <row r="95" customFormat="false" ht="14.65" hidden="false" customHeight="false" outlineLevel="0" collapsed="false">
      <c r="A95" s="16" t="n">
        <v>6</v>
      </c>
      <c r="B95" s="12" t="n">
        <f aca="false">Q94</f>
        <v>970391.553373949</v>
      </c>
      <c r="C95" s="12" t="n">
        <f aca="false">IF((B95-(P95/2))*$C$3&gt;0,(B95-(P95/2))*$C$3,0)</f>
        <v>42171.6228330947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38684.0058537954</v>
      </c>
      <c r="K95" s="18" t="n">
        <f aca="false">IF($C$34=1,MAX(ROUNDDOWN(IF($J95&lt;=13469,(((($J95-8130)/10000)*933.7)+1400)*(($J95-8130)/10000),IF($J95&gt;13469,(((($J95-13469)/10000)*228.74)+2397)*(($J95-13469)/10000)+1014,0)),0),0),0)</f>
        <v>8512</v>
      </c>
      <c r="L95" s="18" t="n">
        <f aca="false">IF($C$34=2,MAX(ROUNDDOWN(IF(($J95/2)&lt;=13469,((((($J95/2)-8130)/10000)*933.7)+1400)*((($J95/2)-8130)/10000),IF(($J95/2)&gt;13469,((((($J95/2)-13469)/10000)*228.74)+2397)*((($J95/2)-13469)/10000)+1014,0)),0),0),0)*2</f>
        <v>0</v>
      </c>
      <c r="M95" s="12" t="n">
        <f aca="false">K95+L95</f>
        <v>8512</v>
      </c>
      <c r="N95" s="12" t="n">
        <f aca="false">IF($B$34=2,IF(M95&gt;1944,M95*0.055,0),IF(M95&gt;972,M95*0.055,0))</f>
        <v>468.16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959805.872619247</v>
      </c>
      <c r="R95" s="12"/>
      <c r="S95" s="12"/>
      <c r="T95" s="12"/>
      <c r="U95" s="12"/>
      <c r="V95" s="12"/>
      <c r="W95" s="12"/>
      <c r="X95" s="12"/>
    </row>
    <row r="96" customFormat="false" ht="14.65" hidden="false" customHeight="false" outlineLevel="0" collapsed="false">
      <c r="A96" s="16" t="n">
        <v>7</v>
      </c>
      <c r="B96" s="12" t="n">
        <f aca="false">Q95</f>
        <v>959805.872619247</v>
      </c>
      <c r="C96" s="12" t="n">
        <f aca="false">IF((B96-(P96/2))*$C$3&gt;0,(B96-(P96/2))*$C$3,0)</f>
        <v>41669.6369328011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37909.8207317365</v>
      </c>
      <c r="K96" s="18" t="n">
        <f aca="false">IF($C$34=1,MAX(ROUNDDOWN(IF($J96&lt;=13469,(((($J96-8130)/10000)*933.7)+1400)*(($J96-8130)/10000),IF($J96&gt;13469,(((($J96-13469)/10000)*228.74)+2397)*(($J96-13469)/10000)+1014,0)),0),0),0)</f>
        <v>8238</v>
      </c>
      <c r="L96" s="18" t="n">
        <f aca="false">IF($C$34=2,MAX(ROUNDDOWN(IF(($J96/2)&lt;=13469,((((($J96/2)-8130)/10000)*933.7)+1400)*((($J96/2)-8130)/10000),IF(($J96/2)&gt;13469,((((($J96/2)-13469)/10000)*228.74)+2397)*((($J96/2)-13469)/10000)+1014,0)),0),0),0)*2</f>
        <v>0</v>
      </c>
      <c r="M96" s="12" t="n">
        <f aca="false">K96+L96</f>
        <v>8238</v>
      </c>
      <c r="N96" s="12" t="n">
        <f aca="false">IF($B$34=2,IF(M96&gt;1944,M96*0.055,0),IF(M96&gt;972,M96*0.055,0))</f>
        <v>453.09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947294.460761188</v>
      </c>
      <c r="R96" s="12"/>
      <c r="S96" s="12"/>
      <c r="T96" s="12"/>
      <c r="U96" s="12"/>
      <c r="V96" s="12"/>
      <c r="W96" s="12"/>
      <c r="X96" s="12"/>
    </row>
    <row r="97" customFormat="false" ht="14.65" hidden="false" customHeight="false" outlineLevel="0" collapsed="false">
      <c r="A97" s="16" t="n">
        <v>8</v>
      </c>
      <c r="B97" s="12" t="n">
        <f aca="false">Q96</f>
        <v>947294.460761188</v>
      </c>
      <c r="C97" s="12" t="n">
        <f aca="false">IF((B97-(P97/2))*$C$3&gt;0,(B97-(P97/2))*$C$3,0)</f>
        <v>41081.029212901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37034.8912546189</v>
      </c>
      <c r="K97" s="18" t="n">
        <f aca="false">IF($C$34=1,MAX(ROUNDDOWN(IF($J97&lt;=13469,(((($J97-8130)/10000)*933.7)+1400)*(($J97-8130)/10000),IF($J97&gt;13469,(((($J97-13469)/10000)*228.74)+2397)*(($J97-13469)/10000)+1014,0)),0),0),0)</f>
        <v>7933</v>
      </c>
      <c r="L97" s="18" t="n">
        <f aca="false">IF($C$34=2,MAX(ROUNDDOWN(IF(($J97/2)&lt;=13469,((((($J97/2)-8130)/10000)*933.7)+1400)*((($J97/2)-8130)/10000),IF(($J97/2)&gt;13469,((((($J97/2)-13469)/10000)*228.74)+2397)*((($J97/2)-13469)/10000)+1014,0)),0),0),0)*2</f>
        <v>0</v>
      </c>
      <c r="M97" s="12" t="n">
        <f aca="false">K97+L97</f>
        <v>7933</v>
      </c>
      <c r="N97" s="12" t="n">
        <f aca="false">IF($B$34=2,IF(M97&gt;1944,M97*0.055,0),IF(M97&gt;972,M97*0.055,0))</f>
        <v>436.315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932738.856885368</v>
      </c>
      <c r="R97" s="12"/>
      <c r="S97" s="12"/>
      <c r="T97" s="12"/>
      <c r="U97" s="12"/>
      <c r="V97" s="12"/>
      <c r="W97" s="12"/>
      <c r="X97" s="12"/>
    </row>
    <row r="98" customFormat="false" ht="14.65" hidden="false" customHeight="false" outlineLevel="0" collapsed="false">
      <c r="A98" s="16" t="n">
        <v>9</v>
      </c>
      <c r="B98" s="12" t="n">
        <f aca="false">Q97</f>
        <v>932738.856885368</v>
      </c>
      <c r="C98" s="12" t="n">
        <f aca="false">IF((B98-(P98/2))*$C$3&gt;0,(B98-(P98/2))*$C$3,0)</f>
        <v>40400.5008312433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36053.209890647</v>
      </c>
      <c r="K98" s="18" t="n">
        <f aca="false">IF($C$34=1,MAX(ROUNDDOWN(IF($J98&lt;=13469,(((($J98-8130)/10000)*933.7)+1400)*(($J98-8130)/10000),IF($J98&gt;13469,(((($J98-13469)/10000)*228.74)+2397)*(($J98-13469)/10000)+1014,0)),0),0),0)</f>
        <v>7594</v>
      </c>
      <c r="L98" s="18" t="n">
        <f aca="false">IF($C$34=2,MAX(ROUNDDOWN(IF(($J98/2)&lt;=13469,((((($J98/2)-8130)/10000)*933.7)+1400)*((($J98/2)-8130)/10000),IF(($J98/2)&gt;13469,((((($J98/2)-13469)/10000)*228.74)+2397)*((($J98/2)-13469)/10000)+1014,0)),0),0),0)*2</f>
        <v>0</v>
      </c>
      <c r="M98" s="12" t="n">
        <f aca="false">K98+L98</f>
        <v>7594</v>
      </c>
      <c r="N98" s="12" t="n">
        <f aca="false">IF($B$34=2,IF(M98&gt;1944,M98*0.055,0),IF(M98&gt;972,M98*0.055,0))</f>
        <v>417.67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916015.992791012</v>
      </c>
      <c r="R98" s="12"/>
      <c r="S98" s="12"/>
      <c r="T98" s="12"/>
      <c r="U98" s="12"/>
      <c r="V98" s="12"/>
      <c r="W98" s="12"/>
      <c r="X98" s="12"/>
    </row>
    <row r="99" customFormat="false" ht="14.65" hidden="false" customHeight="false" outlineLevel="0" collapsed="false">
      <c r="A99" s="16" t="n">
        <v>10</v>
      </c>
      <c r="B99" s="12" t="n">
        <f aca="false">Q98</f>
        <v>916015.992791012</v>
      </c>
      <c r="C99" s="12" t="n">
        <f aca="false">IF((B99-(P99/2))*$C$3&gt;0,(B99-(P99/2))*$C$3,0)</f>
        <v>39622.5470109475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36980.5477259993</v>
      </c>
      <c r="K99" s="18" t="n">
        <f aca="false">IF($C$34=1,MAX(ROUNDDOWN(IF($J99&lt;=13469,(((($J99-8130)/10000)*933.7)+1400)*(($J99-8130)/10000),IF($J99&gt;13469,(((($J99-13469)/10000)*228.74)+2397)*(($J99-13469)/10000)+1014,0)),0),0),0)</f>
        <v>7914</v>
      </c>
      <c r="L99" s="18" t="n">
        <f aca="false">IF($C$34=2,MAX(ROUNDDOWN(IF(($J99/2)&lt;=13469,((((($J99/2)-8130)/10000)*933.7)+1400)*((($J99/2)-8130)/10000),IF(($J99/2)&gt;13469,((((($J99/2)-13469)/10000)*228.74)+2397)*((($J99/2)-13469)/10000)+1014,0)),0),0),0)*2</f>
        <v>0</v>
      </c>
      <c r="M99" s="12" t="n">
        <f aca="false">K99+L99</f>
        <v>7914</v>
      </c>
      <c r="N99" s="12" t="n">
        <f aca="false">IF($B$34=2,IF(M99&gt;1944,M99*0.055,0),IF(M99&gt;972,M99*0.055,0))</f>
        <v>435.27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898485.609842532</v>
      </c>
      <c r="R99" s="12"/>
      <c r="S99" s="12"/>
      <c r="T99" s="12"/>
      <c r="U99" s="12"/>
      <c r="V99" s="12"/>
      <c r="W99" s="12"/>
      <c r="X99" s="12"/>
    </row>
    <row r="100" customFormat="false" ht="14.65" hidden="false" customHeight="false" outlineLevel="0" collapsed="false">
      <c r="A100" s="16" t="n">
        <v>11</v>
      </c>
      <c r="B100" s="12" t="n">
        <f aca="false">Q99</f>
        <v>898485.609842532</v>
      </c>
      <c r="C100" s="12" t="n">
        <f aca="false">IF((B100-(P100/2))*$C$3&gt;0,(B100-(P100/2))*$C$3,0)</f>
        <v>38807.4983006209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35832.4139526166</v>
      </c>
      <c r="K100" s="18" t="n">
        <f aca="false">IF($C$34=1,MAX(ROUNDDOWN(IF($J100&lt;=13469,(((($J100-8130)/10000)*933.7)+1400)*(($J100-8130)/10000),IF($J100&gt;13469,(((($J100-13469)/10000)*228.74)+2397)*(($J100-13469)/10000)+1014,0)),0),0),0)</f>
        <v>7518</v>
      </c>
      <c r="L100" s="18" t="n">
        <f aca="false">IF($C$34=2,MAX(ROUNDDOWN(IF(($J100/2)&lt;=13469,((((($J100/2)-8130)/10000)*933.7)+1400)*((($J100/2)-8130)/10000),IF(($J100/2)&gt;13469,((((($J100/2)-13469)/10000)*228.74)+2397)*((($J100/2)-13469)/10000)+1014,0)),0),0),0)*2</f>
        <v>0</v>
      </c>
      <c r="M100" s="12" t="n">
        <f aca="false">K100+L100</f>
        <v>7518</v>
      </c>
      <c r="N100" s="12" t="n">
        <f aca="false">IF($B$34=2,IF(M100&gt;1944,M100*0.055,0),IF(M100&gt;972,M100*0.055,0))</f>
        <v>413.49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878571.733147063</v>
      </c>
      <c r="R100" s="12"/>
      <c r="S100" s="12"/>
      <c r="T100" s="12"/>
      <c r="U100" s="12"/>
      <c r="V100" s="12"/>
      <c r="W100" s="12"/>
      <c r="X100" s="12"/>
    </row>
    <row r="101" customFormat="false" ht="14.65" hidden="false" customHeight="false" outlineLevel="0" collapsed="false">
      <c r="A101" s="16" t="n">
        <v>12</v>
      </c>
      <c r="B101" s="12" t="n">
        <f aca="false">Q100</f>
        <v>878571.733147063</v>
      </c>
      <c r="C101" s="12" t="n">
        <f aca="false">IF((B101-(P101/2))*$C$3&gt;0,(B101-(P101/2))*$C$3,0)</f>
        <v>37885.3379781685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34559.9914109612</v>
      </c>
      <c r="K101" s="18" t="n">
        <f aca="false">IF($C$34=1,MAX(ROUNDDOWN(IF($J101&lt;=13469,(((($J101-8130)/10000)*933.7)+1400)*(($J101-8130)/10000),IF($J101&gt;13469,(((($J101-13469)/10000)*228.74)+2397)*(($J101-13469)/10000)+1014,0)),0),0),0)</f>
        <v>7087</v>
      </c>
      <c r="L101" s="18" t="n">
        <f aca="false">IF($C$34=2,MAX(ROUNDDOWN(IF(($J101/2)&lt;=13469,((((($J101/2)-8130)/10000)*933.7)+1400)*((($J101/2)-8130)/10000),IF(($J101/2)&gt;13469,((((($J101/2)-13469)/10000)*228.74)+2397)*((($J101/2)-13469)/10000)+1014,0)),0),0),0)*2</f>
        <v>0</v>
      </c>
      <c r="M101" s="12" t="n">
        <f aca="false">K101+L101</f>
        <v>7087</v>
      </c>
      <c r="N101" s="12" t="n">
        <f aca="false">IF($B$34=2,IF(M101&gt;1944,M101*0.055,0),IF(M101&gt;972,M101*0.055,0))</f>
        <v>389.785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856129.139037256</v>
      </c>
      <c r="R101" s="12"/>
      <c r="S101" s="12"/>
      <c r="T101" s="12"/>
      <c r="U101" s="12"/>
      <c r="V101" s="12"/>
      <c r="W101" s="12"/>
      <c r="X101" s="12"/>
    </row>
    <row r="102" customFormat="false" ht="14.65" hidden="false" customHeight="false" outlineLevel="0" collapsed="false">
      <c r="A102" s="16" t="n">
        <v>13</v>
      </c>
      <c r="B102" s="12" t="n">
        <f aca="false">Q101</f>
        <v>856129.139037256</v>
      </c>
      <c r="C102" s="12" t="n">
        <f aca="false">IF((B102-(P102/2))*$C$3&gt;0,(B102-(P102/2))*$C$3,0)</f>
        <v>36849.5731556184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33155.925740739</v>
      </c>
      <c r="K102" s="18" t="n">
        <f aca="false">IF($C$34=1,MAX(ROUNDDOWN(IF($J102&lt;=13469,(((($J102-8130)/10000)*933.7)+1400)*(($J102-8130)/10000),IF($J102&gt;13469,(((($J102-13469)/10000)*228.74)+2397)*(($J102-13469)/10000)+1014,0)),0),0),0)</f>
        <v>6619</v>
      </c>
      <c r="L102" s="18" t="n">
        <f aca="false">IF($C$34=2,MAX(ROUNDDOWN(IF(($J102/2)&lt;=13469,((((($J102/2)-8130)/10000)*933.7)+1400)*((($J102/2)-8130)/10000),IF(($J102/2)&gt;13469,((((($J102/2)-13469)/10000)*228.74)+2397)*((($J102/2)-13469)/10000)+1014,0)),0),0),0)*2</f>
        <v>0</v>
      </c>
      <c r="M102" s="12" t="n">
        <f aca="false">K102+L102</f>
        <v>6619</v>
      </c>
      <c r="N102" s="12" t="n">
        <f aca="false">IF($B$34=2,IF(M102&gt;1944,M102*0.055,0),IF(M102&gt;972,M102*0.055,0))</f>
        <v>364.045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831005.334388999</v>
      </c>
      <c r="R102" s="12"/>
      <c r="S102" s="12"/>
      <c r="T102" s="12"/>
      <c r="U102" s="12"/>
      <c r="V102" s="12"/>
      <c r="W102" s="12"/>
      <c r="X102" s="12"/>
    </row>
    <row r="103" customFormat="false" ht="14.65" hidden="false" customHeight="false" outlineLevel="0" collapsed="false">
      <c r="A103" s="16" t="n">
        <v>14</v>
      </c>
      <c r="B103" s="12" t="n">
        <f aca="false">Q102</f>
        <v>831005.334388999</v>
      </c>
      <c r="C103" s="12" t="n">
        <f aca="false">IF((B103-(P103/2))*$C$3&gt;0,(B103-(P103/2))*$C$3,0)</f>
        <v>35693.3866076186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31612.4951575869</v>
      </c>
      <c r="K103" s="18" t="n">
        <f aca="false">IF($C$34=1,MAX(ROUNDDOWN(IF($J103&lt;=13469,(((($J103-8130)/10000)*933.7)+1400)*(($J103-8130)/10000),IF($J103&gt;13469,(((($J103-13469)/10000)*228.74)+2397)*(($J103-13469)/10000)+1014,0)),0),0),0)</f>
        <v>6115</v>
      </c>
      <c r="L103" s="18" t="n">
        <f aca="false">IF($C$34=2,MAX(ROUNDDOWN(IF(($J103/2)&lt;=13469,((((($J103/2)-8130)/10000)*933.7)+1400)*((($J103/2)-8130)/10000),IF(($J103/2)&gt;13469,((((($J103/2)-13469)/10000)*228.74)+2397)*((($J103/2)-13469)/10000)+1014,0)),0),0),0)*2</f>
        <v>0</v>
      </c>
      <c r="M103" s="12" t="n">
        <f aca="false">K103+L103</f>
        <v>6115</v>
      </c>
      <c r="N103" s="12" t="n">
        <f aca="false">IF($B$34=2,IF(M103&gt;1944,M103*0.055,0),IF(M103&gt;972,M103*0.055,0))</f>
        <v>336.325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803036.953318976</v>
      </c>
      <c r="R103" s="12"/>
      <c r="S103" s="12"/>
      <c r="T103" s="12"/>
      <c r="U103" s="12"/>
      <c r="V103" s="12"/>
      <c r="W103" s="12"/>
      <c r="X103" s="12"/>
    </row>
    <row r="104" customFormat="false" ht="14.65" hidden="false" customHeight="false" outlineLevel="0" collapsed="false">
      <c r="A104" s="16" t="n">
        <v>15</v>
      </c>
      <c r="B104" s="12" t="n">
        <f aca="false">Q103</f>
        <v>803036.953318976</v>
      </c>
      <c r="C104" s="12" t="n">
        <f aca="false">IF((B104-(P104/2))*$C$3&gt;0,(B104-(P104/2))*$C$3,0)</f>
        <v>34409.4767297357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29921.448256972</v>
      </c>
      <c r="K104" s="18" t="n">
        <f aca="false">IF($C$34=1,MAX(ROUNDDOWN(IF($J104&lt;=13469,(((($J104-8130)/10000)*933.7)+1400)*(($J104-8130)/10000),IF($J104&gt;13469,(((($J104-13469)/10000)*228.74)+2397)*(($J104-13469)/10000)+1014,0)),0),0),0)</f>
        <v>5576</v>
      </c>
      <c r="L104" s="18" t="n">
        <f aca="false">IF($C$34=2,MAX(ROUNDDOWN(IF(($J104/2)&lt;=13469,((((($J104/2)-8130)/10000)*933.7)+1400)*((($J104/2)-8130)/10000),IF(($J104/2)&gt;13469,((((($J104/2)-13469)/10000)*228.74)+2397)*((($J104/2)-13469)/10000)+1014,0)),0),0),0)*2</f>
        <v>0</v>
      </c>
      <c r="M104" s="12" t="n">
        <f aca="false">K104+L104</f>
        <v>5576</v>
      </c>
      <c r="N104" s="12" t="n">
        <f aca="false">IF($B$34=2,IF(M104&gt;1944,M104*0.055,0),IF(M104&gt;972,M104*0.055,0))</f>
        <v>306.68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772049.154205371</v>
      </c>
      <c r="R104" s="12"/>
      <c r="S104" s="12"/>
      <c r="T104" s="12"/>
      <c r="U104" s="12"/>
      <c r="V104" s="12"/>
      <c r="W104" s="12"/>
      <c r="X104" s="12"/>
    </row>
    <row r="105" customFormat="false" ht="14.65" hidden="false" customHeight="false" outlineLevel="0" collapsed="false">
      <c r="A105" s="16" t="n">
        <v>16</v>
      </c>
      <c r="B105" s="12" t="n">
        <f aca="false">Q104</f>
        <v>772049.154205371</v>
      </c>
      <c r="C105" s="12" t="n">
        <f aca="false">IF((B105-(P105/2))*$C$3&gt;0,(B105-(P105/2))*$C$3,0)</f>
        <v>32990.0307091747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28073.9749227913</v>
      </c>
      <c r="K105" s="18" t="n">
        <f aca="false">IF($C$34=1,MAX(ROUNDDOWN(IF($J105&lt;=13469,(((($J105-8130)/10000)*933.7)+1400)*(($J105-8130)/10000),IF($J105&gt;13469,(((($J105-13469)/10000)*228.74)+2397)*(($J105-13469)/10000)+1014,0)),0),0),0)</f>
        <v>5002</v>
      </c>
      <c r="L105" s="18" t="n">
        <f aca="false">IF($C$34=2,MAX(ROUNDDOWN(IF(($J105/2)&lt;=13469,((((($J105/2)-8130)/10000)*933.7)+1400)*((($J105/2)-8130)/10000),IF(($J105/2)&gt;13469,((((($J105/2)-13469)/10000)*228.74)+2397)*((($J105/2)-13469)/10000)+1014,0)),0),0),0)*2</f>
        <v>0</v>
      </c>
      <c r="M105" s="12" t="n">
        <f aca="false">K105+L105</f>
        <v>5002</v>
      </c>
      <c r="N105" s="12" t="n">
        <f aca="false">IF($B$34=2,IF(M105&gt;1944,M105*0.055,0),IF(M105&gt;972,M105*0.055,0))</f>
        <v>275.11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737856.040049615</v>
      </c>
      <c r="R105" s="12"/>
      <c r="S105" s="12"/>
      <c r="T105" s="12"/>
      <c r="U105" s="12"/>
      <c r="V105" s="12"/>
      <c r="W105" s="12"/>
      <c r="X105" s="12"/>
    </row>
    <row r="106" customFormat="false" ht="14.65" hidden="false" customHeight="false" outlineLevel="0" collapsed="false">
      <c r="A106" s="16" t="n">
        <v>17</v>
      </c>
      <c r="B106" s="12" t="n">
        <f aca="false">Q105</f>
        <v>737856.040049615</v>
      </c>
      <c r="C106" s="12" t="n">
        <f aca="false">IF((B106-(P106/2))*$C$3&gt;0,(B106-(P106/2))*$C$3,0)</f>
        <v>31426.7431298451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26060.7225572111</v>
      </c>
      <c r="K106" s="18" t="n">
        <f aca="false">IF($C$34=1,MAX(ROUNDDOWN(IF($J106&lt;=13469,(((($J106-8130)/10000)*933.7)+1400)*(($J106-8130)/10000),IF($J106&gt;13469,(((($J106-13469)/10000)*228.74)+2397)*(($J106-13469)/10000)+1014,0)),0),0),0)</f>
        <v>4394</v>
      </c>
      <c r="L106" s="18" t="n">
        <f aca="false">IF($C$34=2,MAX(ROUNDDOWN(IF(($J106/2)&lt;=13469,((((($J106/2)-8130)/10000)*933.7)+1400)*((($J106/2)-8130)/10000),IF(($J106/2)&gt;13469,((((($J106/2)-13469)/10000)*228.74)+2397)*((($J106/2)-13469)/10000)+1014,0)),0),0),0)*2</f>
        <v>0</v>
      </c>
      <c r="M106" s="12" t="n">
        <f aca="false">K106+L106</f>
        <v>4394</v>
      </c>
      <c r="N106" s="12" t="n">
        <f aca="false">IF($B$34=2,IF(M106&gt;1944,M106*0.055,0),IF(M106&gt;972,M106*0.055,0))</f>
        <v>241.67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700258.982410531</v>
      </c>
      <c r="R106" s="12"/>
      <c r="S106" s="12"/>
      <c r="T106" s="12"/>
      <c r="U106" s="12"/>
      <c r="V106" s="12"/>
      <c r="W106" s="12"/>
      <c r="X106" s="12"/>
    </row>
    <row r="107" customFormat="false" ht="14.65" hidden="false" customHeight="false" outlineLevel="0" collapsed="false">
      <c r="A107" s="16" t="n">
        <v>18</v>
      </c>
      <c r="B107" s="12" t="n">
        <f aca="false">Q106</f>
        <v>700258.982410531</v>
      </c>
      <c r="C107" s="12" t="n">
        <f aca="false">IF((B107-(P107/2))*$C$3&gt;0,(B107-(P107/2))*$C$3,0)</f>
        <v>29710.7414939773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23871.7191082955</v>
      </c>
      <c r="K107" s="18" t="n">
        <f aca="false">IF($C$34=1,MAX(ROUNDDOWN(IF($J107&lt;=13469,(((($J107-8130)/10000)*933.7)+1400)*(($J107-8130)/10000),IF($J107&gt;13469,(((($J107-13469)/10000)*228.74)+2397)*(($J107-13469)/10000)+1014,0)),0),0),0)</f>
        <v>3755</v>
      </c>
      <c r="L107" s="18" t="n">
        <f aca="false">IF($C$34=2,MAX(ROUNDDOWN(IF(($J107/2)&lt;=13469,((((($J107/2)-8130)/10000)*933.7)+1400)*((($J107/2)-8130)/10000),IF(($J107/2)&gt;13469,((((($J107/2)-13469)/10000)*228.74)+2397)*((($J107/2)-13469)/10000)+1014,0)),0),0),0)*2</f>
        <v>0</v>
      </c>
      <c r="M107" s="12" t="n">
        <f aca="false">K107+L107</f>
        <v>3755</v>
      </c>
      <c r="N107" s="12" t="n">
        <f aca="false">IF($B$34=2,IF(M107&gt;1944,M107*0.055,0),IF(M107&gt;972,M107*0.055,0))</f>
        <v>206.525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659043.81061566</v>
      </c>
      <c r="R107" s="12"/>
      <c r="S107" s="12"/>
      <c r="T107" s="12"/>
      <c r="U107" s="12"/>
      <c r="V107" s="12"/>
      <c r="W107" s="12"/>
      <c r="X107" s="12"/>
    </row>
    <row r="108" customFormat="false" ht="14.65" hidden="false" customHeight="false" outlineLevel="0" collapsed="false">
      <c r="A108" s="16" t="n">
        <v>19</v>
      </c>
      <c r="B108" s="12" t="n">
        <f aca="false">Q107</f>
        <v>659043.81061566</v>
      </c>
      <c r="C108" s="12" t="n">
        <f aca="false">IF((B108-(P108/2))*$C$3&gt;0,(B108-(P108/2))*$C$3,0)</f>
        <v>27832.4613599082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21496.2455891042</v>
      </c>
      <c r="K108" s="18" t="n">
        <f aca="false">IF($C$34=1,MAX(ROUNDDOWN(IF($J108&lt;=13469,(((($J108-8130)/10000)*933.7)+1400)*(($J108-8130)/10000),IF($J108&gt;13469,(((($J108-13469)/10000)*228.74)+2397)*(($J108-13469)/10000)+1014,0)),0),0),0)</f>
        <v>3085</v>
      </c>
      <c r="L108" s="18" t="n">
        <f aca="false">IF($C$34=2,MAX(ROUNDDOWN(IF(($J108/2)&lt;=13469,((((($J108/2)-8130)/10000)*933.7)+1400)*((($J108/2)-8130)/10000),IF(($J108/2)&gt;13469,((((($J108/2)-13469)/10000)*228.74)+2397)*((($J108/2)-13469)/10000)+1014,0)),0),0),0)*2</f>
        <v>0</v>
      </c>
      <c r="M108" s="12" t="n">
        <f aca="false">K108+L108</f>
        <v>3085</v>
      </c>
      <c r="N108" s="12" t="n">
        <f aca="false">IF($B$34=2,IF(M108&gt;1944,M108*0.055,0),IF(M108&gt;972,M108*0.055,0))</f>
        <v>169.675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613983.145644987</v>
      </c>
      <c r="R108" s="12"/>
      <c r="S108" s="12"/>
      <c r="T108" s="12"/>
      <c r="U108" s="12"/>
      <c r="V108" s="12"/>
      <c r="W108" s="12"/>
      <c r="X108" s="12"/>
    </row>
    <row r="109" customFormat="false" ht="14.65" hidden="false" customHeight="false" outlineLevel="0" collapsed="false">
      <c r="A109" s="16" t="n">
        <v>20</v>
      </c>
      <c r="B109" s="12" t="n">
        <f aca="false">Q108</f>
        <v>613983.145644987</v>
      </c>
      <c r="C109" s="12" t="n">
        <f aca="false">IF((B109-(P109/2))*$C$3&gt;0,(B109-(P109/2))*$C$3,0)</f>
        <v>25781.7499011104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18922.9368870988</v>
      </c>
      <c r="K109" s="18" t="n">
        <f aca="false">IF($C$34=1,MAX(ROUNDDOWN(IF($J109&lt;=13469,(((($J109-8130)/10000)*933.7)+1400)*(($J109-8130)/10000),IF($J109&gt;13469,(((($J109-13469)/10000)*228.74)+2397)*(($J109-13469)/10000)+1014,0)),0),0),0)</f>
        <v>2389</v>
      </c>
      <c r="L109" s="18" t="n">
        <f aca="false">IF($C$34=2,MAX(ROUNDDOWN(IF(($J109/2)&lt;=13469,((((($J109/2)-8130)/10000)*933.7)+1400)*((($J109/2)-8130)/10000),IF(($J109/2)&gt;13469,((((($J109/2)-13469)/10000)*228.74)+2397)*((($J109/2)-13469)/10000)+1014,0)),0),0),0)*2</f>
        <v>0</v>
      </c>
      <c r="M109" s="12" t="n">
        <f aca="false">K109+L109</f>
        <v>2389</v>
      </c>
      <c r="N109" s="12" t="n">
        <f aca="false">IF($B$34=2,IF(M109&gt;1944,M109*0.055,0),IF(M109&gt;972,M109*0.055,0))</f>
        <v>131.395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564830.391877716</v>
      </c>
      <c r="R109" s="12"/>
      <c r="S109" s="12"/>
      <c r="T109" s="12"/>
      <c r="U109" s="12"/>
      <c r="V109" s="12"/>
      <c r="W109" s="12"/>
      <c r="X109" s="12"/>
    </row>
    <row r="110" customFormat="false" ht="14.65" hidden="false" customHeight="false" outlineLevel="0" collapsed="false">
      <c r="A110" s="16" t="n">
        <v>21</v>
      </c>
      <c r="B110" s="12" t="n">
        <f aca="false">Q109</f>
        <v>564830.391877716</v>
      </c>
      <c r="C110" s="12" t="n">
        <f aca="false">IF((B110-(P110/2))*$C$3&gt;0,(B110-(P110/2))*$C$3,0)</f>
        <v>23547.5990720501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16139.5120428972</v>
      </c>
      <c r="K110" s="18" t="n">
        <f aca="false">IF($C$34=1,MAX(ROUNDDOWN(IF($J110&lt;=13469,(((($J110-8130)/10000)*933.7)+1400)*(($J110-8130)/10000),IF($J110&gt;13469,(((($J110-13469)/10000)*228.74)+2397)*(($J110-13469)/10000)+1014,0)),0),0),0)</f>
        <v>1670</v>
      </c>
      <c r="L110" s="18" t="n">
        <f aca="false">IF($C$34=2,MAX(ROUNDDOWN(IF(($J110/2)&lt;=13469,((((($J110/2)-8130)/10000)*933.7)+1400)*((($J110/2)-8130)/10000),IF(($J110/2)&gt;13469,((((($J110/2)-13469)/10000)*228.74)+2397)*((($J110/2)-13469)/10000)+1014,0)),0),0),0)*2</f>
        <v>0</v>
      </c>
      <c r="M110" s="12" t="n">
        <f aca="false">K110+L110</f>
        <v>1670</v>
      </c>
      <c r="N110" s="12" t="n">
        <f aca="false">IF($B$34=2,IF(M110&gt;1944,M110*0.055,0),IF(M110&gt;972,M110*0.055,0))</f>
        <v>91.85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511320.841068341</v>
      </c>
      <c r="R110" s="12"/>
      <c r="S110" s="12"/>
      <c r="T110" s="12"/>
      <c r="U110" s="12"/>
      <c r="V110" s="12"/>
      <c r="W110" s="12"/>
      <c r="X110" s="12"/>
    </row>
    <row r="111" customFormat="false" ht="14.65" hidden="false" customHeight="false" outlineLevel="0" collapsed="false">
      <c r="A111" s="16" t="n">
        <v>22</v>
      </c>
      <c r="B111" s="12" t="n">
        <f aca="false">Q110</f>
        <v>511320.841068341</v>
      </c>
      <c r="C111" s="12" t="n">
        <f aca="false">IF((B111-(P111/2))*$C$3&gt;0,(B111-(P111/2))*$C$3,0)</f>
        <v>21118.1945546577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13132.8201652842</v>
      </c>
      <c r="K111" s="18" t="n">
        <f aca="false">IF($C$34=1,MAX(ROUNDDOWN(IF($J111&lt;=13469,(((($J111-8130)/10000)*933.7)+1400)*(($J111-8130)/10000),IF($J111&gt;13469,(((($J111-13469)/10000)*228.74)+2397)*(($J111-13469)/10000)+1014,0)),0),0),0)</f>
        <v>934</v>
      </c>
      <c r="L111" s="18" t="n">
        <f aca="false">IF($C$34=2,MAX(ROUNDDOWN(IF(($J111/2)&lt;=13469,((((($J111/2)-8130)/10000)*933.7)+1400)*((($J111/2)-8130)/10000),IF(($J111/2)&gt;13469,((((($J111/2)-13469)/10000)*228.74)+2397)*((($J111/2)-13469)/10000)+1014,0)),0),0),0)*2</f>
        <v>0</v>
      </c>
      <c r="M111" s="12" t="n">
        <f aca="false">K111+L111</f>
        <v>934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453218.914081524</v>
      </c>
      <c r="R111" s="12"/>
      <c r="S111" s="12"/>
      <c r="T111" s="12"/>
      <c r="U111" s="12"/>
      <c r="V111" s="12"/>
      <c r="W111" s="12"/>
      <c r="X111" s="12"/>
    </row>
    <row r="112" customFormat="false" ht="14.65" hidden="false" customHeight="false" outlineLevel="0" collapsed="false">
      <c r="A112" s="16" t="n">
        <v>23</v>
      </c>
      <c r="B112" s="12" t="n">
        <f aca="false">Q111</f>
        <v>453218.914081524</v>
      </c>
      <c r="C112" s="12" t="n">
        <f aca="false">IF((B112-(P112/2))*$C$3&gt;0,(B112-(P112/2))*$C$3,0)</f>
        <v>18483.0132188358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9890.93470868697</v>
      </c>
      <c r="K112" s="18" t="n">
        <f aca="false">IF($C$34=1,MAX(ROUNDDOWN(IF($J112&lt;=13469,(((($J112-8130)/10000)*933.7)+1400)*(($J112-8130)/10000),IF($J112&gt;13469,(((($J112-13469)/10000)*228.74)+2397)*(($J112-13469)/10000)+1014,0)),0),0),0)</f>
        <v>275</v>
      </c>
      <c r="L112" s="18" t="n">
        <f aca="false">IF($C$34=2,MAX(ROUNDDOWN(IF(($J112/2)&lt;=13469,((((($J112/2)-8130)/10000)*933.7)+1400)*((($J112/2)-8130)/10000),IF(($J112/2)&gt;13469,((((($J112/2)-13469)/10000)*228.74)+2397)*((($J112/2)-13469)/10000)+1014,0)),0),0),0)*2</f>
        <v>0</v>
      </c>
      <c r="M112" s="12" t="n">
        <f aca="false">K112+L112</f>
        <v>275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390036.093637785</v>
      </c>
      <c r="R112" s="12"/>
      <c r="S112" s="12"/>
      <c r="T112" s="12"/>
      <c r="U112" s="12"/>
      <c r="V112" s="12"/>
      <c r="W112" s="12"/>
      <c r="X112" s="12"/>
    </row>
    <row r="113" customFormat="false" ht="14.65" hidden="false" customHeight="false" outlineLevel="0" collapsed="false">
      <c r="A113" s="16" t="n">
        <v>24</v>
      </c>
      <c r="B113" s="12" t="n">
        <f aca="false">Q112</f>
        <v>390036.093637785</v>
      </c>
      <c r="C113" s="12" t="n">
        <f aca="false">IF((B113-(P113/2))*$C$3&gt;0,(B113-(P113/2))*$C$3,0)</f>
        <v>15620.2992613104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6390.62626984086</v>
      </c>
      <c r="K113" s="18" t="n">
        <f aca="false">IF($C$34=1,MAX(ROUNDDOWN(IF($J113&lt;=13469,(((($J113-8130)/10000)*933.7)+1400)*(($J113-8130)/10000),IF($J113&gt;13469,(((($J113-13469)/10000)*228.74)+2397)*(($J113-13469)/10000)+1014,0)),0),0),0)</f>
        <v>0</v>
      </c>
      <c r="L113" s="18" t="n">
        <f aca="false">IF($C$34=2,MAX(ROUNDDOWN(IF(($J113/2)&lt;=13469,((((($J113/2)-8130)/10000)*933.7)+1400)*((($J113/2)-8130)/10000),IF(($J113/2)&gt;13469,((((($J113/2)-13469)/10000)*228.74)+2397)*((($J113/2)-13469)/10000)+1014,0)),0),0),0)*2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321042.526474866</v>
      </c>
      <c r="R113" s="12"/>
      <c r="S113" s="12"/>
      <c r="T113" s="12"/>
      <c r="U113" s="12"/>
      <c r="V113" s="12"/>
      <c r="W113" s="12"/>
      <c r="X113" s="12"/>
    </row>
    <row r="114" customFormat="false" ht="14.65" hidden="false" customHeight="false" outlineLevel="0" collapsed="false">
      <c r="A114" s="16" t="n">
        <v>25</v>
      </c>
      <c r="B114" s="12" t="n">
        <f aca="false">Q113</f>
        <v>321042.526474866</v>
      </c>
      <c r="C114" s="12" t="n">
        <f aca="false">IF((B114-(P114/2))*$C$3&gt;0,(B114-(P114/2))*$C$3,0)</f>
        <v>12497.5792639095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2597.87413677419</v>
      </c>
      <c r="K114" s="18" t="n">
        <f aca="false">IF($C$34=1,MAX(ROUNDDOWN(IF($J114&lt;=13469,(((($J114-8130)/10000)*933.7)+1400)*(($J114-8130)/10000),IF($J114&gt;13469,(((($J114-13469)/10000)*228.74)+2397)*(($J114-13469)/10000)+1014,0)),0),0),0)</f>
        <v>0</v>
      </c>
      <c r="L114" s="18" t="n">
        <f aca="false">IF($C$34=2,MAX(ROUNDDOWN(IF(($J114/2)&lt;=13469,((((($J114/2)-8130)/10000)*933.7)+1400)*((($J114/2)-8130)/10000),IF(($J114/2)&gt;13469,((((($J114/2)-13469)/10000)*228.74)+2397)*((($J114/2)-13469)/10000)+1014,0)),0),0),0)*2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245580.278558733</v>
      </c>
      <c r="R114" s="12"/>
      <c r="S114" s="12"/>
      <c r="T114" s="12"/>
      <c r="U114" s="12"/>
      <c r="V114" s="12"/>
      <c r="W114" s="12"/>
      <c r="X114" s="12"/>
    </row>
    <row r="115" customFormat="false" ht="14.65" hidden="false" customHeight="false" outlineLevel="0" collapsed="false">
      <c r="A115" s="16" t="n">
        <v>26</v>
      </c>
      <c r="B115" s="12" t="n">
        <f aca="false">Q114</f>
        <v>245580.278558733</v>
      </c>
      <c r="C115" s="12" t="n">
        <f aca="false">IF((B115-(P115/2))*$C$3&gt;0,(B115-(P115/2))*$C$3,0)</f>
        <v>9085.57064452811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18" t="n">
        <f aca="false">IF($C$34=1,MAX(ROUNDDOWN(IF($J115&lt;=13469,(((($J115-8130)/10000)*933.7)+1400)*(($J115-8130)/10000),IF($J115&gt;13469,(((($J115-13469)/10000)*228.74)+2397)*(($J115-13469)/10000)+1014,0)),0),0),0)</f>
        <v>0</v>
      </c>
      <c r="L115" s="18" t="n">
        <f aca="false">IF($C$34=2,MAX(ROUNDDOWN(IF(($J115/2)&lt;=13469,((((($J115/2)-8130)/10000)*933.7)+1400)*((($J115/2)-8130)/10000),IF(($J115/2)&gt;13469,((((($J115/2)-13469)/10000)*228.74)+2397)*((($J115/2)-13469)/10000)+1014,0)),0),0),0)*2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163232.341438988</v>
      </c>
      <c r="R115" s="12"/>
      <c r="S115" s="12"/>
      <c r="T115" s="12"/>
      <c r="U115" s="12"/>
      <c r="V115" s="12"/>
      <c r="W115" s="12"/>
      <c r="X115" s="12"/>
    </row>
    <row r="116" customFormat="false" ht="14.65" hidden="false" customHeight="false" outlineLevel="0" collapsed="false">
      <c r="A116" s="16" t="n">
        <v>27</v>
      </c>
      <c r="B116" s="12" t="n">
        <f aca="false">Q115</f>
        <v>163232.341438988</v>
      </c>
      <c r="C116" s="12" t="n">
        <f aca="false">IF((B116-(P116/2))*$C$3&gt;0,(B116-(P116/2))*$C$3,0)</f>
        <v>5365.68545608963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18" t="n">
        <f aca="false">IF($C$34=1,MAX(ROUNDDOWN(IF($J116&lt;=13469,(((($J116-8130)/10000)*933.7)+1400)*(($J116-8130)/10000),IF($J116&gt;13469,(((($J116-13469)/10000)*228.74)+2397)*(($J116-13469)/10000)+1014,0)),0),0),0)</f>
        <v>0</v>
      </c>
      <c r="L116" s="18" t="n">
        <f aca="false">IF($C$34=2,MAX(ROUNDDOWN(IF(($J116/2)&lt;=13469,((((($J116/2)-8130)/10000)*933.7)+1400)*((($J116/2)-8130)/10000),IF(($J116/2)&gt;13469,((((($J116/2)-13469)/10000)*228.74)+2397)*((($J116/2)-13469)/10000)+1014,0)),0),0),0)*2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73558.1347856588</v>
      </c>
      <c r="R116" s="12"/>
      <c r="S116" s="12"/>
      <c r="T116" s="12"/>
      <c r="U116" s="12"/>
      <c r="V116" s="12"/>
      <c r="W116" s="12"/>
      <c r="X116" s="12"/>
    </row>
    <row r="117" customFormat="false" ht="14.65" hidden="false" customHeight="false" outlineLevel="0" collapsed="false">
      <c r="A117" s="16" t="n">
        <v>28</v>
      </c>
      <c r="B117" s="12" t="n">
        <f aca="false">Q116</f>
        <v>73558.1347856588</v>
      </c>
      <c r="C117" s="12" t="n">
        <f aca="false">IF((B117-(P117/2))*$C$3&gt;0,(B117-(P117/2))*$C$3,0)</f>
        <v>1318.28661304877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18" t="n">
        <f aca="false">IF($C$34=1,MAX(ROUNDDOWN(IF($J117&lt;=13469,(((($J117-8130)/10000)*933.7)+1400)*(($J117-8130)/10000),IF($J117&gt;13469,(((($J117-13469)/10000)*228.74)+2397)*(($J117-13469)/10000)+1014,0)),0),0),0)</f>
        <v>0</v>
      </c>
      <c r="L117" s="18" t="n">
        <f aca="false">IF($C$34=2,MAX(ROUNDDOWN(IF(($J117/2)&lt;=13469,((((($J117/2)-8130)/10000)*933.7)+1400)*((($J117/2)-8130)/10000),IF(($J117/2)&gt;13469,((((($J117/2)-13469)/10000)*228.74)+2397)*((($J117/2)-13469)/10000)+1014,0)),0),0),0)*2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-23907.7427897195</v>
      </c>
      <c r="R117" s="12"/>
      <c r="S117" s="12"/>
      <c r="T117" s="12"/>
      <c r="U117" s="12"/>
      <c r="V117" s="12"/>
      <c r="W117" s="12"/>
      <c r="X117" s="12"/>
    </row>
    <row r="118" customFormat="false" ht="14.65" hidden="false" customHeight="false" outlineLevel="0" collapsed="false">
      <c r="A118" s="16" t="n">
        <v>29</v>
      </c>
      <c r="B118" s="12" t="n">
        <f aca="false">Q117</f>
        <v>-23907.7427897195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18" t="n">
        <f aca="false">IF($C$34=1,MAX(ROUNDDOWN(IF($J118&lt;=13469,(((($J118-8130)/10000)*933.7)+1400)*(($J118-8130)/10000),IF($J118&gt;13469,(((($J118-13469)/10000)*228.74)+2397)*(($J118-13469)/10000)+1014,0)),0),0),0)</f>
        <v>0</v>
      </c>
      <c r="L118" s="18" t="n">
        <f aca="false">IF($C$34=2,MAX(ROUNDDOWN(IF(($J118/2)&lt;=13469,((((($J118/2)-8130)/10000)*933.7)+1400)*((($J118/2)-8130)/10000),IF(($J118/2)&gt;13469,((((($J118/2)-13469)/10000)*228.74)+2397)*((($J118/2)-13469)/10000)+1014,0)),0),0),0)*2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-126579.459085558</v>
      </c>
      <c r="R118" s="12"/>
      <c r="S118" s="12"/>
      <c r="T118" s="12"/>
      <c r="U118" s="12"/>
      <c r="V118" s="12"/>
      <c r="W118" s="12"/>
      <c r="X118" s="12"/>
    </row>
    <row r="119" customFormat="false" ht="14.65" hidden="false" customHeight="false" outlineLevel="0" collapsed="false">
      <c r="A119" s="16" t="n">
        <v>30</v>
      </c>
      <c r="B119" s="12" t="n">
        <f aca="false">Q118</f>
        <v>-126579.459085558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18" t="n">
        <f aca="false">IF($C$34=1,MAX(ROUNDDOWN(IF($J119&lt;=13469,(((($J119-8130)/10000)*933.7)+1400)*(($J119-8130)/10000),IF($J119&gt;13469,(((($J119-13469)/10000)*228.74)+2397)*(($J119-13469)/10000)+1014,0)),0),0),0)</f>
        <v>0</v>
      </c>
      <c r="L119" s="18" t="n">
        <f aca="false">IF($C$34=2,MAX(ROUNDDOWN(IF(($J119/2)&lt;=13469,((((($J119/2)-8130)/10000)*933.7)+1400)*((($J119/2)-8130)/10000),IF(($J119/2)&gt;13469,((((($J119/2)-13469)/10000)*228.74)+2397)*((($J119/2)-13469)/10000)+1014,0)),0),0),0)*2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-233287.616768302</v>
      </c>
      <c r="R119" s="12"/>
      <c r="S119" s="12"/>
      <c r="T119" s="12"/>
      <c r="U119" s="12"/>
      <c r="V119" s="12"/>
      <c r="W119" s="12"/>
      <c r="X119" s="12"/>
    </row>
    <row r="120" customFormat="false" ht="14.65" hidden="false" customHeight="false" outlineLevel="0" collapsed="false">
      <c r="A120" s="16" t="n">
        <v>31</v>
      </c>
      <c r="B120" s="12" t="n">
        <f aca="false">Q119</f>
        <v>-233287.616768302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18" t="n">
        <f aca="false">IF($C$34=1,MAX(ROUNDDOWN(IF($J120&lt;=13469,(((($J120-8130)/10000)*933.7)+1400)*(($J120-8130)/10000),IF($J120&gt;13469,(((($J120-13469)/10000)*228.74)+2397)*(($J120-13469)/10000)+1014,0)),0),0),0)</f>
        <v>0</v>
      </c>
      <c r="L120" s="18" t="n">
        <f aca="false">IF($C$34=2,MAX(ROUNDDOWN(IF(($J120/2)&lt;=13469,((((($J120/2)-8130)/10000)*933.7)+1400)*((($J120/2)-8130)/10000),IF(($J120/2)&gt;13469,((((($J120/2)-13469)/10000)*228.74)+2397)*((($J120/2)-13469)/10000)+1014,0)),0),0),0)*2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-344186.940329453</v>
      </c>
      <c r="R120" s="12"/>
      <c r="S120" s="12"/>
      <c r="T120" s="12"/>
      <c r="U120" s="12"/>
      <c r="V120" s="12"/>
      <c r="W120" s="12"/>
      <c r="X120" s="12"/>
    </row>
    <row r="121" customFormat="false" ht="14.65" hidden="false" customHeight="false" outlineLevel="0" collapsed="false">
      <c r="A121" s="16" t="n">
        <v>32</v>
      </c>
      <c r="B121" s="12" t="n">
        <f aca="false">Q120</f>
        <v>-344186.940329453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18" t="n">
        <f aca="false">IF($C$34=1,MAX(ROUNDDOWN(IF($J121&lt;=13469,(((($J121-8130)/10000)*933.7)+1400)*(($J121-8130)/10000),IF($J121&gt;13469,(((($J121-13469)/10000)*228.74)+2397)*(($J121-13469)/10000)+1014,0)),0),0),0)</f>
        <v>0</v>
      </c>
      <c r="L121" s="18" t="n">
        <f aca="false">IF($C$34=2,MAX(ROUNDDOWN(IF(($J121/2)&lt;=13469,((((($J121/2)-8130)/10000)*933.7)+1400)*((($J121/2)-8130)/10000),IF(($J121/2)&gt;13469,((((($J121/2)-13469)/10000)*228.74)+2397)*((($J121/2)-13469)/10000)+1014,0)),0),0),0)*2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-459438.224823497</v>
      </c>
      <c r="R121" s="12"/>
      <c r="S121" s="12"/>
      <c r="T121" s="12"/>
      <c r="U121" s="12"/>
      <c r="V121" s="12"/>
      <c r="W121" s="12"/>
      <c r="X121" s="12"/>
    </row>
    <row r="122" customFormat="false" ht="14.65" hidden="false" customHeight="false" outlineLevel="0" collapsed="false">
      <c r="A122" s="16" t="n">
        <v>33</v>
      </c>
      <c r="B122" s="12" t="n">
        <f aca="false">Q121</f>
        <v>-459438.224823497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18" t="n">
        <f aca="false">IF($C$34=1,MAX(ROUNDDOWN(IF($J122&lt;=13469,(((($J122-8130)/10000)*933.7)+1400)*(($J122-8130)/10000),IF($J122&gt;13469,(((($J122-13469)/10000)*228.74)+2397)*(($J122-13469)/10000)+1014,0)),0),0),0)</f>
        <v>0</v>
      </c>
      <c r="L122" s="18" t="n">
        <f aca="false">IF($C$34=2,MAX(ROUNDDOWN(IF(($J122/2)&lt;=13469,((((($J122/2)-8130)/10000)*933.7)+1400)*((($J122/2)-8130)/10000),IF(($J122/2)&gt;13469,((((($J122/2)-13469)/10000)*228.74)+2397)*((($J122/2)-13469)/10000)+1014,0)),0),0),0)*2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-578097.581011669</v>
      </c>
      <c r="R122" s="12"/>
      <c r="S122" s="12"/>
      <c r="T122" s="12"/>
      <c r="U122" s="12"/>
      <c r="V122" s="12"/>
      <c r="W122" s="12"/>
      <c r="X122" s="12"/>
    </row>
    <row r="123" customFormat="false" ht="14.65" hidden="false" customHeight="false" outlineLevel="0" collapsed="false">
      <c r="A123" s="16" t="n">
        <v>34</v>
      </c>
      <c r="B123" s="12" t="n">
        <f aca="false">Q122</f>
        <v>-578097.581011669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18" t="n">
        <f aca="false">IF($C$34=1,MAX(ROUNDDOWN(IF($J123&lt;=13469,(((($J123-8130)/10000)*933.7)+1400)*(($J123-8130)/10000),IF($J123&gt;13469,(((($J123-13469)/10000)*228.74)+2397)*(($J123-13469)/10000)+1014,0)),0),0),0)</f>
        <v>0</v>
      </c>
      <c r="L123" s="18" t="n">
        <f aca="false">IF($C$34=2,MAX(ROUNDDOWN(IF(($J123/2)&lt;=13469,((((($J123/2)-8130)/10000)*933.7)+1400)*((($J123/2)-8130)/10000),IF(($J123/2)&gt;13469,((((($J123/2)-13469)/10000)*228.74)+2397)*((($J123/2)-13469)/10000)+1014,0)),0),0),0)*2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-701444.13571902</v>
      </c>
      <c r="R123" s="12"/>
      <c r="S123" s="12"/>
      <c r="T123" s="12"/>
      <c r="U123" s="12"/>
      <c r="V123" s="12"/>
      <c r="W123" s="12"/>
      <c r="X123" s="12"/>
    </row>
    <row r="124" customFormat="false" ht="14.65" hidden="false" customHeight="false" outlineLevel="0" collapsed="false">
      <c r="A124" s="16" t="n">
        <v>35</v>
      </c>
      <c r="B124" s="12" t="n">
        <f aca="false">Q123</f>
        <v>-701444.13571902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18" t="n">
        <f aca="false">IF($C$34=1,MAX(ROUNDDOWN(IF($J124&lt;=13469,(((($J124-8130)/10000)*933.7)+1400)*(($J124-8130)/10000),IF($J124&gt;13469,(((($J124-13469)/10000)*228.74)+2397)*(($J124-13469)/10000)+1014,0)),0),0),0)</f>
        <v>0</v>
      </c>
      <c r="L124" s="18" t="n">
        <f aca="false">IF($C$34=2,MAX(ROUNDDOWN(IF(($J124/2)&lt;=13469,((((($J124/2)-8130)/10000)*933.7)+1400)*((($J124/2)-8130)/10000),IF(($J124/2)&gt;13469,((((($J124/2)-13469)/10000)*228.74)+2397)*((($J124/2)-13469)/10000)+1014,0)),0),0),0)*2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-829658.380068905</v>
      </c>
      <c r="R124" s="12"/>
      <c r="S124" s="12"/>
      <c r="T124" s="12"/>
      <c r="U124" s="12"/>
      <c r="V124" s="12"/>
      <c r="W124" s="12"/>
      <c r="X124" s="12"/>
    </row>
    <row r="125" customFormat="false" ht="14.65" hidden="false" customHeight="false" outlineLevel="0" collapsed="false">
      <c r="A125" s="16" t="n">
        <v>36</v>
      </c>
      <c r="B125" s="12" t="n">
        <f aca="false">Q124</f>
        <v>-829658.380068905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18" t="n">
        <f aca="false">IF($C$34=1,MAX(ROUNDDOWN(IF($J125&lt;=13469,(((($J125-8130)/10000)*933.7)+1400)*(($J125-8130)/10000),IF($J125&gt;13469,(((($J125-13469)/10000)*228.74)+2397)*(($J125-13469)/10000)+1014,0)),0),0),0)</f>
        <v>0</v>
      </c>
      <c r="L125" s="18" t="n">
        <f aca="false">IF($C$34=2,MAX(ROUNDDOWN(IF(($J125/2)&lt;=13469,((((($J125/2)-8130)/10000)*933.7)+1400)*((($J125/2)-8130)/10000),IF(($J125/2)&gt;13469,((((($J125/2)-13469)/10000)*228.74)+2397)*((($J125/2)-13469)/10000)+1014,0)),0),0),0)*2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-962927.919239623</v>
      </c>
      <c r="R125" s="12"/>
      <c r="S125" s="12"/>
      <c r="T125" s="12"/>
      <c r="U125" s="12"/>
      <c r="V125" s="12"/>
      <c r="W125" s="12"/>
      <c r="X125" s="12"/>
    </row>
    <row r="126" customFormat="false" ht="14.65" hidden="false" customHeight="false" outlineLevel="0" collapsed="false">
      <c r="A126" s="16" t="n">
        <v>37</v>
      </c>
      <c r="B126" s="12" t="n">
        <f aca="false">Q125</f>
        <v>-962927.919239623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18" t="n">
        <f aca="false">IF($C$34=1,MAX(ROUNDDOWN(IF($J126&lt;=13469,(((($J126-8130)/10000)*933.7)+1400)*(($J126-8130)/10000),IF($J126&gt;13469,(((($J126-13469)/10000)*228.74)+2397)*(($J126-13469)/10000)+1014,0)),0),0),0)</f>
        <v>0</v>
      </c>
      <c r="L126" s="18" t="n">
        <f aca="false">IF($C$34=2,MAX(ROUNDDOWN(IF(($J126/2)&lt;=13469,((((($J126/2)-8130)/10000)*933.7)+1400)*((($J126/2)-8130)/10000),IF(($J126/2)&gt;13469,((((($J126/2)-13469)/10000)*228.74)+2397)*((($J126/2)-13469)/10000)+1014,0)),0),0),0)*2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-1101447.76117415</v>
      </c>
      <c r="R126" s="12"/>
      <c r="S126" s="12"/>
      <c r="T126" s="12"/>
      <c r="U126" s="12"/>
      <c r="V126" s="12"/>
      <c r="W126" s="12"/>
      <c r="X126" s="12"/>
    </row>
    <row r="127" customFormat="false" ht="14.65" hidden="false" customHeight="false" outlineLevel="0" collapsed="false">
      <c r="A127" s="16" t="n">
        <v>38</v>
      </c>
      <c r="B127" s="12" t="n">
        <f aca="false">Q126</f>
        <v>-1101447.76117415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18" t="n">
        <f aca="false">IF($C$34=1,MAX(ROUNDDOWN(IF($J127&lt;=13469,(((($J127-8130)/10000)*933.7)+1400)*(($J127-8130)/10000),IF($J127&gt;13469,(((($J127-13469)/10000)*228.74)+2397)*(($J127-13469)/10000)+1014,0)),0),0),0)</f>
        <v>0</v>
      </c>
      <c r="L127" s="18" t="n">
        <f aca="false">IF($C$34=2,MAX(ROUNDDOWN(IF(($J127/2)&lt;=13469,((((($J127/2)-8130)/10000)*933.7)+1400)*((($J127/2)-8130)/10000),IF(($J127/2)&gt;13469,((((($J127/2)-13469)/10000)*228.74)+2397)*((($J127/2)-13469)/10000)+1014,0)),0),0),0)*2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-1245420.61737998</v>
      </c>
      <c r="R127" s="12"/>
      <c r="S127" s="12"/>
      <c r="T127" s="12"/>
      <c r="U127" s="12"/>
      <c r="V127" s="12"/>
      <c r="W127" s="12"/>
      <c r="X127" s="12"/>
    </row>
    <row r="128" customFormat="false" ht="14.65" hidden="false" customHeight="false" outlineLevel="0" collapsed="false">
      <c r="A128" s="16" t="n">
        <v>39</v>
      </c>
      <c r="B128" s="12" t="n">
        <f aca="false">Q127</f>
        <v>-1245420.61737998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18" t="n">
        <f aca="false">IF($C$34=1,MAX(ROUNDDOWN(IF($J128&lt;=13469,(((($J128-8130)/10000)*933.7)+1400)*(($J128-8130)/10000),IF($J128&gt;13469,(((($J128-13469)/10000)*228.74)+2397)*(($J128-13469)/10000)+1014,0)),0),0),0)</f>
        <v>0</v>
      </c>
      <c r="L128" s="18" t="n">
        <f aca="false">IF($C$34=2,MAX(ROUNDDOWN(IF(($J128/2)&lt;=13469,((((($J128/2)-8130)/10000)*933.7)+1400)*((($J128/2)-8130)/10000),IF(($J128/2)&gt;13469,((((($J128/2)-13469)/10000)*228.74)+2397)*((($J128/2)-13469)/10000)+1014,0)),0),0),0)*2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-1395057.21634148</v>
      </c>
      <c r="R128" s="12"/>
      <c r="S128" s="12"/>
      <c r="T128" s="12"/>
      <c r="U128" s="12"/>
      <c r="V128" s="12"/>
      <c r="W128" s="12"/>
      <c r="X128" s="12"/>
    </row>
    <row r="129" customFormat="false" ht="14.65" hidden="false" customHeight="false" outlineLevel="0" collapsed="false">
      <c r="A129" s="16" t="n">
        <v>40</v>
      </c>
      <c r="B129" s="12" t="n">
        <f aca="false">Q128</f>
        <v>-1395057.21634148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18" t="n">
        <f aca="false">IF($C$34=1,MAX(ROUNDDOWN(IF($J129&lt;=13469,(((($J129-8130)/10000)*933.7)+1400)*(($J129-8130)/10000),IF($J129&gt;13469,(((($J129-13469)/10000)*228.74)+2397)*(($J129-13469)/10000)+1014,0)),0),0),0)</f>
        <v>0</v>
      </c>
      <c r="L129" s="18" t="n">
        <f aca="false">IF($C$34=2,MAX(ROUNDDOWN(IF(($J129/2)&lt;=13469,((((($J129/2)-8130)/10000)*933.7)+1400)*((($J129/2)-8130)/10000),IF(($J129/2)&gt;13469,((((($J129/2)-13469)/10000)*228.74)+2397)*((($J129/2)-13469)/10000)+1014,0)),0),0),0)*2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-1550576.63009047</v>
      </c>
      <c r="R129" s="12"/>
      <c r="S129" s="12"/>
      <c r="T129" s="12"/>
      <c r="U129" s="12"/>
      <c r="V129" s="12"/>
      <c r="W129" s="12"/>
      <c r="X129" s="12"/>
    </row>
    <row r="130" customFormat="false" ht="14.65" hidden="false" customHeight="false" outlineLevel="0" collapsed="false">
      <c r="A130" s="16" t="n">
        <v>41</v>
      </c>
      <c r="B130" s="12" t="n">
        <f aca="false">Q129</f>
        <v>-1550576.63009047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18" t="n">
        <f aca="false">IF($C$34=1,MAX(ROUNDDOWN(IF($J130&lt;=13469,(((($J130-8130)/10000)*933.7)+1400)*(($J130-8130)/10000),IF($J130&gt;13469,(((($J130-13469)/10000)*228.74)+2397)*(($J130-13469)/10000)+1014,0)),0),0),0)</f>
        <v>0</v>
      </c>
      <c r="L130" s="18" t="n">
        <f aca="false">IF($C$34=2,MAX(ROUNDDOWN(IF(($J130/2)&lt;=13469,((((($J130/2)-8130)/10000)*933.7)+1400)*((($J130/2)-8130)/10000),IF(($J130/2)&gt;13469,((((($J130/2)-13469)/10000)*228.74)+2397)*((($J130/2)-13469)/10000)+1014,0)),0),0),0)*2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-1712206.61450483</v>
      </c>
      <c r="R130" s="12"/>
      <c r="S130" s="12"/>
      <c r="T130" s="12"/>
      <c r="U130" s="12"/>
      <c r="V130" s="12"/>
      <c r="W130" s="12"/>
      <c r="X130" s="12"/>
    </row>
    <row r="131" customFormat="false" ht="14.65" hidden="false" customHeight="false" outlineLevel="0" collapsed="false">
      <c r="A131" s="16" t="n">
        <v>42</v>
      </c>
      <c r="B131" s="12" t="n">
        <f aca="false">Q130</f>
        <v>-1712206.61450483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18" t="n">
        <f aca="false">IF($C$34=1,MAX(ROUNDDOWN(IF($J131&lt;=13469,(((($J131-8130)/10000)*933.7)+1400)*(($J131-8130)/10000),IF($J131&gt;13469,(((($J131-13469)/10000)*228.74)+2397)*(($J131-13469)/10000)+1014,0)),0),0),0)</f>
        <v>0</v>
      </c>
      <c r="L131" s="18" t="n">
        <f aca="false">IF($C$34=2,MAX(ROUNDDOWN(IF(($J131/2)&lt;=13469,((((($J131/2)-8130)/10000)*933.7)+1400)*((($J131/2)-8130)/10000),IF(($J131/2)&gt;13469,((((($J131/2)-13469)/10000)*228.74)+2397)*((($J131/2)-13469)/10000)+1014,0)),0),0),0)*2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-1880183.96393083</v>
      </c>
      <c r="R131" s="12"/>
      <c r="S131" s="12"/>
      <c r="T131" s="12"/>
      <c r="U131" s="12"/>
      <c r="V131" s="12"/>
      <c r="W131" s="12"/>
      <c r="X131" s="12"/>
    </row>
    <row r="132" customFormat="false" ht="14.65" hidden="false" customHeight="false" outlineLevel="0" collapsed="false">
      <c r="A132" s="16" t="n">
        <v>43</v>
      </c>
      <c r="B132" s="12" t="n">
        <f aca="false">Q131</f>
        <v>-1880183.96393083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18" t="n">
        <f aca="false">IF($C$34=1,MAX(ROUNDDOWN(IF($J132&lt;=13469,(((($J132-8130)/10000)*933.7)+1400)*(($J132-8130)/10000),IF($J132&gt;13469,(((($J132-13469)/10000)*228.74)+2397)*(($J132-13469)/10000)+1014,0)),0),0),0)</f>
        <v>0</v>
      </c>
      <c r="L132" s="18" t="n">
        <f aca="false">IF($C$34=2,MAX(ROUNDDOWN(IF(($J132/2)&lt;=13469,((((($J132/2)-8130)/10000)*933.7)+1400)*((($J132/2)-8130)/10000),IF(($J132/2)&gt;13469,((((($J132/2)-13469)/10000)*228.74)+2397)*((($J132/2)-13469)/10000)+1014,0)),0),0),0)*2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-2054754.8807508</v>
      </c>
      <c r="R132" s="12"/>
      <c r="S132" s="12"/>
      <c r="T132" s="12"/>
      <c r="U132" s="12"/>
      <c r="V132" s="12"/>
      <c r="W132" s="12"/>
      <c r="X132" s="12"/>
    </row>
    <row r="133" customFormat="false" ht="14.65" hidden="false" customHeight="false" outlineLevel="0" collapsed="false">
      <c r="A133" s="16" t="n">
        <v>44</v>
      </c>
      <c r="B133" s="12" t="n">
        <f aca="false">Q132</f>
        <v>-2054754.8807508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18" t="n">
        <f aca="false">IF($C$34=1,MAX(ROUNDDOWN(IF($J133&lt;=13469,(((($J133-8130)/10000)*933.7)+1400)*(($J133-8130)/10000),IF($J133&gt;13469,(((($J133-13469)/10000)*228.74)+2397)*(($J133-13469)/10000)+1014,0)),0),0),0)</f>
        <v>0</v>
      </c>
      <c r="L133" s="18" t="n">
        <f aca="false">IF($C$34=2,MAX(ROUNDDOWN(IF(($J133/2)&lt;=13469,((((($J133/2)-8130)/10000)*933.7)+1400)*((($J133/2)-8130)/10000),IF(($J133/2)&gt;13469,((((($J133/2)-13469)/10000)*228.74)+2397)*((($J133/2)-13469)/10000)+1014,0)),0),0),0)*2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-2236175.36054618</v>
      </c>
      <c r="R133" s="12"/>
      <c r="S133" s="12"/>
      <c r="T133" s="12"/>
      <c r="U133" s="12"/>
      <c r="V133" s="12"/>
      <c r="W133" s="12"/>
      <c r="X133" s="12"/>
    </row>
    <row r="134" customFormat="false" ht="14.65" hidden="false" customHeight="false" outlineLevel="0" collapsed="false">
      <c r="A134" s="16" t="n">
        <v>45</v>
      </c>
      <c r="B134" s="12" t="n">
        <f aca="false">Q133</f>
        <v>-2236175.36054618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18" t="n">
        <f aca="false">IF($C$34=1,MAX(ROUNDDOWN(IF($J134&lt;=13469,(((($J134-8130)/10000)*933.7)+1400)*(($J134-8130)/10000),IF($J134&gt;13469,(((($J134-13469)/10000)*228.74)+2397)*(($J134-13469)/10000)+1014,0)),0),0),0)</f>
        <v>0</v>
      </c>
      <c r="L134" s="18" t="n">
        <f aca="false">IF($C$34=2,MAX(ROUNDDOWN(IF(($J134/2)&lt;=13469,((((($J134/2)-8130)/10000)*933.7)+1400)*((($J134/2)-8130)/10000),IF(($J134/2)&gt;13469,((((($J134/2)-13469)/10000)*228.74)+2397)*((($J134/2)-13469)/10000)+1014,0)),0),0),0)*2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-2424711.59353474</v>
      </c>
      <c r="R134" s="12"/>
      <c r="S134" s="12"/>
      <c r="T134" s="12"/>
      <c r="U134" s="12"/>
      <c r="V134" s="12"/>
      <c r="W134" s="12"/>
      <c r="X134" s="12"/>
    </row>
    <row r="135" customFormat="false" ht="14.65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4.65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4.65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4.65" hidden="false" customHeight="false" outlineLevel="0" collapsed="false">
      <c r="A138" s="16" t="n">
        <v>1</v>
      </c>
      <c r="B138" s="12" t="n">
        <f aca="false">Q42</f>
        <v>991755.5655</v>
      </c>
      <c r="C138" s="12" t="n">
        <f aca="false">Q90</f>
        <v>997042.4274</v>
      </c>
      <c r="D138" s="12" t="n">
        <f aca="false">B138-B2</f>
        <v>-8243.43449999997</v>
      </c>
      <c r="E138" s="12" t="n">
        <f aca="false">C138-C2</f>
        <v>-2956.57260000007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4.65" hidden="false" customHeight="false" outlineLevel="0" collapsed="false">
      <c r="A139" s="16" t="n">
        <v>2</v>
      </c>
      <c r="B139" s="12" t="n">
        <f aca="false">Q43</f>
        <v>982097.99816025</v>
      </c>
      <c r="C139" s="12" t="n">
        <f aca="false">Q91</f>
        <v>992644.97526456</v>
      </c>
      <c r="D139" s="12" t="n">
        <f aca="false">B139-B138</f>
        <v>-9657.56733975001</v>
      </c>
      <c r="E139" s="12" t="n">
        <f aca="false">C139-C138</f>
        <v>-4397.45213543996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4.65" hidden="false" customHeight="false" outlineLevel="0" collapsed="false">
      <c r="A140" s="16" t="n">
        <v>3</v>
      </c>
      <c r="B140" s="12" t="n">
        <f aca="false">Q44</f>
        <v>970948.910402519</v>
      </c>
      <c r="C140" s="12" t="n">
        <f aca="false">Q92</f>
        <v>986716.703022386</v>
      </c>
      <c r="D140" s="12" t="n">
        <f aca="false">B140-B139</f>
        <v>-11149.0877577311</v>
      </c>
      <c r="E140" s="12" t="n">
        <f aca="false">C140-C139</f>
        <v>-5928.27224217355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4.65" hidden="false" customHeight="false" outlineLevel="0" collapsed="false">
      <c r="A141" s="16" t="n">
        <v>4</v>
      </c>
      <c r="B141" s="12" t="n">
        <f aca="false">Q45</f>
        <v>958225.665511843</v>
      </c>
      <c r="C141" s="12" t="n">
        <f aca="false">Q93</f>
        <v>979161.602656123</v>
      </c>
      <c r="D141" s="12" t="n">
        <f aca="false">B141-B140</f>
        <v>-12723.2448906759</v>
      </c>
      <c r="E141" s="12" t="n">
        <f aca="false">C141-C140</f>
        <v>-7555.1003662633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4.65" hidden="false" customHeight="false" outlineLevel="0" collapsed="false">
      <c r="A142" s="16" t="n">
        <v>5</v>
      </c>
      <c r="B142" s="12" t="n">
        <f aca="false">Q46</f>
        <v>943840.056503797</v>
      </c>
      <c r="C142" s="12" t="n">
        <f aca="false">Q94</f>
        <v>970391.553373949</v>
      </c>
      <c r="D142" s="12" t="n">
        <f aca="false">B142-B141</f>
        <v>-14385.6090080463</v>
      </c>
      <c r="E142" s="12" t="n">
        <f aca="false">C142-C141</f>
        <v>-8770.04928217374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4.65" hidden="false" customHeight="false" outlineLevel="0" collapsed="false">
      <c r="A143" s="16" t="n">
        <v>6</v>
      </c>
      <c r="B143" s="12" t="n">
        <f aca="false">Q47</f>
        <v>927699.111151627</v>
      </c>
      <c r="C143" s="12" t="n">
        <f aca="false">Q95</f>
        <v>959805.872619247</v>
      </c>
      <c r="D143" s="12" t="n">
        <f aca="false">B143-B142</f>
        <v>-16140.9453521703</v>
      </c>
      <c r="E143" s="12" t="n">
        <f aca="false">C143-C142</f>
        <v>-10585.6807547028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4.65" hidden="false" customHeight="false" outlineLevel="0" collapsed="false">
      <c r="A144" s="16" t="n">
        <v>7</v>
      </c>
      <c r="B144" s="12" t="n">
        <f aca="false">Q48</f>
        <v>909704.795637401</v>
      </c>
      <c r="C144" s="12" t="n">
        <f aca="false">Q96</f>
        <v>947294.460761188</v>
      </c>
      <c r="D144" s="12" t="n">
        <f aca="false">B144-B143</f>
        <v>-17994.3155142254</v>
      </c>
      <c r="E144" s="12" t="n">
        <f aca="false">C144-C143</f>
        <v>-12511.411858059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4.65" hidden="false" customHeight="false" outlineLevel="0" collapsed="false">
      <c r="A145" s="16" t="n">
        <v>8</v>
      </c>
      <c r="B145" s="12" t="n">
        <f aca="false">Q49</f>
        <v>889752.555661594</v>
      </c>
      <c r="C145" s="12" t="n">
        <f aca="false">Q97</f>
        <v>932738.856885368</v>
      </c>
      <c r="D145" s="12" t="n">
        <f aca="false">B145-B144</f>
        <v>-19952.2399758069</v>
      </c>
      <c r="E145" s="12" t="n">
        <f aca="false">C145-C144</f>
        <v>-14555.6038758194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4.65" hidden="false" customHeight="false" outlineLevel="0" collapsed="false">
      <c r="A146" s="16" t="n">
        <v>9</v>
      </c>
      <c r="B146" s="12" t="n">
        <f aca="false">Q50</f>
        <v>867729.775449268</v>
      </c>
      <c r="C146" s="12" t="n">
        <f aca="false">Q98</f>
        <v>916015.992791012</v>
      </c>
      <c r="D146" s="12" t="n">
        <f aca="false">B146-B145</f>
        <v>-22022.7802123264</v>
      </c>
      <c r="E146" s="12" t="n">
        <f aca="false">C146-C145</f>
        <v>-16722.8640943568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4.65" hidden="false" customHeight="false" outlineLevel="0" collapsed="false">
      <c r="A147" s="16" t="n">
        <v>10</v>
      </c>
      <c r="B147" s="12" t="n">
        <f aca="false">Q51</f>
        <v>843574.128565502</v>
      </c>
      <c r="C147" s="12" t="n">
        <f aca="false">Q99</f>
        <v>898485.609842532</v>
      </c>
      <c r="D147" s="12" t="n">
        <f aca="false">B147-B146</f>
        <v>-24155.6468837655</v>
      </c>
      <c r="E147" s="12" t="n">
        <f aca="false">C147-C146</f>
        <v>-17530.3829484795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4.65" hidden="false" customHeight="false" outlineLevel="0" collapsed="false">
      <c r="A148" s="16" t="n">
        <v>11</v>
      </c>
      <c r="B148" s="12" t="n">
        <f aca="false">Q52</f>
        <v>819755.113420684</v>
      </c>
      <c r="C148" s="12" t="n">
        <f aca="false">Q100</f>
        <v>878571.733147063</v>
      </c>
      <c r="D148" s="12" t="n">
        <f aca="false">B148-B147</f>
        <v>-23819.0151448182</v>
      </c>
      <c r="E148" s="12" t="n">
        <f aca="false">C148-C147</f>
        <v>-19913.876695469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4.65" hidden="false" customHeight="false" outlineLevel="0" collapsed="false">
      <c r="A149" s="16" t="n">
        <v>12</v>
      </c>
      <c r="B149" s="12" t="n">
        <f aca="false">Q53</f>
        <v>793637.907846869</v>
      </c>
      <c r="C149" s="12" t="n">
        <f aca="false">Q101</f>
        <v>856129.139037256</v>
      </c>
      <c r="D149" s="12" t="n">
        <f aca="false">B149-B148</f>
        <v>-26117.2055738153</v>
      </c>
      <c r="E149" s="12" t="n">
        <f aca="false">C149-C148</f>
        <v>-22442.5941098074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4.65" hidden="false" customHeight="false" outlineLevel="0" collapsed="false">
      <c r="A150" s="16" t="n">
        <v>13</v>
      </c>
      <c r="B150" s="12" t="n">
        <f aca="false">Q54</f>
        <v>765124.57958561</v>
      </c>
      <c r="C150" s="12" t="n">
        <f aca="false">Q102</f>
        <v>831005.334388999</v>
      </c>
      <c r="D150" s="12" t="n">
        <f aca="false">B150-B149</f>
        <v>-28513.3282612588</v>
      </c>
      <c r="E150" s="12" t="n">
        <f aca="false">C150-C149</f>
        <v>-25123.8046482566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4.65" hidden="false" customHeight="false" outlineLevel="0" collapsed="false">
      <c r="A151" s="16" t="n">
        <v>14</v>
      </c>
      <c r="B151" s="12" t="n">
        <f aca="false">Q55</f>
        <v>734236.576531811</v>
      </c>
      <c r="C151" s="12" t="n">
        <f aca="false">Q103</f>
        <v>803036.953318976</v>
      </c>
      <c r="D151" s="12" t="n">
        <f aca="false">B151-B150</f>
        <v>-30888.0030537986</v>
      </c>
      <c r="E151" s="12" t="n">
        <f aca="false">C151-C150</f>
        <v>-27968.3810700234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4.65" hidden="false" customHeight="false" outlineLevel="0" collapsed="false">
      <c r="A152" s="16" t="n">
        <v>15</v>
      </c>
      <c r="B152" s="12" t="n">
        <f aca="false">Q56</f>
        <v>700851.964126884</v>
      </c>
      <c r="C152" s="12" t="n">
        <f aca="false">Q104</f>
        <v>772049.154205371</v>
      </c>
      <c r="D152" s="12" t="n">
        <f aca="false">B152-B151</f>
        <v>-33384.6124049277</v>
      </c>
      <c r="E152" s="12" t="n">
        <f aca="false">C152-C151</f>
        <v>-30987.7991136047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4.65" hidden="false" customHeight="false" outlineLevel="0" collapsed="false">
      <c r="A153" s="16" t="n">
        <v>16</v>
      </c>
      <c r="B153" s="12" t="n">
        <f aca="false">Q57</f>
        <v>664845.179563498</v>
      </c>
      <c r="C153" s="12" t="n">
        <f aca="false">Q105</f>
        <v>737856.040049615</v>
      </c>
      <c r="D153" s="12" t="n">
        <f aca="false">B153-B152</f>
        <v>-36006.7845633858</v>
      </c>
      <c r="E153" s="12" t="n">
        <f aca="false">C153-C152</f>
        <v>-34193.1141557555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4.65" hidden="false" customHeight="false" outlineLevel="0" collapsed="false">
      <c r="A154" s="16" t="n">
        <v>17</v>
      </c>
      <c r="B154" s="12" t="n">
        <f aca="false">Q58</f>
        <v>626078.882470472</v>
      </c>
      <c r="C154" s="12" t="n">
        <f aca="false">Q106</f>
        <v>700258.982410531</v>
      </c>
      <c r="D154" s="12" t="n">
        <f aca="false">B154-B153</f>
        <v>-38766.2970930261</v>
      </c>
      <c r="E154" s="12" t="n">
        <f aca="false">C154-C153</f>
        <v>-37597.0576390848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4.65" hidden="false" customHeight="false" outlineLevel="0" collapsed="false">
      <c r="A155" s="16" t="n">
        <v>18</v>
      </c>
      <c r="B155" s="12" t="n">
        <f aca="false">Q59</f>
        <v>584410.332529889</v>
      </c>
      <c r="C155" s="12" t="n">
        <f aca="false">Q107</f>
        <v>659043.81061566</v>
      </c>
      <c r="D155" s="12" t="n">
        <f aca="false">B155-B154</f>
        <v>-41668.549940583</v>
      </c>
      <c r="E155" s="12" t="n">
        <f aca="false">C155-C154</f>
        <v>-41215.1717948709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4.65" hidden="false" customHeight="false" outlineLevel="0" collapsed="false">
      <c r="A156" s="16" t="n">
        <v>19</v>
      </c>
      <c r="B156" s="12" t="n">
        <f aca="false">Q60</f>
        <v>539686.604956493</v>
      </c>
      <c r="C156" s="12" t="n">
        <f aca="false">Q108</f>
        <v>613983.145644987</v>
      </c>
      <c r="D156" s="12" t="n">
        <f aca="false">B156-B155</f>
        <v>-44723.7275733955</v>
      </c>
      <c r="E156" s="12" t="n">
        <f aca="false">C156-C155</f>
        <v>-45060.664970673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4.65" hidden="false" customHeight="false" outlineLevel="0" collapsed="false">
      <c r="A157" s="16" t="n">
        <v>20</v>
      </c>
      <c r="B157" s="12" t="n">
        <f aca="false">Q61</f>
        <v>491745.323869771</v>
      </c>
      <c r="C157" s="12" t="n">
        <f aca="false">Q109</f>
        <v>564830.391877716</v>
      </c>
      <c r="D157" s="12" t="n">
        <f aca="false">B157-B156</f>
        <v>-47941.2810867227</v>
      </c>
      <c r="E157" s="12" t="n">
        <f aca="false">C157-C156</f>
        <v>-49152.7537672706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4.65" hidden="false" customHeight="false" outlineLevel="0" collapsed="false">
      <c r="A158" s="16" t="n">
        <v>21</v>
      </c>
      <c r="B158" s="12" t="n">
        <f aca="false">Q62</f>
        <v>440411.998903659</v>
      </c>
      <c r="C158" s="12" t="n">
        <f aca="false">Q110</f>
        <v>511320.841068341</v>
      </c>
      <c r="D158" s="12" t="n">
        <f aca="false">B158-B157</f>
        <v>-51333.3249661113</v>
      </c>
      <c r="E158" s="12" t="n">
        <f aca="false">C158-C157</f>
        <v>-53509.5508093749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4.65" hidden="false" customHeight="false" outlineLevel="0" collapsed="false">
      <c r="A159" s="16" t="n">
        <v>22</v>
      </c>
      <c r="B159" s="12" t="n">
        <f aca="false">Q63</f>
        <v>388653.034924811</v>
      </c>
      <c r="C159" s="12" t="n">
        <f aca="false">Q111</f>
        <v>453218.914081524</v>
      </c>
      <c r="D159" s="12" t="n">
        <f aca="false">B159-B158</f>
        <v>-51758.9639788485</v>
      </c>
      <c r="E159" s="12" t="n">
        <f aca="false">C159-C158</f>
        <v>-58101.9269868176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4.65" hidden="false" customHeight="false" outlineLevel="0" collapsed="false">
      <c r="A160" s="16" t="n">
        <v>23</v>
      </c>
      <c r="B160" s="12" t="n">
        <f aca="false">Q64</f>
        <v>333297.207637495</v>
      </c>
      <c r="C160" s="12" t="n">
        <f aca="false">Q112</f>
        <v>390036.093637785</v>
      </c>
      <c r="D160" s="12" t="n">
        <f aca="false">B160-B159</f>
        <v>-55355.8272873159</v>
      </c>
      <c r="E160" s="12" t="n">
        <f aca="false">C160-C159</f>
        <v>-63182.8204437384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4.65" hidden="false" customHeight="false" outlineLevel="0" collapsed="false">
      <c r="A161" s="16" t="n">
        <v>24</v>
      </c>
      <c r="B161" s="12" t="n">
        <f aca="false">Q65</f>
        <v>274132.85171365</v>
      </c>
      <c r="C161" s="12" t="n">
        <f aca="false">Q113</f>
        <v>321042.526474866</v>
      </c>
      <c r="D161" s="12" t="n">
        <f aca="false">B161-B160</f>
        <v>-59164.3559238447</v>
      </c>
      <c r="E161" s="12" t="n">
        <f aca="false">C161-C160</f>
        <v>-68993.5671629194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4.65" hidden="false" customHeight="false" outlineLevel="0" collapsed="false">
      <c r="A162" s="16" t="n">
        <v>25</v>
      </c>
      <c r="B162" s="12" t="n">
        <f aca="false">Q66</f>
        <v>210746.981020931</v>
      </c>
      <c r="C162" s="12" t="n">
        <f aca="false">Q114</f>
        <v>245580.278558733</v>
      </c>
      <c r="D162" s="12" t="n">
        <f aca="false">B162-B161</f>
        <v>-63385.8706927196</v>
      </c>
      <c r="E162" s="12" t="n">
        <f aca="false">C162-C161</f>
        <v>-75462.2479161327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4.65" hidden="false" customHeight="false" outlineLevel="0" collapsed="false">
      <c r="A163" s="16" t="n">
        <v>26</v>
      </c>
      <c r="B163" s="12" t="n">
        <f aca="false">Q67</f>
        <v>142357.14982772</v>
      </c>
      <c r="C163" s="12" t="n">
        <f aca="false">Q115</f>
        <v>163232.341438988</v>
      </c>
      <c r="D163" s="12" t="n">
        <f aca="false">B163-B162</f>
        <v>-68389.8311932109</v>
      </c>
      <c r="E163" s="12" t="n">
        <f aca="false">C163-C162</f>
        <v>-82347.9371197453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4.65" hidden="false" customHeight="false" outlineLevel="0" collapsed="false">
      <c r="A164" s="16" t="n">
        <v>27</v>
      </c>
      <c r="B164" s="12" t="n">
        <f aca="false">Q68</f>
        <v>68694.1453092088</v>
      </c>
      <c r="C164" s="12" t="n">
        <f aca="false">Q116</f>
        <v>73558.1347856588</v>
      </c>
      <c r="D164" s="12" t="n">
        <f aca="false">B164-B163</f>
        <v>-73663.004518511</v>
      </c>
      <c r="E164" s="12" t="n">
        <f aca="false">C164-C163</f>
        <v>-89674.206653329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4.65" hidden="false" customHeight="false" outlineLevel="0" collapsed="false">
      <c r="A165" s="16" t="n">
        <v>28</v>
      </c>
      <c r="B165" s="12" t="n">
        <f aca="false">Q69</f>
        <v>-10519.4920533482</v>
      </c>
      <c r="C165" s="12" t="n">
        <f aca="false">Q117</f>
        <v>-23907.7427897195</v>
      </c>
      <c r="D165" s="12" t="n">
        <f aca="false">B165-B164</f>
        <v>-79213.637362557</v>
      </c>
      <c r="E165" s="12" t="n">
        <f aca="false">C165-C164</f>
        <v>-97465.8775753783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4.65" hidden="false" customHeight="false" outlineLevel="0" collapsed="false">
      <c r="A166" s="16" t="n">
        <v>29</v>
      </c>
      <c r="B166" s="12" t="n">
        <f aca="false">Q70</f>
        <v>-93409.5357215471</v>
      </c>
      <c r="C166" s="12" t="n">
        <f aca="false">Q118</f>
        <v>-126579.459085558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4.65" hidden="false" customHeight="false" outlineLevel="0" collapsed="false">
      <c r="A167" s="16" t="n">
        <v>30</v>
      </c>
      <c r="B167" s="12" t="n">
        <f aca="false">Q71</f>
        <v>-178767.536034583</v>
      </c>
      <c r="C167" s="12" t="n">
        <f aca="false">Q119</f>
        <v>-233287.616768302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4.65" hidden="false" customHeight="false" outlineLevel="0" collapsed="false">
      <c r="A168" s="16" t="n">
        <v>31</v>
      </c>
      <c r="B168" s="12" t="n">
        <f aca="false">Q72</f>
        <v>-266666.524869225</v>
      </c>
      <c r="C168" s="12" t="n">
        <f aca="false">Q120</f>
        <v>-344186.940329453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4.65" hidden="false" customHeight="false" outlineLevel="0" collapsed="false">
      <c r="A169" s="16" t="n">
        <v>32</v>
      </c>
      <c r="B169" s="12" t="n">
        <f aca="false">Q73</f>
        <v>-357181.831332854</v>
      </c>
      <c r="C169" s="12" t="n">
        <f aca="false">Q121</f>
        <v>-459438.224823497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4.65" hidden="false" customHeight="false" outlineLevel="0" collapsed="false">
      <c r="A170" s="16" t="n">
        <v>33</v>
      </c>
      <c r="B170" s="12" t="n">
        <f aca="false">Q74</f>
        <v>-450391.16007251</v>
      </c>
      <c r="C170" s="12" t="n">
        <f aca="false">Q122</f>
        <v>-578097.581011669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4.65" hidden="false" customHeight="false" outlineLevel="0" collapsed="false">
      <c r="A171" s="16" t="n">
        <v>34</v>
      </c>
      <c r="B171" s="12" t="n">
        <f aca="false">Q75</f>
        <v>-546374.672478817</v>
      </c>
      <c r="C171" s="12" t="n">
        <f aca="false">Q123</f>
        <v>-701444.13571902</v>
      </c>
      <c r="D171" s="12" t="n">
        <f aca="false">B171-B170</f>
        <v>-95983.5124063073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4.65" hidden="false" customHeight="false" outlineLevel="0" collapsed="false">
      <c r="A172" s="16" t="n">
        <v>35</v>
      </c>
      <c r="B172" s="12" t="n">
        <f aca="false">Q76</f>
        <v>-645215.070899328</v>
      </c>
      <c r="C172" s="12" t="n">
        <f aca="false">Q124</f>
        <v>-829658.380068905</v>
      </c>
      <c r="D172" s="12" t="n">
        <f aca="false">B172-B171</f>
        <v>-98840.3984205113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4.65" hidden="false" customHeight="false" outlineLevel="0" collapsed="false">
      <c r="A173" s="16" t="n">
        <v>36</v>
      </c>
      <c r="B173" s="12" t="n">
        <f aca="false">Q77</f>
        <v>-746997.685980581</v>
      </c>
      <c r="C173" s="12" t="n">
        <f aca="false">Q125</f>
        <v>-962927.919239623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4.65" hidden="false" customHeight="false" outlineLevel="0" collapsed="false">
      <c r="A174" s="16" t="n">
        <v>37</v>
      </c>
      <c r="B174" s="12" t="n">
        <f aca="false">Q78</f>
        <v>-851810.567263145</v>
      </c>
      <c r="C174" s="12" t="n">
        <f aca="false">Q126</f>
        <v>-1101447.76117415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4.65" hidden="false" customHeight="false" outlineLevel="0" collapsed="false">
      <c r="A175" s="16" t="n">
        <v>38</v>
      </c>
      <c r="B175" s="12" t="n">
        <f aca="false">Q79</f>
        <v>-959744.577159096</v>
      </c>
      <c r="C175" s="12" t="n">
        <f aca="false">Q127</f>
        <v>-1245420.61737998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4.65" hidden="false" customHeight="false" outlineLevel="0" collapsed="false">
      <c r="A176" s="16" t="n">
        <v>39</v>
      </c>
      <c r="B176" s="12" t="n">
        <f aca="false">Q80</f>
        <v>-1070893.48844677</v>
      </c>
      <c r="C176" s="12" t="n">
        <f aca="false">Q128</f>
        <v>-1395057.21634148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4.65" hidden="false" customHeight="false" outlineLevel="0" collapsed="false">
      <c r="A177" s="16" t="n">
        <v>40</v>
      </c>
      <c r="B177" s="12" t="n">
        <f aca="false">Q81</f>
        <v>-1185354.0854233</v>
      </c>
      <c r="C177" s="12" t="n">
        <f aca="false">Q129</f>
        <v>-1550576.63009047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4.65" hidden="false" customHeight="false" outlineLevel="0" collapsed="false">
      <c r="A178" s="16" t="n">
        <v>41</v>
      </c>
      <c r="B178" s="12" t="n">
        <f aca="false">Q82</f>
        <v>-1303226.26886123</v>
      </c>
      <c r="C178" s="12" t="n">
        <f aca="false">Q130</f>
        <v>-1712206.61450483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4.65" hidden="false" customHeight="false" outlineLevel="0" collapsed="false">
      <c r="A179" s="16" t="n">
        <v>42</v>
      </c>
      <c r="B179" s="12" t="n">
        <f aca="false">Q83</f>
        <v>-1424613.16492179</v>
      </c>
      <c r="C179" s="12" t="n">
        <f aca="false">Q131</f>
        <v>-1880183.96393083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4.65" hidden="false" customHeight="false" outlineLevel="0" collapsed="false">
      <c r="A180" s="16" t="n">
        <v>43</v>
      </c>
      <c r="B180" s="12" t="n">
        <f aca="false">Q84</f>
        <v>-1549621.23818366</v>
      </c>
      <c r="C180" s="12" t="n">
        <f aca="false">Q132</f>
        <v>-2054754.8807508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4.65" hidden="false" customHeight="false" outlineLevel="0" collapsed="false">
      <c r="A181" s="16" t="n">
        <v>44</v>
      </c>
      <c r="B181" s="12" t="n">
        <f aca="false">Q85</f>
        <v>-1678360.40895277</v>
      </c>
      <c r="C181" s="12" t="n">
        <f aca="false">Q133</f>
        <v>-2236175.36054618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4.65" hidden="false" customHeight="false" outlineLevel="0" collapsed="false">
      <c r="A182" s="16" t="n">
        <v>45</v>
      </c>
      <c r="B182" s="12" t="n">
        <f aca="false">Q86</f>
        <v>-1810944.1750257</v>
      </c>
      <c r="C182" s="12" t="n">
        <f aca="false">Q134</f>
        <v>-2424711.59353474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customFormat="false" ht="14.65" hidden="false" customHeight="false" outlineLevel="0" collapsed="false">
      <c r="A183" s="16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customFormat="false" ht="14.65" hidden="false" customHeight="false" outlineLevel="0" collapsed="false">
      <c r="A184" s="16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customFormat="false" ht="14.65" hidden="false" customHeight="false" outlineLevel="0" collapsed="false">
      <c r="A185" s="16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customFormat="false" ht="14.65" hidden="false" customHeight="false" outlineLevel="0" collapsed="false">
      <c r="A186" s="16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customFormat="false" ht="14.65" hidden="false" customHeight="false" outlineLevel="0" collapsed="false">
      <c r="A187" s="16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customFormat="false" ht="14.65" hidden="false" customHeight="false" outlineLevel="0" collapsed="false">
      <c r="A188" s="16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customFormat="false" ht="14.65" hidden="false" customHeight="false" outlineLevel="0" collapsed="false">
      <c r="A189" s="16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customFormat="false" ht="14.65" hidden="false" customHeight="false" outlineLevel="0" collapsed="false">
      <c r="A190" s="16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customFormat="false" ht="14.65" hidden="false" customHeight="false" outlineLevel="0" collapsed="false">
      <c r="A191" s="16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customFormat="false" ht="14.65" hidden="false" customHeight="false" outlineLevel="0" collapsed="false">
      <c r="A192" s="16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customFormat="false" ht="14.65" hidden="false" customHeight="false" outlineLevel="0" collapsed="false">
      <c r="A193" s="16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customFormat="false" ht="14.65" hidden="false" customHeight="false" outlineLevel="0" collapsed="false">
      <c r="A194" s="16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customFormat="false" ht="14.65" hidden="false" customHeight="false" outlineLevel="0" collapsed="false">
      <c r="A195" s="16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customFormat="false" ht="14.65" hidden="false" customHeight="false" outlineLevel="0" collapsed="false">
      <c r="A196" s="16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customFormat="false" ht="14.65" hidden="false" customHeight="false" outlineLevel="0" collapsed="false">
      <c r="A197" s="16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customFormat="false" ht="14.65" hidden="false" customHeight="false" outlineLevel="0" collapsed="false">
      <c r="A198" s="16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customFormat="false" ht="14.65" hidden="false" customHeight="false" outlineLevel="0" collapsed="false">
      <c r="A199" s="16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customFormat="false" ht="14.65" hidden="false" customHeight="false" outlineLevel="0" collapsed="false">
      <c r="A200" s="16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customFormat="false" ht="14.65" hidden="false" customHeight="false" outlineLevel="0" collapsed="false">
      <c r="A201" s="16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customFormat="false" ht="14.65" hidden="false" customHeight="false" outlineLevel="0" collapsed="false">
      <c r="A202" s="16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customFormat="false" ht="14.65" hidden="false" customHeight="false" outlineLevel="0" collapsed="false">
      <c r="A203" s="16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customFormat="false" ht="14.65" hidden="false" customHeight="false" outlineLevel="0" collapsed="false">
      <c r="A204" s="16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customFormat="false" ht="14.65" hidden="false" customHeight="false" outlineLevel="0" collapsed="false">
      <c r="A205" s="16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customFormat="false" ht="14.65" hidden="false" customHeight="false" outlineLevel="0" collapsed="false">
      <c r="A206" s="16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customFormat="false" ht="14.65" hidden="false" customHeight="false" outlineLevel="0" collapsed="false">
      <c r="A207" s="16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customFormat="false" ht="14.65" hidden="false" customHeight="false" outlineLevel="0" collapsed="false">
      <c r="A208" s="16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customFormat="false" ht="14.65" hidden="false" customHeight="false" outlineLevel="0" collapsed="false">
      <c r="A209" s="16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customFormat="false" ht="14.65" hidden="false" customHeight="false" outlineLevel="0" collapsed="false">
      <c r="A210" s="16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customFormat="false" ht="14.65" hidden="false" customHeight="false" outlineLevel="0" collapsed="false">
      <c r="A211" s="16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customFormat="false" ht="14.65" hidden="false" customHeight="false" outlineLevel="0" collapsed="false">
      <c r="A212" s="16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customFormat="false" ht="14.65" hidden="false" customHeight="false" outlineLevel="0" collapsed="false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customFormat="false" ht="14.65" hidden="false" customHeight="false" outlineLevel="0" collapsed="false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customFormat="false" ht="14.65" hidden="false" customHeight="false" outlineLevel="0" collapsed="false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customFormat="false" ht="14.65" hidden="false" customHeight="false" outlineLevel="0" collapsed="false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customFormat="false" ht="14.65" hidden="false" customHeight="false" outlineLevel="0" collapsed="false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customFormat="false" ht="14.65" hidden="false" customHeight="false" outlineLevel="0" collapsed="false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customFormat="false" ht="14.65" hidden="false" customHeight="false" outlineLevel="0" collapsed="false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customFormat="false" ht="14.65" hidden="false" customHeight="false" outlineLevel="0" collapsed="false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customFormat="false" ht="14.65" hidden="false" customHeight="false" outlineLevel="0" collapsed="false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customFormat="false" ht="14.65" hidden="false" customHeight="false" outlineLevel="0" collapsed="false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customFormat="false" ht="14.65" hidden="false" customHeight="false" outlineLevel="0" collapsed="false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customFormat="false" ht="14.65" hidden="false" customHeight="false" outlineLevel="0" collapsed="false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customFormat="false" ht="14.65" hidden="false" customHeight="false" outlineLevel="0" collapsed="false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customFormat="false" ht="14.65" hidden="false" customHeight="false" outlineLevel="0" collapsed="false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customFormat="false" ht="14.65" hidden="false" customHeight="false" outlineLevel="0" collapsed="false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customFormat="false" ht="14.65" hidden="false" customHeight="false" outlineLevel="0" collapsed="false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customFormat="false" ht="14.65" hidden="false" customHeight="false" outlineLevel="0" collapsed="false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customFormat="false" ht="14.65" hidden="false" customHeight="false" outlineLevel="0" collapsed="false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customFormat="false" ht="14.65" hidden="false" customHeight="false" outlineLevel="0" collapsed="false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customFormat="false" ht="14.65" hidden="false" customHeight="false" outlineLevel="0" collapsed="false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customFormat="false" ht="14.65" hidden="false" customHeight="false" outlineLevel="0" collapsed="false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customFormat="false" ht="14.65" hidden="false" customHeight="false" outlineLevel="0" collapsed="false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customFormat="false" ht="14.65" hidden="false" customHeight="false" outlineLevel="0" collapsed="false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customFormat="false" ht="14.65" hidden="false" customHeight="false" outlineLevel="0" collapsed="false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customFormat="false" ht="14.65" hidden="false" customHeight="false" outlineLevel="0" collapsed="false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customFormat="false" ht="14.65" hidden="false" customHeight="false" outlineLevel="0" collapsed="false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customFormat="false" ht="14.65" hidden="false" customHeight="false" outlineLevel="0" collapsed="false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customFormat="false" ht="14.65" hidden="false" customHeight="false" outlineLevel="0" collapsed="false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customFormat="false" ht="14.65" hidden="false" customHeight="false" outlineLevel="0" collapsed="false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customFormat="false" ht="14.65" hidden="false" customHeight="false" outlineLevel="0" collapsed="false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customFormat="false" ht="14.65" hidden="false" customHeight="false" outlineLevel="0" collapsed="false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customFormat="false" ht="14.65" hidden="false" customHeight="false" outlineLevel="0" collapsed="false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customFormat="false" ht="14.65" hidden="false" customHeight="false" outlineLevel="0" collapsed="false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customFormat="false" ht="14.65" hidden="false" customHeight="false" outlineLevel="0" collapsed="false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customFormat="false" ht="14.65" hidden="false" customHeight="false" outlineLevel="0" collapsed="false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customFormat="false" ht="14.65" hidden="false" customHeight="false" outlineLevel="0" collapsed="false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customFormat="false" ht="14.65" hidden="false" customHeight="false" outlineLevel="0" collapsed="false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9062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5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4425</v>
      </c>
      <c r="C30" s="3" t="n">
        <v>4425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9133.2</v>
      </c>
      <c r="J42" s="17" t="n">
        <f aca="false">MAX((MAX((C42-(801*$B$34)),0))+(D42*$B$8)+(E42*$B$13)+(F42*$B$18)+(G42*$B$23)-H42-I42,0)</f>
        <v>41122.8555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9070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9070</v>
      </c>
      <c r="N42" s="12" t="n">
        <f aca="false">IF($B$34=2,IF(M42&gt;1944,M42*0.055,0),IF(M42&gt;972,M42*0.055,0))</f>
        <v>498.85</v>
      </c>
      <c r="O42" s="12" t="n">
        <f aca="false">M42*$B$33</f>
        <v>816.3</v>
      </c>
      <c r="P42" s="12" t="n">
        <f aca="false">B36*12</f>
        <v>39996</v>
      </c>
      <c r="Q42" s="12" t="n">
        <f aca="false">B42+C42+D42+E42+F42+G42-H42-I42-M42-N42-O42-P42</f>
        <v>991541.7055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991541.7055</v>
      </c>
      <c r="C43" s="12" t="n">
        <f aca="false">IF((B43-(P43/2))*$B$3&gt;0,(B43-(P43/2))*$B$3,0)</f>
        <v>53892.92843025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9224.532</v>
      </c>
      <c r="J43" s="17" t="n">
        <f aca="false">MAX((MAX((C43-(801*$B$34)),0))+(D43*$B$8)+(E43*$B$13)+(F43*$B$18)+(G43*$B$23)-H43-I43-O42,0)</f>
        <v>39568.11143025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8517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8517</v>
      </c>
      <c r="N43" s="12" t="n">
        <f aca="false">IF($B$34=2,IF(M43&gt;1944,M43*0.055,0),IF(M43&gt;972,M43*0.055,0))</f>
        <v>468.435</v>
      </c>
      <c r="O43" s="12" t="n">
        <f aca="false">M43*$B$33</f>
        <v>766.53</v>
      </c>
      <c r="P43" s="12" t="n">
        <f aca="false">P42*(1+$B$37)</f>
        <v>40995.9</v>
      </c>
      <c r="Q43" s="12" t="n">
        <f aca="false">B43+C43+D43+E43+F43+G43-H43-I43-M43-N43-O43-P43</f>
        <v>981979.25193025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981979.25193025</v>
      </c>
      <c r="C44" s="12" t="n">
        <f aca="false">IF((B44-(P44/2))*$B$3&gt;0,(B44-(P44/2))*$B$3,0)</f>
        <v>53333.7713515039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9316.77732</v>
      </c>
      <c r="J44" s="17" t="n">
        <f aca="false">MAX((MAX((C44-(801*$B$34)),0))+(D44*$B$8)+(E44*$B$13)+(F44*$B$18)+(G44*$B$23)-H44-I44-O43,0)</f>
        <v>38809.7447065039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8251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8251</v>
      </c>
      <c r="N44" s="12" t="n">
        <f aca="false">IF($B$34=2,IF(M44&gt;1944,M44*0.055,0),IF(M44&gt;972,M44*0.055,0))</f>
        <v>453.805</v>
      </c>
      <c r="O44" s="12" t="n">
        <f aca="false">M44*$B$33</f>
        <v>742.59</v>
      </c>
      <c r="P44" s="12" t="n">
        <f aca="false">P43*(1+$B$37)</f>
        <v>42020.7975</v>
      </c>
      <c r="Q44" s="12" t="n">
        <f aca="false">B44+C44+D44+E44+F44+G44-H44-I44-M44-N44-O44-P44</f>
        <v>970888.334136754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970888.334136754</v>
      </c>
      <c r="C45" s="12" t="n">
        <f aca="false">IF((B45-(P45/2))*$B$3&gt;0,(B45-(P45/2))*$B$3,0)</f>
        <v>52689.0734856992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9337.12407743898</v>
      </c>
      <c r="J45" s="17" t="n">
        <f aca="false">MAX((MAX((C45-(801*$B$34)),0))+(D45*$B$8)+(E45*$B$13)+(F45*$B$18)+(G45*$B$23)-H45-I45-O44,0)</f>
        <v>38004.8527136352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7972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7972</v>
      </c>
      <c r="N45" s="12" t="n">
        <f aca="false">IF($B$34=2,IF(M45&gt;1944,M45*0.055,0),IF(M45&gt;972,M45*0.055,0))</f>
        <v>438.46</v>
      </c>
      <c r="O45" s="12" t="n">
        <f aca="false">M45*$B$33</f>
        <v>717.48</v>
      </c>
      <c r="P45" s="12" t="n">
        <f aca="false">P44*(1+$B$37)</f>
        <v>43071.3174375</v>
      </c>
      <c r="Q45" s="12" t="n">
        <f aca="false">B45+C45+D45+E45+F45+G45-H45-I45-M45-N45-O45-P45</f>
        <v>958237.519412889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958237.519412889</v>
      </c>
      <c r="C46" s="12" t="n">
        <f aca="false">IF((B46-(P46/2))*$B$3&gt;0,(B46-(P46/2))*$B$3,0)</f>
        <v>51957.0725420525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9299.47894204076</v>
      </c>
      <c r="J46" s="17" t="n">
        <f aca="false">MAX((MAX((C46-(801*$B$34)),0))+(D46*$B$8)+(E46*$B$13)+(F46*$B$18)+(G46*$B$23)-H46-I46-O45,0)</f>
        <v>37164.4491041286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7683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7683</v>
      </c>
      <c r="N46" s="12" t="n">
        <f aca="false">IF($B$34=2,IF(M46&gt;1944,M46*0.055,0),IF(M46&gt;972,M46*0.055,0))</f>
        <v>422.565</v>
      </c>
      <c r="O46" s="12" t="n">
        <f aca="false">M46*$B$33</f>
        <v>691.47</v>
      </c>
      <c r="P46" s="12" t="n">
        <f aca="false">P45*(1+$B$37)</f>
        <v>44148.1003734375</v>
      </c>
      <c r="Q46" s="12" t="n">
        <f aca="false">B46+C46+D46+E46+F46+G46-H46-I46-M46-N46-O46-P46</f>
        <v>943975.31314358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943975.31314358</v>
      </c>
      <c r="C47" s="12" t="n">
        <f aca="false">IF((B47-(P47/2))*$B$3&gt;0,(B47-(P47/2))*$B$3,0)</f>
        <v>51134.8923494718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9243.84515245315</v>
      </c>
      <c r="J47" s="17" t="n">
        <f aca="false">MAX((MAX((C47-(801*$B$34)),0))+(D47*$B$8)+(E47*$B$13)+(F47*$B$18)+(G47*$B$23)-H47-I47-O46,0)</f>
        <v>36245.0527988207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7371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7371</v>
      </c>
      <c r="N47" s="12" t="n">
        <f aca="false">IF($B$34=2,IF(M47&gt;1944,M47*0.055,0),IF(M47&gt;972,M47*0.055,0))</f>
        <v>405.405</v>
      </c>
      <c r="O47" s="12" t="n">
        <f aca="false">M47*$B$33</f>
        <v>663.39</v>
      </c>
      <c r="P47" s="12" t="n">
        <f aca="false">P46*(1+$B$37)</f>
        <v>45251.8028827734</v>
      </c>
      <c r="Q47" s="12" t="n">
        <f aca="false">B47+C47+D47+E47+F47+G47-H47-I47-M47-N47-O47-P47</f>
        <v>928021.238059628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928021.238059628</v>
      </c>
      <c r="C48" s="12" t="n">
        <f aca="false">IF((B48-(P48/2))*$B$3&gt;0,(B48-(P48/2))*$B$3,0)</f>
        <v>50218.0477440625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9168.88477191645</v>
      </c>
      <c r="J48" s="17" t="n">
        <f aca="false">MAX((MAX((C48-(801*$B$34)),0))+(D48*$B$8)+(E48*$B$13)+(F48*$B$18)+(G48*$B$23)-H48-I48-O47,0)</f>
        <v>35244.3399760292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7035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7035</v>
      </c>
      <c r="N48" s="12" t="n">
        <f aca="false">IF($B$34=2,IF(M48&gt;1944,M48*0.055,0),IF(M48&gt;972,M48*0.055,0))</f>
        <v>386.925</v>
      </c>
      <c r="O48" s="12" t="n">
        <f aca="false">M48*$B$33</f>
        <v>633.15</v>
      </c>
      <c r="P48" s="12" t="n">
        <f aca="false">P47*(1+$B$37)</f>
        <v>46383.0979548428</v>
      </c>
      <c r="Q48" s="12" t="n">
        <f aca="false">B48+C48+D48+E48+F48+G48-H48-I48-M48-N48-O48-P48</f>
        <v>910291.795080814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910291.795080814</v>
      </c>
      <c r="C49" s="12" t="n">
        <f aca="false">IF((B49-(P49/2))*$B$3&gt;0,(B49-(P49/2))*$B$3,0)</f>
        <v>49201.8853845321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9073.18588230475</v>
      </c>
      <c r="J49" s="17" t="n">
        <f aca="false">MAX((MAX((C49-(801*$B$34)),0))+(D49*$B$8)+(E49*$B$13)+(F49*$B$18)+(G49*$B$23)-H49-I49-O48,0)</f>
        <v>34158.7970212854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6676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6676</v>
      </c>
      <c r="N49" s="12" t="n">
        <f aca="false">IF($B$34=2,IF(M49&gt;1944,M49*0.055,0),IF(M49&gt;972,M49*0.055,0))</f>
        <v>367.18</v>
      </c>
      <c r="O49" s="12" t="n">
        <f aca="false">M49*$B$33</f>
        <v>600.84</v>
      </c>
      <c r="P49" s="12" t="n">
        <f aca="false">P48*(1+$B$37)</f>
        <v>47542.6754037138</v>
      </c>
      <c r="Q49" s="12" t="n">
        <f aca="false">B49+C49+D49+E49+F49+G49-H49-I49-M49-N49-O49-P49</f>
        <v>890698.046698386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890698.046698386</v>
      </c>
      <c r="C50" s="12" t="n">
        <f aca="false">IF((B50-(P50/2))*$B$3&gt;0,(B50-(P50/2))*$B$3,0)</f>
        <v>48081.449618246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8955.23506329506</v>
      </c>
      <c r="J50" s="17" t="n">
        <f aca="false">MAX((MAX((C50-(801*$B$34)),0))+(D50*$B$8)+(E50*$B$13)+(F50*$B$18)+(G50*$B$23)-H50-I50-O49,0)</f>
        <v>32984.5132123665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6293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6293</v>
      </c>
      <c r="N50" s="12" t="n">
        <f aca="false">IF($B$34=2,IF(M50&gt;1944,M50*0.055,0),IF(M50&gt;972,M50*0.055,0))</f>
        <v>346.115</v>
      </c>
      <c r="O50" s="12" t="n">
        <f aca="false">M50*$B$33</f>
        <v>566.37</v>
      </c>
      <c r="P50" s="12" t="n">
        <f aca="false">P49*(1+$B$37)</f>
        <v>48731.2422888067</v>
      </c>
      <c r="Q50" s="12" t="n">
        <f aca="false">B50+C50+D50+E50+F50+G50-H50-I50-M50-N50-O50-P50</f>
        <v>869147.672621946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869147.672621946</v>
      </c>
      <c r="C51" s="12" t="n">
        <f aca="false">IF((B51-(P51/2))*$B$3&gt;0,(B51-(P51/2))*$B$3,0)</f>
        <v>46851.5965576657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8813.43499898135</v>
      </c>
      <c r="J51" s="17" t="n">
        <f aca="false">MAX((MAX((C51-(801*$B$34)),0))+(D51*$B$8)+(E51*$B$13)+(F51*$B$18)+(G51*$B$23)-H51-I51-O50,0)</f>
        <v>31717.6364556837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5887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5887</v>
      </c>
      <c r="N51" s="12" t="n">
        <f aca="false">IF($B$34=2,IF(M51&gt;1944,M51*0.055,0),IF(M51&gt;972,M51*0.055,0))</f>
        <v>323.785</v>
      </c>
      <c r="O51" s="12" t="n">
        <f aca="false">M51*$B$33</f>
        <v>529.83</v>
      </c>
      <c r="P51" s="12" t="n">
        <f aca="false">P50*(1+$B$37)</f>
        <v>49949.5233460268</v>
      </c>
      <c r="Q51" s="12" t="n">
        <f aca="false">B51+C51+D51+E51+F51+G51-H51-I51-M51-N51-O51-P51</f>
        <v>845542.540731602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845542.540731602</v>
      </c>
      <c r="C52" s="12" t="n">
        <f aca="false">IF((B52-(P52/2))*$B$3&gt;0,(B52-(P52/2))*$B$3,0)</f>
        <v>45506.8592559304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9469.13434196918</v>
      </c>
      <c r="J52" s="17" t="n">
        <f aca="false">MAX((MAX((C52-(801*$B$34)),0))+(D52*$B$8)+(E52*$B$13)+(F52*$B$18)+(G52*$B$23)-H52-I52-O51,0)</f>
        <v>33862.8478313255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6579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6579</v>
      </c>
      <c r="N52" s="12" t="n">
        <f aca="false">IF($B$34=2,IF(M52&gt;1944,M52*0.055,0),IF(M52&gt;972,M52*0.055,0))</f>
        <v>361.845</v>
      </c>
      <c r="O52" s="12" t="n">
        <f aca="false">M52*$B$33</f>
        <v>592.11</v>
      </c>
      <c r="P52" s="12" t="n">
        <f aca="false">P51*(1+$B$37)</f>
        <v>51198.2614296775</v>
      </c>
      <c r="Q52" s="12" t="n">
        <f aca="false">B52+C52+D52+E52+F52+G52-H52-I52-M52-N52-O52-P52</f>
        <v>822005.002133251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822005.002133251</v>
      </c>
      <c r="C53" s="12" t="n">
        <f aca="false">IF((B53-(P53/2))*$B$3&gt;0,(B53-(P53/2))*$B$3,0)</f>
        <v>44165.007069855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9312.72687855574</v>
      </c>
      <c r="J53" s="17" t="n">
        <f aca="false">MAX((MAX((C53-(801*$B$34)),0))+(D53*$B$8)+(E53*$B$13)+(F53*$B$18)+(G53*$B$23)-H53-I53-O52,0)</f>
        <v>32415.5309899449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6110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6110</v>
      </c>
      <c r="N53" s="12" t="n">
        <f aca="false">IF($B$34=2,IF(M53&gt;1944,M53*0.055,0),IF(M53&gt;972,M53*0.055,0))</f>
        <v>336.05</v>
      </c>
      <c r="O53" s="12" t="n">
        <f aca="false">M53*$B$33</f>
        <v>549.9</v>
      </c>
      <c r="P53" s="12" t="n">
        <f aca="false">P52*(1+$B$37)</f>
        <v>52478.2179654194</v>
      </c>
      <c r="Q53" s="12" t="n">
        <f aca="false">B53+C53+D53+E53+F53+G53-H53-I53-M53-N53-O53-P53</f>
        <v>796339.475157776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796339.475157776</v>
      </c>
      <c r="C54" s="12" t="n">
        <f aca="false">IF((B54-(P54/2))*$B$3&gt;0,(B54-(P54/2))*$B$3,0)</f>
        <v>42704.1635590027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9129.24677727653</v>
      </c>
      <c r="J54" s="17" t="n">
        <f aca="false">MAX((MAX((C54-(801*$B$34)),0))+(D54*$B$8)+(E54*$B$13)+(F54*$B$18)+(G54*$B$23)-H54-I54-O53,0)</f>
        <v>30970.6372663108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5651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5651</v>
      </c>
      <c r="N54" s="12" t="n">
        <f aca="false">IF($B$34=2,IF(M54&gt;1944,M54*0.055,0),IF(M54&gt;972,M54*0.055,0))</f>
        <v>310.805</v>
      </c>
      <c r="O54" s="12" t="n">
        <f aca="false">M54*$B$33</f>
        <v>508.59</v>
      </c>
      <c r="P54" s="12" t="n">
        <f aca="false">P53*(1+$B$37)</f>
        <v>53790.1734145549</v>
      </c>
      <c r="Q54" s="12" t="n">
        <f aca="false">B54+C54+D54+E54+F54+G54-H54-I54-M54-N54-O54-P54</f>
        <v>768400.444009532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768400.444009532</v>
      </c>
      <c r="C55" s="12" t="n">
        <f aca="false">IF((B55-(P55/2))*$B$3&gt;0,(B55-(P55/2))*$B$3,0)</f>
        <v>41116.2303974688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8916.35363895983</v>
      </c>
      <c r="J55" s="17" t="n">
        <f aca="false">MAX((MAX((C55-(801*$B$34)),0))+(D55*$B$8)+(E55*$B$13)+(F55*$B$18)+(G55*$B$23)-H55-I55-O54,0)</f>
        <v>29416.5503994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5168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5168</v>
      </c>
      <c r="N55" s="12" t="n">
        <f aca="false">IF($B$34=2,IF(M55&gt;1944,M55*0.055,0),IF(M55&gt;972,M55*0.055,0))</f>
        <v>284.24</v>
      </c>
      <c r="O55" s="12" t="n">
        <f aca="false">M55*$B$33</f>
        <v>465.12</v>
      </c>
      <c r="P55" s="12" t="n">
        <f aca="false">P54*(1+$B$37)</f>
        <v>55134.9277499188</v>
      </c>
      <c r="Q55" s="12" t="n">
        <f aca="false">B55+C55+D55+E55+F55+G55-H55-I55-M55-N55-O55-P55</f>
        <v>738074.296659013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738074.296659013</v>
      </c>
      <c r="C56" s="12" t="n">
        <f aca="false">IF((B56-(P56/2))*$B$3&gt;0,(B56-(P56/2))*$B$3,0)</f>
        <v>39394.8793633885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8671.97894481733</v>
      </c>
      <c r="J56" s="17" t="n">
        <f aca="false">MAX((MAX((C56-(801*$B$34)),0))+(D56*$B$8)+(E56*$B$13)+(F56*$B$18)+(G56*$B$23)-H56-I56-O55,0)</f>
        <v>27751.5811601473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4662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4662</v>
      </c>
      <c r="N56" s="12" t="n">
        <f aca="false">IF($B$34=2,IF(M56&gt;1944,M56*0.055,0),IF(M56&gt;972,M56*0.055,0))</f>
        <v>256.41</v>
      </c>
      <c r="O56" s="12" t="n">
        <f aca="false">M56*$B$33</f>
        <v>419.58</v>
      </c>
      <c r="P56" s="12" t="n">
        <f aca="false">P55*(1+$B$37)</f>
        <v>56513.3009436667</v>
      </c>
      <c r="Q56" s="12" t="n">
        <f aca="false">B56+C56+D56+E56+F56+G56-H56-I56-M56-N56-O56-P56</f>
        <v>705240.706875494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705240.706875494</v>
      </c>
      <c r="C57" s="12" t="n">
        <f aca="false">IF((B57-(P57/2))*$B$3&gt;0,(B57-(P57/2))*$B$3,0)</f>
        <v>37533.4090278735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8393.91373834173</v>
      </c>
      <c r="J57" s="17" t="n">
        <f aca="false">MAX((MAX((C57-(801*$B$34)),0))+(D57*$B$8)+(E57*$B$13)+(F57*$B$18)+(G57*$B$23)-H57-I57-O56,0)</f>
        <v>25970.6354036922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4134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4134</v>
      </c>
      <c r="N57" s="12" t="n">
        <f aca="false">IF($B$34=2,IF(M57&gt;1944,M57*0.055,0),IF(M57&gt;972,M57*0.055,0))</f>
        <v>227.37</v>
      </c>
      <c r="O57" s="12" t="n">
        <f aca="false">M57*$B$33</f>
        <v>372.06</v>
      </c>
      <c r="P57" s="12" t="n">
        <f aca="false">P56*(1+$B$37)</f>
        <v>57926.1334672584</v>
      </c>
      <c r="Q57" s="12" t="n">
        <f aca="false">B57+C57+D57+E57+F57+G57-H57-I57-M57-N57-O57-P57</f>
        <v>669772.358811928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669772.358811928</v>
      </c>
      <c r="C58" s="12" t="n">
        <f aca="false">IF((B58-(P58/2))*$B$3&gt;0,(B58-(P58/2))*$B$3,0)</f>
        <v>35524.7294552527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8079.80030227296</v>
      </c>
      <c r="J58" s="17" t="n">
        <f aca="false">MAX((MAX((C58-(801*$B$34)),0))+(D58*$B$8)+(E58*$B$13)+(F58*$B$18)+(G58*$B$23)-H58-I58-O57,0)</f>
        <v>24068.356094883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3586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3586</v>
      </c>
      <c r="N58" s="12" t="n">
        <f aca="false">IF($B$34=2,IF(M58&gt;1944,M58*0.055,0),IF(M58&gt;972,M58*0.055,0))</f>
        <v>197.23</v>
      </c>
      <c r="O58" s="12" t="n">
        <f aca="false">M58*$B$33</f>
        <v>322.74</v>
      </c>
      <c r="P58" s="12" t="n">
        <f aca="false">P57*(1+$B$37)</f>
        <v>59374.2868039399</v>
      </c>
      <c r="Q58" s="12" t="n">
        <f aca="false">B58+C58+D58+E58+F58+G58-H58-I58-M58-N58-O58-P58</f>
        <v>631533.518102871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631533.518102871</v>
      </c>
      <c r="C59" s="12" t="n">
        <f aca="false">IF((B59-(P59/2))*$B$3&gt;0,(B59-(P59/2))*$B$3,0)</f>
        <v>33361.2828844298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7727.11046909213</v>
      </c>
      <c r="J59" s="17" t="n">
        <f aca="false">MAX((MAX((C59-(801*$B$34)),0))+(D59*$B$8)+(E59*$B$13)+(F59*$B$18)+(G59*$B$23)-H59-I59-O58,0)</f>
        <v>22038.9746364582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3018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3018</v>
      </c>
      <c r="N59" s="12" t="n">
        <f aca="false">IF($B$34=2,IF(M59&gt;1944,M59*0.055,0),IF(M59&gt;972,M59*0.055,0))</f>
        <v>165.99</v>
      </c>
      <c r="O59" s="12" t="n">
        <f aca="false">M59*$B$33</f>
        <v>271.62</v>
      </c>
      <c r="P59" s="12" t="n">
        <f aca="false">P58*(1+$B$37)</f>
        <v>60858.6439740383</v>
      </c>
      <c r="Q59" s="12" t="n">
        <f aca="false">B59+C59+D59+E59+F59+G59-H59-I59-M59-N59-O59-P59</f>
        <v>590381.978765291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590381.978765291</v>
      </c>
      <c r="C60" s="12" t="n">
        <f aca="false">IF((B60-(P60/2))*$B$3&gt;0,(B60-(P60/2))*$B$3,0)</f>
        <v>31035.1517669371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7333.16135996633</v>
      </c>
      <c r="J60" s="17" t="n">
        <f aca="false">MAX((MAX((C60-(801*$B$34)),0))+(D60*$B$8)+(E60*$B$13)+(F60*$B$18)+(G60*$B$23)-H60-I60-O59,0)</f>
        <v>19876.6720785417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2434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2434</v>
      </c>
      <c r="N60" s="12" t="n">
        <f aca="false">IF($B$34=2,IF(M60&gt;1944,M60*0.055,0),IF(M60&gt;972,M60*0.055,0))</f>
        <v>133.87</v>
      </c>
      <c r="O60" s="12" t="n">
        <f aca="false">M60*$B$33</f>
        <v>219.06</v>
      </c>
      <c r="P60" s="12" t="n">
        <f aca="false">P59*(1+$B$37)</f>
        <v>62380.1100733893</v>
      </c>
      <c r="Q60" s="12" t="n">
        <f aca="false">B60+C60+D60+E60+F60+G60-H60-I60-M60-N60-O60-P60</f>
        <v>546164.230770443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546164.230770443</v>
      </c>
      <c r="C61" s="12" t="n">
        <f aca="false">IF((B61-(P61/2))*$B$3&gt;0,(B61-(P61/2))*$B$3,0)</f>
        <v>28537.7905518596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6895.0540980289</v>
      </c>
      <c r="J61" s="17" t="n">
        <f aca="false">MAX((MAX((C61-(801*$B$34)),0))+(D61*$B$8)+(E61*$B$13)+(F61*$B$18)+(G61*$B$23)-H61-I61-O60,0)</f>
        <v>17574.8310516273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1834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1834</v>
      </c>
      <c r="N61" s="12" t="n">
        <f aca="false">IF($B$34=2,IF(M61&gt;1944,M61*0.055,0),IF(M61&gt;972,M61*0.055,0))</f>
        <v>100.87</v>
      </c>
      <c r="O61" s="12" t="n">
        <f aca="false">M61*$B$33</f>
        <v>165.06</v>
      </c>
      <c r="P61" s="12" t="n">
        <f aca="false">P60*(1+$B$37)</f>
        <v>63939.612825224</v>
      </c>
      <c r="Q61" s="12" t="n">
        <f aca="false">B61+C61+D61+E61+F61+G61-H61-I61-M61-N61-O61-P61</f>
        <v>498719.578996847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498719.578996847</v>
      </c>
      <c r="C62" s="12" t="n">
        <f aca="false">IF((B62-(P62/2))*$B$3&gt;0,(B62-(P62/2))*$B$3,0)</f>
        <v>25860.2542720275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6409.71329620954</v>
      </c>
      <c r="J62" s="17" t="n">
        <f aca="false">MAX((MAX((C62-(801*$B$34)),0))+(D62*$B$8)+(E62*$B$13)+(F62*$B$18)+(G62*$B$23)-H62-I62-O61,0)</f>
        <v>15126.9436750305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1222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1222</v>
      </c>
      <c r="N62" s="12" t="n">
        <f aca="false">IF($B$34=2,IF(M62&gt;1944,M62*0.055,0),IF(M62&gt;972,M62*0.055,0))</f>
        <v>67.21</v>
      </c>
      <c r="O62" s="12" t="n">
        <f aca="false">M62*$B$33</f>
        <v>109.98</v>
      </c>
      <c r="P62" s="12" t="n">
        <f aca="false">P61*(1+$B$37)</f>
        <v>65538.1031458546</v>
      </c>
      <c r="Q62" s="12" t="n">
        <f aca="false">B62+C62+D62+E62+F62+G62-H62-I62-M62-N62-O62-P62</f>
        <v>447875.289526022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447875.289526022</v>
      </c>
      <c r="C63" s="12" t="n">
        <f aca="false">IF((B63-(P63/2))*$B$3&gt;0,(B63-(P63/2))*$B$3,0)</f>
        <v>22992.9291473393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7051.32483545566</v>
      </c>
      <c r="J63" s="17" t="n">
        <f aca="false">MAX((MAX((C63-(801*$B$34)),0))+(D63*$B$8)+(E63*$B$13)+(F63*$B$18)+(G63*$B$23)-H63-I63-O62,0)</f>
        <v>16903.1831385209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1663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1663</v>
      </c>
      <c r="N63" s="12" t="n">
        <f aca="false">IF($B$34=2,IF(M63&gt;1944,M63*0.055,0),IF(M63&gt;972,M63*0.055,0))</f>
        <v>91.465</v>
      </c>
      <c r="O63" s="12" t="n">
        <f aca="false">M63*$B$33</f>
        <v>149.67</v>
      </c>
      <c r="P63" s="12" t="n">
        <f aca="false">P62*(1+$B$37)</f>
        <v>67176.555724501</v>
      </c>
      <c r="Q63" s="12" t="n">
        <f aca="false">B63+C63+D63+E63+F63+G63-H63-I63-M63-N63-O63-P63</f>
        <v>396608.761940042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396608.761940042</v>
      </c>
      <c r="C64" s="12" t="n">
        <f aca="false">IF((B64-(P64/2))*$B$3&gt;0,(B64-(P64/2))*$B$3,0)</f>
        <v>20101.0331307836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6520.18404061869</v>
      </c>
      <c r="J64" s="17" t="n">
        <f aca="false">MAX((MAX((C64-(801*$B$34)),0))+(D64*$B$8)+(E64*$B$13)+(F64*$B$18)+(G64*$B$23)-H64-I64-O63,0)</f>
        <v>14206.3647730205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999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999</v>
      </c>
      <c r="N64" s="12" t="n">
        <f aca="false">IF($B$34=2,IF(M64&gt;1944,M64*0.055,0),IF(M64&gt;972,M64*0.055,0))</f>
        <v>54.945</v>
      </c>
      <c r="O64" s="12" t="n">
        <f aca="false">M64*$B$33</f>
        <v>89.91</v>
      </c>
      <c r="P64" s="12" t="n">
        <f aca="false">P63*(1+$B$37)</f>
        <v>68855.9696176135</v>
      </c>
      <c r="Q64" s="12" t="n">
        <f aca="false">B64+C64+D64+E64+F64+G64-H64-I64-M64-N64-O64-P64</f>
        <v>341765.972095449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341765.972095449</v>
      </c>
      <c r="C65" s="12" t="n">
        <f aca="false">IF((B65-(P65/2))*$B$3&gt;0,(B65-(P65/2))*$B$3,0)</f>
        <v>17009.4894654864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5934.72157909204</v>
      </c>
      <c r="J65" s="17" t="n">
        <f aca="false">MAX((MAX((C65-(801*$B$34)),0))+(D65*$B$8)+(E65*$B$13)+(F65*$B$18)+(G65*$B$23)-H65-I65-O64,0)</f>
        <v>11447.4767510885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402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402</v>
      </c>
      <c r="N65" s="12" t="n">
        <f aca="false">IF($B$34=2,IF(M65&gt;1944,M65*0.055,0),IF(M65&gt;972,M65*0.055,0))</f>
        <v>0</v>
      </c>
      <c r="O65" s="12" t="n">
        <f aca="false">M65*$B$33</f>
        <v>36.18</v>
      </c>
      <c r="P65" s="12" t="n">
        <f aca="false">P64*(1+$B$37)</f>
        <v>70577.3688580538</v>
      </c>
      <c r="Q65" s="12" t="n">
        <f aca="false">B65+C65+D65+E65+F65+G65-H65-I65-M65-N65-O65-P65</f>
        <v>283088.809988484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283088.809988484</v>
      </c>
      <c r="C66" s="12" t="n">
        <f aca="false">IF((B66-(P66/2))*$B$3&gt;0,(B66-(P66/2))*$B$3,0)</f>
        <v>13703.9439189046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5290.34109366409</v>
      </c>
      <c r="J66" s="17" t="n">
        <f aca="false">MAX((MAX((C66-(801*$B$34)),0))+(D66*$B$8)+(E66*$B$13)+(F66*$B$18)+(G66*$B$23)-H66-I66-O65,0)</f>
        <v>8510.52391321687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220094.710822196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220094.710822196</v>
      </c>
      <c r="C67" s="12" t="n">
        <f aca="false">IF((B67-(P67/2))*$B$3&gt;0,(B67-(P67/2))*$B$3,0)</f>
        <v>10157.5842892892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4579.54483105516</v>
      </c>
      <c r="J67" s="17" t="n">
        <f aca="false">MAX((MAX((C67-(801*$B$34)),0))+(D67*$B$8)+(E67*$B$13)+(F67*$B$18)+(G67*$B$23)-H67-I67-O66,0)</f>
        <v>5363.8801632841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152109.242828987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152109.242828987</v>
      </c>
      <c r="C68" s="12" t="n">
        <f aca="false">IF((B68-(P68/2))*$B$3&gt;0,(B68-(P68/2))*$B$3,0)</f>
        <v>6332.94901163253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3792.19558132172</v>
      </c>
      <c r="J68" s="17" t="n">
        <f aca="false">MAX((MAX((C68-(801*$B$34)),0))+(D68*$B$8)+(E68*$B$13)+(F68*$B$18)+(G68*$B$23)-H68-I68-O67,0)</f>
        <v>1960.76358588406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78866.8995544659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78866.8995544659</v>
      </c>
      <c r="C69" s="12" t="n">
        <f aca="false">IF((B69-(P69/2))*$B$3&gt;0,(B69-(P69/2))*$B$3,0)</f>
        <v>2215.27111076221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2922.89443084758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90.8110500232142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90.8110500232142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-82799.2326181757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-82799.2326181757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-168157.232931212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-168157.232931212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-256056.221765854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-256056.221765854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-346571.528229483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-346571.528229483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-439780.856969138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-439780.856969138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-535764.369375445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-535764.369375445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-634604.767795957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-634604.767795957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-736387.38287721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-736387.38287721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-841200.264159773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-841200.264159773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-949134.274055724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-949134.274055724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-1060283.1853434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-1060283.1853434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-1174743.78231993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-1174743.78231993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-1292615.96575786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-1292615.96575786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-1414002.86181842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-1414002.86181842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-1539010.93508029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-1539010.93508029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-1667750.1058494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-1667750.1058494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3296.82215234063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-1800333.87192233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8886</v>
      </c>
      <c r="N90" s="12" t="n">
        <f aca="false">IF($B$34=2,IF(M90&gt;1944,M90*0.055,0),IF(M90&gt;972,M90*0.055,0))</f>
        <v>488.73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997376.8624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997376.8624</v>
      </c>
      <c r="C91" s="12" t="n">
        <f aca="false">IF((B91-(P91/2))*$C$3&gt;0,(B91-(P91/2))*$C$3,0)</f>
        <v>43487.24177856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40253.15177856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8759</v>
      </c>
      <c r="N91" s="12" t="n">
        <f aca="false">IF($B$34=2,IF(M91&gt;1944,M91*0.055,0),IF(M91&gt;972,M91*0.055,0))</f>
        <v>481.745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993321.30917856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993321.30917856</v>
      </c>
      <c r="C92" s="12" t="n">
        <f aca="false">IF((B92-(P92/2))*$C$3&gt;0,(B92-(P92/2))*$C$3,0)</f>
        <v>43279.3050336081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39823.0705836081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8607</v>
      </c>
      <c r="N92" s="12" t="n">
        <f aca="false">IF($B$34=2,IF(M92&gt;1944,M92*0.055,0),IF(M92&gt;972,M92*0.055,0))</f>
        <v>473.385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987740.621162168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987740.621162168</v>
      </c>
      <c r="C93" s="12" t="n">
        <f aca="false">IF((B93-(P93/2))*$C$3&gt;0,(B93-(P93/2))*$C$3,0)</f>
        <v>43002.6768473931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39312.6882751431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8427</v>
      </c>
      <c r="N93" s="12" t="n">
        <f aca="false">IF($B$34=2,IF(M93&gt;1944,M93*0.055,0),IF(M93&gt;972,M93*0.055,0))</f>
        <v>463.485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980540.097761311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980540.097761311</v>
      </c>
      <c r="C94" s="12" t="n">
        <f aca="false">IF((B94-(P94/2))*$C$3&gt;0,(B94-(P94/2))*$C$3,0)</f>
        <v>42653.1183727678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39424.2530101565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8466</v>
      </c>
      <c r="N94" s="12" t="n">
        <f aca="false">IF($B$34=2,IF(M94&gt;1944,M94*0.055,0),IF(M94&gt;972,M94*0.055,0))</f>
        <v>465.63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972135.093661808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972135.093661808</v>
      </c>
      <c r="C95" s="12" t="n">
        <f aca="false">IF((B95-(P95/2))*$C$3&gt;0,(B95-(P95/2))*$C$3,0)</f>
        <v>42249.0360218756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38761.4190425763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8234</v>
      </c>
      <c r="N95" s="12" t="n">
        <f aca="false">IF($B$34=2,IF(M95&gt;1944,M95*0.055,0),IF(M95&gt;972,M95*0.055,0))</f>
        <v>452.87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961920.116095886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961920.116095886</v>
      </c>
      <c r="C96" s="12" t="n">
        <f aca="false">IF((B96-(P96/2))*$C$3&gt;0,(B96-(P96/2))*$C$3,0)</f>
        <v>41763.5093431639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38003.6931420993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7971</v>
      </c>
      <c r="N96" s="12" t="n">
        <f aca="false">IF($B$34=2,IF(M96&gt;1944,M96*0.055,0),IF(M96&gt;972,M96*0.055,0))</f>
        <v>438.405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949784.26164819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949784.26164819</v>
      </c>
      <c r="C97" s="12" t="n">
        <f aca="false">IF((B97-(P97/2))*$C$3&gt;0,(B97-(P97/2))*$C$3,0)</f>
        <v>41191.5763722839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37145.4384140018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7677</v>
      </c>
      <c r="N97" s="12" t="n">
        <f aca="false">IF($B$34=2,IF(M97&gt;1944,M97*0.055,0),IF(M97&gt;972,M97*0.055,0))</f>
        <v>422.235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935609.284931753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935609.284931753</v>
      </c>
      <c r="C98" s="12" t="n">
        <f aca="false">IF((B98-(P98/2))*$C$3&gt;0,(B98-(P98/2))*$C$3,0)</f>
        <v>40527.9478365028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36180.6568959065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7349</v>
      </c>
      <c r="N98" s="12" t="n">
        <f aca="false">IF($B$34=2,IF(M98&gt;1944,M98*0.055,0),IF(M98&gt;972,M98*0.055,0))</f>
        <v>404.195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919272.342842656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919272.342842656</v>
      </c>
      <c r="C99" s="12" t="n">
        <f aca="false">IF((B99-(P99/2))*$C$3&gt;0,(B99-(P99/2))*$C$3,0)</f>
        <v>39767.1289532405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37125.1296682923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7670</v>
      </c>
      <c r="N99" s="12" t="n">
        <f aca="false">IF($B$34=2,IF(M99&gt;1944,M99*0.055,0),IF(M99&gt;972,M99*0.055,0))</f>
        <v>421.85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902143.96183647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902143.96183647</v>
      </c>
      <c r="C100" s="12" t="n">
        <f aca="false">IF((B100-(P100/2))*$C$3&gt;0,(B100-(P100/2))*$C$3,0)</f>
        <v>38969.9291291517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35994.8447811474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7286</v>
      </c>
      <c r="N100" s="12" t="n">
        <f aca="false">IF($B$34=2,IF(M100&gt;1944,M100*0.055,0),IF(M100&gt;972,M100*0.055,0))</f>
        <v>400.73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882637.275969531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882637.275969531</v>
      </c>
      <c r="C101" s="12" t="n">
        <f aca="false">IF((B101-(P101/2))*$C$3&gt;0,(B101-(P101/2))*$C$3,0)</f>
        <v>38065.8480794861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34740.5015122788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6868</v>
      </c>
      <c r="N101" s="12" t="n">
        <f aca="false">IF($B$34=2,IF(M101&gt;1944,M101*0.055,0),IF(M101&gt;972,M101*0.055,0))</f>
        <v>377.74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860606.236961042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860606.236961042</v>
      </c>
      <c r="C102" s="12" t="n">
        <f aca="false">IF((B102-(P102/2))*$C$3&gt;0,(B102-(P102/2))*$C$3,0)</f>
        <v>37048.3563034345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33354.7088885551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6413</v>
      </c>
      <c r="N102" s="12" t="n">
        <f aca="false">IF($B$34=2,IF(M102&gt;1944,M102*0.055,0),IF(M102&gt;972,M102*0.055,0))</f>
        <v>352.715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835898.545460601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835898.545460601</v>
      </c>
      <c r="C103" s="12" t="n">
        <f aca="false">IF((B103-(P103/2))*$C$3&gt;0,(B103-(P103/2))*$C$3,0)</f>
        <v>35910.6451791977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31829.753729166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5923</v>
      </c>
      <c r="N103" s="12" t="n">
        <f aca="false">IF($B$34=2,IF(M103&gt;1944,M103*0.055,0),IF(M103&gt;972,M103*0.055,0))</f>
        <v>325.765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808349.982962157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808349.982962157</v>
      </c>
      <c r="C104" s="12" t="n">
        <f aca="false">IF((B104-(P104/2))*$C$3&gt;0,(B104-(P104/2))*$C$3,0)</f>
        <v>34645.375245893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30157.3467731293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5397</v>
      </c>
      <c r="N104" s="12" t="n">
        <f aca="false">IF($B$34=2,IF(M104&gt;1944,M104*0.055,0),IF(M104&gt;972,M104*0.055,0))</f>
        <v>296.835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777786.927364709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777786.927364709</v>
      </c>
      <c r="C105" s="12" t="n">
        <f aca="false">IF((B105-(P105/2))*$C$3&gt;0,(B105-(P105/2))*$C$3,0)</f>
        <v>33244.7878374494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28328.732051066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4836</v>
      </c>
      <c r="N105" s="12" t="n">
        <f aca="false">IF($B$34=2,IF(M105&gt;1944,M105*0.055,0),IF(M105&gt;972,M105*0.055,0))</f>
        <v>265.98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744023.700337229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744023.700337229</v>
      </c>
      <c r="C106" s="12" t="n">
        <f aca="false">IF((B106-(P106/2))*$C$3&gt;0,(B106-(P106/2))*$C$3,0)</f>
        <v>31700.5872466152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26334.5666739812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4241</v>
      </c>
      <c r="N106" s="12" t="n">
        <f aca="false">IF($B$34=2,IF(M106&gt;1944,M106*0.055,0),IF(M106&gt;972,M106*0.055,0))</f>
        <v>233.255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706861.901814914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706861.901814914</v>
      </c>
      <c r="C107" s="12" t="n">
        <f aca="false">IF((B107-(P107/2))*$C$3&gt;0,(B107-(P107/2))*$C$3,0)</f>
        <v>30003.9111155319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24164.8887298501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3613</v>
      </c>
      <c r="N107" s="12" t="n">
        <f aca="false">IF($B$34=2,IF(M107&gt;1944,M107*0.055,0),IF(M107&gt;972,M107*0.055,0))</f>
        <v>198.715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666089.709641598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666089.709641598</v>
      </c>
      <c r="C108" s="12" t="n">
        <f aca="false">IF((B108-(P108/2))*$C$3&gt;0,(B108-(P108/2))*$C$3,0)</f>
        <v>28145.2992766599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21809.0835058558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2955</v>
      </c>
      <c r="N108" s="12" t="n">
        <f aca="false">IF($B$34=2,IF(M108&gt;1944,M108*0.055,0),IF(M108&gt;972,M108*0.055,0))</f>
        <v>162.525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621479.032587676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621479.032587676</v>
      </c>
      <c r="C109" s="12" t="n">
        <f aca="false">IF((B109-(P109/2))*$C$3&gt;0,(B109-(P109/2))*$C$3,0)</f>
        <v>26114.5672813658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19255.7542673542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2270</v>
      </c>
      <c r="N109" s="12" t="n">
        <f aca="false">IF($B$34=2,IF(M109&gt;1944,M109*0.055,0),IF(M109&gt;972,M109*0.055,0))</f>
        <v>124.85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572784.641200661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572784.641200661</v>
      </c>
      <c r="C110" s="12" t="n">
        <f aca="false">IF((B110-(P110/2))*$C$3&gt;0,(B110-(P110/2))*$C$3,0)</f>
        <v>23900.7677419889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16492.680712836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1560</v>
      </c>
      <c r="N110" s="12" t="n">
        <f aca="false">IF($B$34=2,IF(M110&gt;1944,M110*0.055,0),IF(M110&gt;972,M110*0.055,0))</f>
        <v>85.8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519744.309061225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519744.309061225</v>
      </c>
      <c r="C111" s="12" t="n">
        <f aca="false">IF((B111-(P111/2))*$C$3&gt;0,(B111-(P111/2))*$C$3,0)</f>
        <v>21492.1965335417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13506.8221441683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833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462117.384053292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462117.384053292</v>
      </c>
      <c r="C112" s="12" t="n">
        <f aca="false">IF((B112-(P112/2))*$C$3&gt;0,(B112-(P112/2))*$C$3,0)</f>
        <v>18878.1052855823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10286.0267754335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196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399408.6556763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399408.6556763</v>
      </c>
      <c r="C113" s="12" t="n">
        <f aca="false">IF((B113-(P113/2))*$C$3&gt;0,(B113-(P113/2))*$C$3,0)</f>
        <v>16036.4410158204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6806.76802435089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330831.23026789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330831.23026789</v>
      </c>
      <c r="C114" s="12" t="n">
        <f aca="false">IF((B114-(P114/2))*$C$3&gt;0,(B114-(P114/2))*$C$3,0)</f>
        <v>12932.1977123198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3032.49258518448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255803.600800168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255803.600800168</v>
      </c>
      <c r="C115" s="12" t="n">
        <f aca="false">IF((B115-(P115/2))*$C$3&gt;0,(B115-(P115/2))*$C$3,0)</f>
        <v>9539.48615204781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173909.579187942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173909.579187942</v>
      </c>
      <c r="C116" s="12" t="n">
        <f aca="false">IF((B116-(P116/2))*$C$3&gt;0,(B116-(P116/2))*$C$3,0)</f>
        <v>5839.7548121432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84709.4418906667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84709.4418906667</v>
      </c>
      <c r="C117" s="12" t="n">
        <f aca="false">IF((B117-(P117/2))*$C$3&gt;0,(B117-(P117/2))*$C$3,0)</f>
        <v>1813.40464851112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-12261.3176492493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-12261.3176492493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-114933.033945088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-114933.033945088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-221641.191627832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-221641.191627832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-332540.515188982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-332540.515188982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-447791.799683026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-447791.799683026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-566451.155871199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-566451.155871199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-689797.71057855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-689797.71057855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-818011.954928435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-818011.954928435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-951281.494099153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-951281.494099153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-1089801.33603368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-1089801.33603368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-1233774.1922395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-1233774.1922395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-1383410.79120101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-1383410.79120101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-1538930.20495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-1538930.20495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-1700560.18936436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-1700560.18936436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-1868537.53879036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-1868537.53879036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-2043108.45561033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-2043108.45561033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-2224528.93540571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-2224528.93540571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-2413065.16839427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991541.7055</v>
      </c>
      <c r="C138" s="12" t="n">
        <f aca="false">Q90</f>
        <v>997376.8624</v>
      </c>
      <c r="D138" s="12" t="n">
        <f aca="false">B138-B2</f>
        <v>-8457.29449999996</v>
      </c>
      <c r="E138" s="12" t="n">
        <f aca="false">C138-C2</f>
        <v>-2622.13760000002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981979.25193025</v>
      </c>
      <c r="C139" s="12" t="n">
        <f aca="false">Q91</f>
        <v>993321.30917856</v>
      </c>
      <c r="D139" s="12" t="n">
        <f aca="false">B139-B138</f>
        <v>-9562.45356975007</v>
      </c>
      <c r="E139" s="12" t="n">
        <f aca="false">C139-C138</f>
        <v>-4055.55322143994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970888.334136754</v>
      </c>
      <c r="C140" s="12" t="n">
        <f aca="false">Q92</f>
        <v>987740.621162168</v>
      </c>
      <c r="D140" s="12" t="n">
        <f aca="false">B140-B139</f>
        <v>-11090.917793496</v>
      </c>
      <c r="E140" s="12" t="n">
        <f aca="false">C140-C139</f>
        <v>-5580.68801639194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958237.519412889</v>
      </c>
      <c r="C141" s="12" t="n">
        <f aca="false">Q93</f>
        <v>980540.097761311</v>
      </c>
      <c r="D141" s="12" t="n">
        <f aca="false">B141-B140</f>
        <v>-12650.8147238647</v>
      </c>
      <c r="E141" s="12" t="n">
        <f aca="false">C141-C140</f>
        <v>-7200.523400857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943975.31314358</v>
      </c>
      <c r="C142" s="12" t="n">
        <f aca="false">Q94</f>
        <v>972135.093661808</v>
      </c>
      <c r="D142" s="12" t="n">
        <f aca="false">B142-B141</f>
        <v>-14262.2062693088</v>
      </c>
      <c r="E142" s="12" t="n">
        <f aca="false">C142-C141</f>
        <v>-8405.00409950339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928021.238059628</v>
      </c>
      <c r="C143" s="12" t="n">
        <f aca="false">Q95</f>
        <v>961920.116095886</v>
      </c>
      <c r="D143" s="12" t="n">
        <f aca="false">B143-B142</f>
        <v>-15954.0750839527</v>
      </c>
      <c r="E143" s="12" t="n">
        <f aca="false">C143-C142</f>
        <v>-10214.9775659218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910291.795080814</v>
      </c>
      <c r="C144" s="12" t="n">
        <f aca="false">Q96</f>
        <v>949784.26164819</v>
      </c>
      <c r="D144" s="12" t="n">
        <f aca="false">B144-B143</f>
        <v>-17729.4429788135</v>
      </c>
      <c r="E144" s="12" t="n">
        <f aca="false">C144-C143</f>
        <v>-12135.8544476962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890698.046698386</v>
      </c>
      <c r="C145" s="12" t="n">
        <f aca="false">Q97</f>
        <v>935609.284931753</v>
      </c>
      <c r="D145" s="12" t="n">
        <f aca="false">B145-B144</f>
        <v>-19593.7483824285</v>
      </c>
      <c r="E145" s="12" t="n">
        <f aca="false">C145-C144</f>
        <v>-14174.9767164366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869147.672621946</v>
      </c>
      <c r="C146" s="12" t="n">
        <f aca="false">Q98</f>
        <v>919272.342842656</v>
      </c>
      <c r="D146" s="12" t="n">
        <f aca="false">B146-B145</f>
        <v>-21550.3740764401</v>
      </c>
      <c r="E146" s="12" t="n">
        <f aca="false">C146-C145</f>
        <v>-16336.9420890971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845542.540731602</v>
      </c>
      <c r="C147" s="12" t="n">
        <f aca="false">Q99</f>
        <v>902143.96183647</v>
      </c>
      <c r="D147" s="12" t="n">
        <f aca="false">B147-B146</f>
        <v>-23605.131890343</v>
      </c>
      <c r="E147" s="12" t="n">
        <f aca="false">C147-C146</f>
        <v>-17128.3810061865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822005.002133251</v>
      </c>
      <c r="C148" s="12" t="n">
        <f aca="false">Q100</f>
        <v>882637.275969531</v>
      </c>
      <c r="D148" s="12" t="n">
        <f aca="false">B148-B147</f>
        <v>-23537.5385983519</v>
      </c>
      <c r="E148" s="12" t="n">
        <f aca="false">C148-C147</f>
        <v>-19506.6858669382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796339.475157776</v>
      </c>
      <c r="C149" s="12" t="n">
        <f aca="false">Q101</f>
        <v>860606.236961042</v>
      </c>
      <c r="D149" s="12" t="n">
        <f aca="false">B149-B148</f>
        <v>-25665.5269754746</v>
      </c>
      <c r="E149" s="12" t="n">
        <f aca="false">C149-C148</f>
        <v>-22031.0390084897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768400.444009532</v>
      </c>
      <c r="C150" s="12" t="n">
        <f aca="false">Q102</f>
        <v>835898.545460601</v>
      </c>
      <c r="D150" s="12" t="n">
        <f aca="false">B150-B149</f>
        <v>-27939.031148244</v>
      </c>
      <c r="E150" s="12" t="n">
        <f aca="false">C150-C149</f>
        <v>-24707.6915004404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738074.296659013</v>
      </c>
      <c r="C151" s="12" t="n">
        <f aca="false">Q103</f>
        <v>808349.982962157</v>
      </c>
      <c r="D151" s="12" t="n">
        <f aca="false">B151-B150</f>
        <v>-30326.1473505187</v>
      </c>
      <c r="E151" s="12" t="n">
        <f aca="false">C151-C150</f>
        <v>-27548.5624984443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705240.706875494</v>
      </c>
      <c r="C152" s="12" t="n">
        <f aca="false">Q104</f>
        <v>777786.927364709</v>
      </c>
      <c r="D152" s="12" t="n">
        <f aca="false">B152-B151</f>
        <v>-32833.5897835194</v>
      </c>
      <c r="E152" s="12" t="n">
        <f aca="false">C152-C151</f>
        <v>-30563.0555974474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669772.358811928</v>
      </c>
      <c r="C153" s="12" t="n">
        <f aca="false">Q105</f>
        <v>744023.700337229</v>
      </c>
      <c r="D153" s="12" t="n">
        <f aca="false">B153-B152</f>
        <v>-35468.3480635661</v>
      </c>
      <c r="E153" s="12" t="n">
        <f aca="false">C153-C152</f>
        <v>-33763.2270274808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631533.518102871</v>
      </c>
      <c r="C154" s="12" t="n">
        <f aca="false">Q106</f>
        <v>706861.901814914</v>
      </c>
      <c r="D154" s="12" t="n">
        <f aca="false">B154-B153</f>
        <v>-38238.8407090569</v>
      </c>
      <c r="E154" s="12" t="n">
        <f aca="false">C154-C153</f>
        <v>-37161.7985223146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590381.978765291</v>
      </c>
      <c r="C155" s="12" t="n">
        <f aca="false">Q107</f>
        <v>666089.709641598</v>
      </c>
      <c r="D155" s="12" t="n">
        <f aca="false">B155-B154</f>
        <v>-41151.53933758</v>
      </c>
      <c r="E155" s="12" t="n">
        <f aca="false">C155-C154</f>
        <v>-40772.1921733163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546164.230770443</v>
      </c>
      <c r="C156" s="12" t="n">
        <f aca="false">Q108</f>
        <v>621479.032587676</v>
      </c>
      <c r="D156" s="12" t="n">
        <f aca="false">B156-B155</f>
        <v>-44217.7479948476</v>
      </c>
      <c r="E156" s="12" t="n">
        <f aca="false">C156-C155</f>
        <v>-44610.6770539214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498719.578996847</v>
      </c>
      <c r="C157" s="12" t="n">
        <f aca="false">Q109</f>
        <v>572784.641200661</v>
      </c>
      <c r="D157" s="12" t="n">
        <f aca="false">B157-B156</f>
        <v>-47444.6517735967</v>
      </c>
      <c r="E157" s="12" t="n">
        <f aca="false">C157-C156</f>
        <v>-48694.3913870151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447875.289526022</v>
      </c>
      <c r="C158" s="12" t="n">
        <f aca="false">Q110</f>
        <v>519744.309061225</v>
      </c>
      <c r="D158" s="12" t="n">
        <f aca="false">B158-B157</f>
        <v>-50844.2894708241</v>
      </c>
      <c r="E158" s="12" t="n">
        <f aca="false">C158-C157</f>
        <v>-53040.3321394363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396608.761940042</v>
      </c>
      <c r="C159" s="12" t="n">
        <f aca="false">Q111</f>
        <v>462117.384053292</v>
      </c>
      <c r="D159" s="12" t="n">
        <f aca="false">B159-B158</f>
        <v>-51266.5275859801</v>
      </c>
      <c r="E159" s="12" t="n">
        <f aca="false">C159-C158</f>
        <v>-57626.9250079335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341765.972095449</v>
      </c>
      <c r="C160" s="12" t="n">
        <f aca="false">Q112</f>
        <v>399408.6556763</v>
      </c>
      <c r="D160" s="12" t="n">
        <f aca="false">B160-B159</f>
        <v>-54842.789844593</v>
      </c>
      <c r="E160" s="12" t="n">
        <f aca="false">C160-C159</f>
        <v>-62708.7283769919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283088.809988484</v>
      </c>
      <c r="C161" s="12" t="n">
        <f aca="false">Q113</f>
        <v>330831.23026789</v>
      </c>
      <c r="D161" s="12" t="n">
        <f aca="false">B161-B160</f>
        <v>-58677.1621069653</v>
      </c>
      <c r="E161" s="12" t="n">
        <f aca="false">C161-C160</f>
        <v>-68577.4254084093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220094.710822196</v>
      </c>
      <c r="C162" s="12" t="n">
        <f aca="false">Q114</f>
        <v>255803.600800168</v>
      </c>
      <c r="D162" s="12" t="n">
        <f aca="false">B162-B161</f>
        <v>-62994.0991662883</v>
      </c>
      <c r="E162" s="12" t="n">
        <f aca="false">C162-C161</f>
        <v>-75027.6294677224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152109.242828987</v>
      </c>
      <c r="C163" s="12" t="n">
        <f aca="false">Q115</f>
        <v>173909.579187942</v>
      </c>
      <c r="D163" s="12" t="n">
        <f aca="false">B163-B162</f>
        <v>-67985.4679932087</v>
      </c>
      <c r="E163" s="12" t="n">
        <f aca="false">C163-C162</f>
        <v>-81894.0216122257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78866.8995544659</v>
      </c>
      <c r="C164" s="12" t="n">
        <f aca="false">Q116</f>
        <v>84709.4418906667</v>
      </c>
      <c r="D164" s="12" t="n">
        <f aca="false">B164-B163</f>
        <v>-73242.3432745211</v>
      </c>
      <c r="E164" s="12" t="n">
        <f aca="false">C164-C163</f>
        <v>-89200.1372972755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90.8110500232142</v>
      </c>
      <c r="C165" s="12" t="n">
        <f aca="false">Q117</f>
        <v>-12261.3176492493</v>
      </c>
      <c r="D165" s="12" t="n">
        <f aca="false">B165-B164</f>
        <v>-78776.0885044427</v>
      </c>
      <c r="E165" s="12" t="n">
        <f aca="false">C165-C164</f>
        <v>-96970.759539916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-82799.2326181757</v>
      </c>
      <c r="C166" s="12" t="n">
        <f aca="false">Q118</f>
        <v>-114933.033945088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-168157.232931212</v>
      </c>
      <c r="C167" s="12" t="n">
        <f aca="false">Q119</f>
        <v>-221641.191627832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-256056.221765854</v>
      </c>
      <c r="C168" s="12" t="n">
        <f aca="false">Q120</f>
        <v>-332540.515188982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-346571.528229483</v>
      </c>
      <c r="C169" s="12" t="n">
        <f aca="false">Q121</f>
        <v>-447791.799683026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-439780.856969138</v>
      </c>
      <c r="C170" s="12" t="n">
        <f aca="false">Q122</f>
        <v>-566451.155871199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-535764.369375445</v>
      </c>
      <c r="C171" s="12" t="n">
        <f aca="false">Q123</f>
        <v>-689797.71057855</v>
      </c>
      <c r="D171" s="12" t="n">
        <f aca="false">B171-B170</f>
        <v>-95983.5124063073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-634604.767795957</v>
      </c>
      <c r="C172" s="12" t="n">
        <f aca="false">Q124</f>
        <v>-818011.954928435</v>
      </c>
      <c r="D172" s="12" t="n">
        <f aca="false">B172-B171</f>
        <v>-98840.3984205113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-736387.38287721</v>
      </c>
      <c r="C173" s="12" t="n">
        <f aca="false">Q125</f>
        <v>-951281.494099153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-841200.264159773</v>
      </c>
      <c r="C174" s="12" t="n">
        <f aca="false">Q126</f>
        <v>-1089801.33603368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-949134.274055724</v>
      </c>
      <c r="C175" s="12" t="n">
        <f aca="false">Q127</f>
        <v>-1233774.1922395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-1060283.1853434</v>
      </c>
      <c r="C176" s="12" t="n">
        <f aca="false">Q128</f>
        <v>-1383410.79120101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-1174743.78231993</v>
      </c>
      <c r="C177" s="12" t="n">
        <f aca="false">Q129</f>
        <v>-1538930.20495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-1292615.96575786</v>
      </c>
      <c r="C178" s="12" t="n">
        <f aca="false">Q130</f>
        <v>-1700560.18936436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-1414002.86181842</v>
      </c>
      <c r="C179" s="12" t="n">
        <f aca="false">Q131</f>
        <v>-1868537.53879036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-1539010.93508029</v>
      </c>
      <c r="C180" s="12" t="n">
        <f aca="false">Q132</f>
        <v>-2043108.45561033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-1667750.1058494</v>
      </c>
      <c r="C181" s="12" t="n">
        <f aca="false">Q133</f>
        <v>-2224528.93540571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-1800333.87192233</v>
      </c>
      <c r="C182" s="12" t="n">
        <f aca="false">Q134</f>
        <v>-2413065.16839427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9000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13996</v>
      </c>
      <c r="D192" s="26" t="n">
        <v>997.8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54949</v>
      </c>
      <c r="D193" s="26" t="n">
        <v>220.13</v>
      </c>
      <c r="E193" s="26" t="n">
        <v>2397</v>
      </c>
      <c r="F193" s="26" t="n">
        <v>948.49</v>
      </c>
    </row>
    <row r="194" customFormat="false" ht="12.8" hidden="false" customHeight="false" outlineLevel="0" collapsed="false">
      <c r="B194" s="1" t="s">
        <v>45</v>
      </c>
      <c r="C194" s="25" t="n">
        <v>260532</v>
      </c>
      <c r="D194" s="26"/>
      <c r="E194" s="26" t="n">
        <v>8621.75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9062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5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4537.5</v>
      </c>
      <c r="C30" s="3" t="n">
        <v>4537.5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9355.089546</v>
      </c>
      <c r="J42" s="17" t="n">
        <f aca="false">MAX((MAX((C42-(801*$B$34)),0))+(D42*$B$8)+(E42*$B$13)+(F42*$B$18)+(G42*$B$23)-H42-I42,0)</f>
        <v>40900.965954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8887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8887</v>
      </c>
      <c r="N42" s="12" t="n">
        <f aca="false">IF($B$34=2,IF(M42&gt;1944,M42*0.055,0),IF(M42&gt;972,M42*0.055,0))</f>
        <v>488.785</v>
      </c>
      <c r="O42" s="12" t="n">
        <f aca="false">M42*$B$33</f>
        <v>799.83</v>
      </c>
      <c r="P42" s="12" t="n">
        <f aca="false">B36*12</f>
        <v>39996</v>
      </c>
      <c r="Q42" s="12" t="n">
        <f aca="false">B42+C42+D42+E42+F42+G42-H42-I42-M42-N42-O42-P42</f>
        <v>991529.350954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991529.350954</v>
      </c>
      <c r="C43" s="12" t="n">
        <f aca="false">IF((B43-(P43/2))*$B$3&gt;0,(B43-(P43/2))*$B$3,0)</f>
        <v>53892.242752947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9362.16041104195</v>
      </c>
      <c r="J43" s="17" t="n">
        <f aca="false">MAX((MAX((C43-(801*$B$34)),0))+(D43*$B$8)+(E43*$B$13)+(F43*$B$18)+(G43*$B$23)-H43-I43-O42,0)</f>
        <v>39446.2673419051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8376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8376</v>
      </c>
      <c r="N43" s="12" t="n">
        <f aca="false">IF($B$34=2,IF(M43&gt;1944,M43*0.055,0),IF(M43&gt;972,M43*0.055,0))</f>
        <v>460.68</v>
      </c>
      <c r="O43" s="12" t="n">
        <f aca="false">M43*$B$33</f>
        <v>753.84</v>
      </c>
      <c r="P43" s="12" t="n">
        <f aca="false">P42*(1+$B$37)</f>
        <v>40995.9</v>
      </c>
      <c r="Q43" s="12" t="n">
        <f aca="false">B43+C43+D43+E43+F43+G43-H43-I43-M43-N43-O43-P43</f>
        <v>981990.028295905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981990.028295905</v>
      </c>
      <c r="C44" s="12" t="n">
        <f aca="false">IF((B44-(P44/2))*$B$3&gt;0,(B44-(P44/2))*$B$3,0)</f>
        <v>53334.3694397977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9357.89912567248</v>
      </c>
      <c r="J44" s="17" t="n">
        <f aca="false">MAX((MAX((C44-(801*$B$34)),0))+(D44*$B$8)+(E44*$B$13)+(F44*$B$18)+(G44*$B$23)-H44-I44-O43,0)</f>
        <v>38781.9109891253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8145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8145</v>
      </c>
      <c r="N44" s="12" t="n">
        <f aca="false">IF($B$34=2,IF(M44&gt;1944,M44*0.055,0),IF(M44&gt;972,M44*0.055,0))</f>
        <v>447.975</v>
      </c>
      <c r="O44" s="12" t="n">
        <f aca="false">M44*$B$33</f>
        <v>733.05</v>
      </c>
      <c r="P44" s="12" t="n">
        <f aca="false">P43*(1+$B$37)</f>
        <v>42020.7975</v>
      </c>
      <c r="Q44" s="12" t="n">
        <f aca="false">B44+C44+D44+E44+F44+G44-H44-I44-M44-N44-O44-P44</f>
        <v>970979.95678503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970979.95678503</v>
      </c>
      <c r="C45" s="12" t="n">
        <f aca="false">IF((B45-(P45/2))*$B$3&gt;0,(B45-(P45/2))*$B$3,0)</f>
        <v>52694.1585426786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9338.02520939701</v>
      </c>
      <c r="J45" s="17" t="n">
        <f aca="false">MAX((MAX((C45-(801*$B$34)),0))+(D45*$B$8)+(E45*$B$13)+(F45*$B$18)+(G45*$B$23)-H45-I45-O44,0)</f>
        <v>38018.5766386566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7882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7882</v>
      </c>
      <c r="N45" s="12" t="n">
        <f aca="false">IF($B$34=2,IF(M45&gt;1944,M45*0.055,0),IF(M45&gt;972,M45*0.055,0))</f>
        <v>433.51</v>
      </c>
      <c r="O45" s="12" t="n">
        <f aca="false">M45*$B$33</f>
        <v>709.38</v>
      </c>
      <c r="P45" s="12" t="n">
        <f aca="false">P44*(1+$B$37)</f>
        <v>43071.3174375</v>
      </c>
      <c r="Q45" s="12" t="n">
        <f aca="false">B45+C45+D45+E45+F45+G45-H45-I45-M45-N45-O45-P45</f>
        <v>958436.375986187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958436.375986187</v>
      </c>
      <c r="C46" s="12" t="n">
        <f aca="false">IF((B46-(P46/2))*$B$3&gt;0,(B46-(P46/2))*$B$3,0)</f>
        <v>51968.1090818705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9301.45430486644</v>
      </c>
      <c r="J46" s="17" t="n">
        <f aca="false">MAX((MAX((C46-(801*$B$34)),0))+(D46*$B$8)+(E46*$B$13)+(F46*$B$18)+(G46*$B$23)-H46-I46-O45,0)</f>
        <v>37181.6102811209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7597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7597</v>
      </c>
      <c r="N46" s="12" t="n">
        <f aca="false">IF($B$34=2,IF(M46&gt;1944,M46*0.055,0),IF(M46&gt;972,M46*0.055,0))</f>
        <v>417.835</v>
      </c>
      <c r="O46" s="12" t="n">
        <f aca="false">M46*$B$33</f>
        <v>683.73</v>
      </c>
      <c r="P46" s="12" t="n">
        <f aca="false">P45*(1+$B$37)</f>
        <v>44148.1003734375</v>
      </c>
      <c r="Q46" s="12" t="n">
        <f aca="false">B46+C46+D46+E46+F46+G46-H46-I46-M46-N46-O46-P46</f>
        <v>944281.70089387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944281.70089387</v>
      </c>
      <c r="C47" s="12" t="n">
        <f aca="false">IF((B47-(P47/2))*$B$3&gt;0,(B47-(P47/2))*$B$3,0)</f>
        <v>51151.8968696128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9246.9191229624</v>
      </c>
      <c r="J47" s="17" t="n">
        <f aca="false">MAX((MAX((C47-(801*$B$34)),0))+(D47*$B$8)+(E47*$B$13)+(F47*$B$18)+(G47*$B$23)-H47-I47-O46,0)</f>
        <v>36266.7233484526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7289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7289</v>
      </c>
      <c r="N47" s="12" t="n">
        <f aca="false">IF($B$34=2,IF(M47&gt;1944,M47*0.055,0),IF(M47&gt;972,M47*0.055,0))</f>
        <v>400.895</v>
      </c>
      <c r="O47" s="12" t="n">
        <f aca="false">M47*$B$33</f>
        <v>656.01</v>
      </c>
      <c r="P47" s="12" t="n">
        <f aca="false">P46*(1+$B$37)</f>
        <v>45251.8028827734</v>
      </c>
      <c r="Q47" s="12" t="n">
        <f aca="false">B47+C47+D47+E47+F47+G47-H47-I47-M47-N47-O47-P47</f>
        <v>928435.44635955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928435.44635955</v>
      </c>
      <c r="C48" s="12" t="n">
        <f aca="false">IF((B48-(P48/2))*$B$3&gt;0,(B48-(P48/2))*$B$3,0)</f>
        <v>50241.0363047081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9173.08205701814</v>
      </c>
      <c r="J48" s="17" t="n">
        <f aca="false">MAX((MAX((C48-(801*$B$34)),0))+(D48*$B$8)+(E48*$B$13)+(F48*$B$18)+(G48*$B$23)-H48-I48-O47,0)</f>
        <v>35270.5112515732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6958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6958</v>
      </c>
      <c r="N48" s="12" t="n">
        <f aca="false">IF($B$34=2,IF(M48&gt;1944,M48*0.055,0),IF(M48&gt;972,M48*0.055,0))</f>
        <v>382.69</v>
      </c>
      <c r="O48" s="12" t="n">
        <f aca="false">M48*$B$33</f>
        <v>626.22</v>
      </c>
      <c r="P48" s="12" t="n">
        <f aca="false">P47*(1+$B$37)</f>
        <v>46383.0979548428</v>
      </c>
      <c r="Q48" s="12" t="n">
        <f aca="false">B48+C48+D48+E48+F48+G48-H48-I48-M48-N48-O48-P48</f>
        <v>910812.95965628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910812.95965628</v>
      </c>
      <c r="C49" s="12" t="n">
        <f aca="false">IF((B49-(P49/2))*$B$3&gt;0,(B49-(P49/2))*$B$3,0)</f>
        <v>49230.8100184705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9078.51979539058</v>
      </c>
      <c r="J49" s="17" t="n">
        <f aca="false">MAX((MAX((C49-(801*$B$34)),0))+(D49*$B$8)+(E49*$B$13)+(F49*$B$18)+(G49*$B$23)-H49-I49-O48,0)</f>
        <v>34189.3177421379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6603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6603</v>
      </c>
      <c r="N49" s="12" t="n">
        <f aca="false">IF($B$34=2,IF(M49&gt;1944,M49*0.055,0),IF(M49&gt;972,M49*0.055,0))</f>
        <v>363.165</v>
      </c>
      <c r="O49" s="12" t="n">
        <f aca="false">M49*$B$33</f>
        <v>594.27</v>
      </c>
      <c r="P49" s="12" t="n">
        <f aca="false">P48*(1+$B$37)</f>
        <v>47542.6754037138</v>
      </c>
      <c r="Q49" s="12" t="n">
        <f aca="false">B49+C49+D49+E49+F49+G49-H49-I49-M49-N49-O49-P49</f>
        <v>891326.386994704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891326.386994704</v>
      </c>
      <c r="C50" s="12" t="n">
        <f aca="false">IF((B50-(P50/2))*$B$3&gt;0,(B50-(P50/2))*$B$3,0)</f>
        <v>48116.3225046917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8961.73018559142</v>
      </c>
      <c r="J50" s="17" t="n">
        <f aca="false">MAX((MAX((C50-(801*$B$34)),0))+(D50*$B$8)+(E50*$B$13)+(F50*$B$18)+(G50*$B$23)-H50-I50-O49,0)</f>
        <v>33019.4609765158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6224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6224</v>
      </c>
      <c r="N50" s="12" t="n">
        <f aca="false">IF($B$34=2,IF(M50&gt;1944,M50*0.055,0),IF(M50&gt;972,M50*0.055,0))</f>
        <v>342.32</v>
      </c>
      <c r="O50" s="12" t="n">
        <f aca="false">M50*$B$33</f>
        <v>560.16</v>
      </c>
      <c r="P50" s="12" t="n">
        <f aca="false">P49*(1+$B$37)</f>
        <v>48731.2422888067</v>
      </c>
      <c r="Q50" s="12" t="n">
        <f aca="false">B50+C50+D50+E50+F50+G50-H50-I50-M50-N50-O50-P50</f>
        <v>869883.395682413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869883.395682413</v>
      </c>
      <c r="C51" s="12" t="n">
        <f aca="false">IF((B51-(P51/2))*$B$3&gt;0,(B51-(P51/2))*$B$3,0)</f>
        <v>46892.4291875217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8821.11618287932</v>
      </c>
      <c r="J51" s="17" t="n">
        <f aca="false">MAX((MAX((C51-(801*$B$34)),0))+(D51*$B$8)+(E51*$B$13)+(F51*$B$18)+(G51*$B$23)-H51-I51-O50,0)</f>
        <v>31756.9979016416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5823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5823</v>
      </c>
      <c r="N51" s="12" t="n">
        <f aca="false">IF($B$34=2,IF(M51&gt;1944,M51*0.055,0),IF(M51&gt;972,M51*0.055,0))</f>
        <v>320.265</v>
      </c>
      <c r="O51" s="12" t="n">
        <f aca="false">M51*$B$33</f>
        <v>524.07</v>
      </c>
      <c r="P51" s="12" t="n">
        <f aca="false">P50*(1+$B$37)</f>
        <v>49949.5233460268</v>
      </c>
      <c r="Q51" s="12" t="n">
        <f aca="false">B51+C51+D51+E51+F51+G51-H51-I51-M51-N51-O51-P51</f>
        <v>846384.695238028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846384.695238028</v>
      </c>
      <c r="C52" s="12" t="n">
        <f aca="false">IF((B52-(P52/2))*$B$3&gt;0,(B52-(P52/2))*$B$3,0)</f>
        <v>45553.598831037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9478.01462780194</v>
      </c>
      <c r="J52" s="17" t="n">
        <f aca="false">MAX((MAX((C52-(801*$B$34)),0))+(D52*$B$8)+(E52*$B$13)+(F52*$B$18)+(G52*$B$23)-H52-I52-O51,0)</f>
        <v>33906.4671205993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6511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6511</v>
      </c>
      <c r="N52" s="12" t="n">
        <f aca="false">IF($B$34=2,IF(M52&gt;1944,M52*0.055,0),IF(M52&gt;972,M52*0.055,0))</f>
        <v>358.105</v>
      </c>
      <c r="O52" s="12" t="n">
        <f aca="false">M52*$B$33</f>
        <v>585.99</v>
      </c>
      <c r="P52" s="12" t="n">
        <f aca="false">P51*(1+$B$37)</f>
        <v>51198.2614296775</v>
      </c>
      <c r="Q52" s="12" t="n">
        <f aca="false">B52+C52+D52+E52+F52+G52-H52-I52-M52-N52-O52-P52</f>
        <v>822962.87592895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822962.87592895</v>
      </c>
      <c r="C53" s="12" t="n">
        <f aca="false">IF((B53-(P53/2))*$B$3&gt;0,(B53-(P53/2))*$B$3,0)</f>
        <v>44218.1690655163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9322.92839735418</v>
      </c>
      <c r="J53" s="17" t="n">
        <f aca="false">MAX((MAX((C53-(801*$B$34)),0))+(D53*$B$8)+(E53*$B$13)+(F53*$B$18)+(G53*$B$23)-H53-I53-O52,0)</f>
        <v>32464.6114668078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6047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6047</v>
      </c>
      <c r="N53" s="12" t="n">
        <f aca="false">IF($B$34=2,IF(M53&gt;1944,M53*0.055,0),IF(M53&gt;972,M53*0.055,0))</f>
        <v>332.585</v>
      </c>
      <c r="O53" s="12" t="n">
        <f aca="false">M53*$B$33</f>
        <v>544.23</v>
      </c>
      <c r="P53" s="12" t="n">
        <f aca="false">P52*(1+$B$37)</f>
        <v>52478.2179654194</v>
      </c>
      <c r="Q53" s="12" t="n">
        <f aca="false">B53+C53+D53+E53+F53+G53-H53-I53-M53-N53-O53-P53</f>
        <v>797412.444430338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797412.444430338</v>
      </c>
      <c r="C54" s="12" t="n">
        <f aca="false">IF((B54-(P54/2))*$B$3&gt;0,(B54-(P54/2))*$B$3,0)</f>
        <v>42763.7133536299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9140.78835552606</v>
      </c>
      <c r="J54" s="17" t="n">
        <f aca="false">MAX((MAX((C54-(801*$B$34)),0))+(D54*$B$8)+(E54*$B$13)+(F54*$B$18)+(G54*$B$23)-H54-I54-O53,0)</f>
        <v>31024.3154826885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5593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5593</v>
      </c>
      <c r="N54" s="12" t="n">
        <f aca="false">IF($B$34=2,IF(M54&gt;1944,M54*0.055,0),IF(M54&gt;972,M54*0.055,0))</f>
        <v>307.615</v>
      </c>
      <c r="O54" s="12" t="n">
        <f aca="false">M54*$B$33</f>
        <v>503.37</v>
      </c>
      <c r="P54" s="12" t="n">
        <f aca="false">P53*(1+$B$37)</f>
        <v>53790.1734145549</v>
      </c>
      <c r="Q54" s="12" t="n">
        <f aca="false">B54+C54+D54+E54+F54+G54-H54-I54-M54-N54-O54-P54</f>
        <v>769587.831498472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769587.831498472</v>
      </c>
      <c r="C55" s="12" t="n">
        <f aca="false">IF((B55-(P55/2))*$B$3&gt;0,(B55-(P55/2))*$B$3,0)</f>
        <v>41182.130403105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8929.25369977818</v>
      </c>
      <c r="J55" s="17" t="n">
        <f aca="false">MAX((MAX((C55-(801*$B$34)),0))+(D55*$B$8)+(E55*$B$13)+(F55*$B$18)+(G55*$B$23)-H55-I55-O54,0)</f>
        <v>29474.7703442178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5114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5114</v>
      </c>
      <c r="N55" s="12" t="n">
        <f aca="false">IF($B$34=2,IF(M55&gt;1944,M55*0.055,0),IF(M55&gt;972,M55*0.055,0))</f>
        <v>281.27</v>
      </c>
      <c r="O55" s="12" t="n">
        <f aca="false">M55*$B$33</f>
        <v>460.26</v>
      </c>
      <c r="P55" s="12" t="n">
        <f aca="false">P54*(1+$B$37)</f>
        <v>55134.9277499188</v>
      </c>
      <c r="Q55" s="12" t="n">
        <f aca="false">B55+C55+D55+E55+F55+G55-H55-I55-M55-N55-O55-P55</f>
        <v>739376.514092771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739376.514092771</v>
      </c>
      <c r="C56" s="12" t="n">
        <f aca="false">IF((B56-(P56/2))*$B$3&gt;0,(B56-(P56/2))*$B$3,0)</f>
        <v>39467.152430962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8686.26802154516</v>
      </c>
      <c r="J56" s="17" t="n">
        <f aca="false">MAX((MAX((C56-(801*$B$34)),0))+(D56*$B$8)+(E56*$B$13)+(F56*$B$18)+(G56*$B$23)-H56-I56-O55,0)</f>
        <v>27814.425150993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4613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4613</v>
      </c>
      <c r="N56" s="12" t="n">
        <f aca="false">IF($B$34=2,IF(M56&gt;1944,M56*0.055,0),IF(M56&gt;972,M56*0.055,0))</f>
        <v>253.715</v>
      </c>
      <c r="O56" s="12" t="n">
        <f aca="false">M56*$B$33</f>
        <v>415.17</v>
      </c>
      <c r="P56" s="12" t="n">
        <f aca="false">P55*(1+$B$37)</f>
        <v>56513.3009436667</v>
      </c>
      <c r="Q56" s="12" t="n">
        <f aca="false">B56+C56+D56+E56+F56+G56-H56-I56-M56-N56-O56-P56</f>
        <v>706657.013300097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706657.013300097</v>
      </c>
      <c r="C57" s="12" t="n">
        <f aca="false">IF((B57-(P57/2))*$B$3&gt;0,(B57-(P57/2))*$B$3,0)</f>
        <v>37612.014034439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8409.61010958752</v>
      </c>
      <c r="J57" s="17" t="n">
        <f aca="false">MAX((MAX((C57-(801*$B$34)),0))+(D57*$B$8)+(E57*$B$13)+(F57*$B$18)+(G57*$B$23)-H57-I57-O56,0)</f>
        <v>26037.954039012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4090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4090</v>
      </c>
      <c r="N57" s="12" t="n">
        <f aca="false">IF($B$34=2,IF(M57&gt;1944,M57*0.055,0),IF(M57&gt;972,M57*0.055,0))</f>
        <v>224.95</v>
      </c>
      <c r="O57" s="12" t="n">
        <f aca="false">M57*$B$33</f>
        <v>368.1</v>
      </c>
      <c r="P57" s="12" t="n">
        <f aca="false">P56*(1+$B$37)</f>
        <v>57926.1334672584</v>
      </c>
      <c r="Q57" s="12" t="n">
        <f aca="false">B57+C57+D57+E57+F57+G57-H57-I57-M57-N57-O57-P57</f>
        <v>671301.953871851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671301.953871851</v>
      </c>
      <c r="C58" s="12" t="n">
        <f aca="false">IF((B58-(P58/2))*$B$3&gt;0,(B58-(P58/2))*$B$3,0)</f>
        <v>35609.6219810784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8096.92172629123</v>
      </c>
      <c r="J58" s="17" t="n">
        <f aca="false">MAX((MAX((C58-(801*$B$34)),0))+(D58*$B$8)+(E58*$B$13)+(F58*$B$18)+(G58*$B$23)-H58-I58-O57,0)</f>
        <v>24140.0871966905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3546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3546</v>
      </c>
      <c r="N58" s="12" t="n">
        <f aca="false">IF($B$34=2,IF(M58&gt;1944,M58*0.055,0),IF(M58&gt;972,M58*0.055,0))</f>
        <v>195.03</v>
      </c>
      <c r="O58" s="12" t="n">
        <f aca="false">M58*$B$33</f>
        <v>319.14</v>
      </c>
      <c r="P58" s="12" t="n">
        <f aca="false">P57*(1+$B$37)</f>
        <v>59374.2868039399</v>
      </c>
      <c r="Q58" s="12" t="n">
        <f aca="false">B58+C58+D58+E58+F58+G58-H58-I58-M58-N58-O58-P58</f>
        <v>633176.684264602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633176.684264602</v>
      </c>
      <c r="C59" s="12" t="n">
        <f aca="false">IF((B59-(P59/2))*$B$3&gt;0,(B59-(P59/2))*$B$3,0)</f>
        <v>33452.4786064058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7745.68707068939</v>
      </c>
      <c r="J59" s="17" t="n">
        <f aca="false">MAX((MAX((C59-(801*$B$34)),0))+(D59*$B$8)+(E59*$B$13)+(F59*$B$18)+(G59*$B$23)-H59-I59-O58,0)</f>
        <v>22115.193756837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2983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2983</v>
      </c>
      <c r="N59" s="12" t="n">
        <f aca="false">IF($B$34=2,IF(M59&gt;1944,M59*0.055,0),IF(M59&gt;972,M59*0.055,0))</f>
        <v>164.065</v>
      </c>
      <c r="O59" s="12" t="n">
        <f aca="false">M59*$B$33</f>
        <v>268.47</v>
      </c>
      <c r="P59" s="12" t="n">
        <f aca="false">P58*(1+$B$37)</f>
        <v>60858.6439740383</v>
      </c>
      <c r="Q59" s="12" t="n">
        <f aca="false">B59+C59+D59+E59+F59+G59-H59-I59-M59-N59-O59-P59</f>
        <v>592137.839047401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592137.839047401</v>
      </c>
      <c r="C60" s="12" t="n">
        <f aca="false">IF((B60-(P60/2))*$B$3&gt;0,(B60-(P60/2))*$B$3,0)</f>
        <v>31132.6020125942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7353.21051680615</v>
      </c>
      <c r="J60" s="17" t="n">
        <f aca="false">MAX((MAX((C60-(801*$B$34)),0))+(D60*$B$8)+(E60*$B$13)+(F60*$B$18)+(G60*$B$23)-H60-I60-O59,0)</f>
        <v>19957.223167359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2402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2402</v>
      </c>
      <c r="N60" s="12" t="n">
        <f aca="false">IF($B$34=2,IF(M60&gt;1944,M60*0.055,0),IF(M60&gt;972,M60*0.055,0))</f>
        <v>132.11</v>
      </c>
      <c r="O60" s="12" t="n">
        <f aca="false">M60*$B$33</f>
        <v>216.18</v>
      </c>
      <c r="P60" s="12" t="n">
        <f aca="false">P59*(1+$B$37)</f>
        <v>62380.1100733893</v>
      </c>
      <c r="Q60" s="12" t="n">
        <f aca="false">B60+C60+D60+E60+F60+G60-H60-I60-M60-N60-O60-P60</f>
        <v>548034.13214137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548034.13214137</v>
      </c>
      <c r="C61" s="12" t="n">
        <f aca="false">IF((B61-(P61/2))*$B$3&gt;0,(B61-(P61/2))*$B$3,0)</f>
        <v>28641.5700779461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6916.61893761501</v>
      </c>
      <c r="J61" s="17" t="n">
        <f aca="false">MAX((MAX((C61-(801*$B$34)),0))+(D61*$B$8)+(E61*$B$13)+(F61*$B$18)+(G61*$B$23)-H61-I61-O60,0)</f>
        <v>17659.9257381277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1807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1807</v>
      </c>
      <c r="N61" s="12" t="n">
        <f aca="false">IF($B$34=2,IF(M61&gt;1944,M61*0.055,0),IF(M61&gt;972,M61*0.055,0))</f>
        <v>99.385</v>
      </c>
      <c r="O61" s="12" t="n">
        <f aca="false">M61*$B$33</f>
        <v>162.63</v>
      </c>
      <c r="P61" s="12" t="n">
        <f aca="false">P60*(1+$B$37)</f>
        <v>63939.612825224</v>
      </c>
      <c r="Q61" s="12" t="n">
        <f aca="false">B61+C61+D61+E61+F61+G61-H61-I61-M61-N61-O61-P61</f>
        <v>500702.610054274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500702.610054274</v>
      </c>
      <c r="C62" s="12" t="n">
        <f aca="false">IF((B62-(P62/2))*$B$3&gt;0,(B62-(P62/2))*$B$3,0)</f>
        <v>25970.3124957147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6432.81151132703</v>
      </c>
      <c r="J62" s="17" t="n">
        <f aca="false">MAX((MAX((C62-(801*$B$34)),0))+(D62*$B$8)+(E62*$B$13)+(F62*$B$18)+(G62*$B$23)-H62-I62-O61,0)</f>
        <v>15216.3336836002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1198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1198</v>
      </c>
      <c r="N62" s="12" t="n">
        <f aca="false">IF($B$34=2,IF(M62&gt;1944,M62*0.055,0),IF(M62&gt;972,M62*0.055,0))</f>
        <v>65.89</v>
      </c>
      <c r="O62" s="12" t="n">
        <f aca="false">M62*$B$33</f>
        <v>107.82</v>
      </c>
      <c r="P62" s="12" t="n">
        <f aca="false">P61*(1+$B$37)</f>
        <v>65538.1031458546</v>
      </c>
      <c r="Q62" s="12" t="n">
        <f aca="false">B62+C62+D62+E62+F62+G62-H62-I62-M62-N62-O62-P62</f>
        <v>449972.76059202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449972.76059202</v>
      </c>
      <c r="C63" s="12" t="n">
        <f aca="false">IF((B63-(P63/2))*$B$3&gt;0,(B63-(P63/2))*$B$3,0)</f>
        <v>23109.3387915022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7076.0003523018</v>
      </c>
      <c r="J63" s="17" t="n">
        <f aca="false">MAX((MAX((C63-(801*$B$34)),0))+(D63*$B$8)+(E63*$B$13)+(F63*$B$18)+(G63*$B$23)-H63-I63-O62,0)</f>
        <v>16997.0772658376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1639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1639</v>
      </c>
      <c r="N63" s="12" t="n">
        <f aca="false">IF($B$34=2,IF(M63&gt;1944,M63*0.055,0),IF(M63&gt;972,M63*0.055,0))</f>
        <v>90.145</v>
      </c>
      <c r="O63" s="12" t="n">
        <f aca="false">M63*$B$33</f>
        <v>147.51</v>
      </c>
      <c r="P63" s="12" t="n">
        <f aca="false">P62*(1+$B$37)</f>
        <v>67176.555724501</v>
      </c>
      <c r="Q63" s="12" t="n">
        <f aca="false">B63+C63+D63+E63+F63+G63-H63-I63-M63-N63-O63-P63</f>
        <v>398825.447133356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398825.447133356</v>
      </c>
      <c r="C64" s="12" t="n">
        <f aca="false">IF((B64-(P64/2))*$B$3&gt;0,(B64-(P64/2))*$B$3,0)</f>
        <v>20224.0591590125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6546.52282176047</v>
      </c>
      <c r="J64" s="17" t="n">
        <f aca="false">MAX((MAX((C64-(801*$B$34)),0))+(D64*$B$8)+(E64*$B$13)+(F64*$B$18)+(G64*$B$23)-H64-I64-O63,0)</f>
        <v>14305.2120201077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977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977</v>
      </c>
      <c r="N64" s="12" t="n">
        <f aca="false">IF($B$34=2,IF(M64&gt;1944,M64*0.055,0),IF(M64&gt;972,M64*0.055,0))</f>
        <v>53.735</v>
      </c>
      <c r="O64" s="12" t="n">
        <f aca="false">M64*$B$33</f>
        <v>87.93</v>
      </c>
      <c r="P64" s="12" t="n">
        <f aca="false">P63*(1+$B$37)</f>
        <v>68855.9696176135</v>
      </c>
      <c r="Q64" s="12" t="n">
        <f aca="false">B64+C64+D64+E64+F64+G64-H64-I64-M64-N64-O64-P64</f>
        <v>344104.53453585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344104.53453585</v>
      </c>
      <c r="C65" s="12" t="n">
        <f aca="false">IF((B65-(P65/2))*$B$3&gt;0,(B65-(P65/2))*$B$3,0)</f>
        <v>17139.2796809287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5962.7863820396</v>
      </c>
      <c r="J65" s="17" t="n">
        <f aca="false">MAX((MAX((C65-(801*$B$34)),0))+(D65*$B$8)+(E65*$B$13)+(F65*$B$18)+(G65*$B$23)-H65-I65-O64,0)</f>
        <v>11551.1821635832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389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389</v>
      </c>
      <c r="N65" s="12" t="n">
        <f aca="false">IF($B$34=2,IF(M65&gt;1944,M65*0.055,0),IF(M65&gt;972,M65*0.055,0))</f>
        <v>0</v>
      </c>
      <c r="O65" s="12" t="n">
        <f aca="false">M65*$B$33</f>
        <v>35.01</v>
      </c>
      <c r="P65" s="12" t="n">
        <f aca="false">P64*(1+$B$37)</f>
        <v>70577.3688580538</v>
      </c>
      <c r="Q65" s="12" t="n">
        <f aca="false">B65+C65+D65+E65+F65+G65-H65-I65-M65-N65-O65-P65</f>
        <v>285543.26784138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285543.26784138</v>
      </c>
      <c r="C66" s="12" t="n">
        <f aca="false">IF((B66-(P66/2))*$B$3&gt;0,(B66-(P66/2))*$B$3,0)</f>
        <v>13840.1663297403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5320.09129983457</v>
      </c>
      <c r="J66" s="17" t="n">
        <f aca="false">MAX((MAX((C66-(801*$B$34)),0))+(D66*$B$8)+(E66*$B$13)+(F66*$B$18)+(G66*$B$23)-H66-I66-O65,0)</f>
        <v>8618.16611788211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222655.640879757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222655.640879757</v>
      </c>
      <c r="C67" s="12" t="n">
        <f aca="false">IF((B67-(P67/2))*$B$3&gt;0,(B67-(P67/2))*$B$3,0)</f>
        <v>10299.7159074838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4610.8959822195</v>
      </c>
      <c r="J67" s="17" t="n">
        <f aca="false">MAX((MAX((C67-(801*$B$34)),0))+(D67*$B$8)+(E67*$B$13)+(F67*$B$18)+(G67*$B$23)-H67-I67-O66,0)</f>
        <v>5474.6606303144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154780.953353578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154780.953353578</v>
      </c>
      <c r="C68" s="12" t="n">
        <f aca="false">IF((B68-(P68/2))*$B$3&gt;0,(B68-(P68/2))*$B$3,0)</f>
        <v>6481.22894574736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3825.22999094149</v>
      </c>
      <c r="J68" s="17" t="n">
        <f aca="false">MAX((MAX((C68-(801*$B$34)),0))+(D68*$B$8)+(E68*$B$13)+(F68*$B$18)+(G68*$B$23)-H68-I68-O67,0)</f>
        <v>2076.00911037911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81653.8556035524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81653.8556035524</v>
      </c>
      <c r="C69" s="12" t="n">
        <f aca="false">IF((B69-(P69/2))*$B$3&gt;0,(B69-(P69/2))*$B$3,0)</f>
        <v>2369.94717148651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2957.69838933751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2997.63920134405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2997.63920134405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-79892.4044668548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-79892.4044668548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-165250.404779891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-165250.404779891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-253149.393614533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-253149.393614533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-343664.700078162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-343664.700078162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-436874.028817817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-436874.028817817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-532857.541224125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-532857.541224125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-631697.939644636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-631697.939644636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-733480.554725889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-733480.554725889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-838293.436008453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-838293.436008453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-946227.445904403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-946227.445904403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-1057376.35719208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-1057376.35719208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-1171836.95416861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-1171836.95416861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-1289709.13760654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-1289709.13760654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-1411096.0336671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-1411096.0336671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-1536104.10692897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-1536104.10692897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-1664843.27769808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-1664843.27769808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3296.82215234063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-1797427.043771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8783</v>
      </c>
      <c r="N90" s="12" t="n">
        <f aca="false">IF($B$34=2,IF(M90&gt;1944,M90*0.055,0),IF(M90&gt;972,M90*0.055,0))</f>
        <v>483.065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997485.5274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997485.5274</v>
      </c>
      <c r="C91" s="12" t="n">
        <f aca="false">IF((B91-(P91/2))*$C$3&gt;0,(B91-(P91/2))*$C$3,0)</f>
        <v>43492.06650456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40257.97650456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8660</v>
      </c>
      <c r="N91" s="12" t="n">
        <f aca="false">IF($B$34=2,IF(M91&gt;1944,M91*0.055,0),IF(M91&gt;972,M91*0.055,0))</f>
        <v>476.3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993539.24390456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993539.24390456</v>
      </c>
      <c r="C92" s="12" t="n">
        <f aca="false">IF((B92-(P92/2))*$C$3&gt;0,(B92-(P92/2))*$C$3,0)</f>
        <v>43288.9813354425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39832.7468854425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8511</v>
      </c>
      <c r="N92" s="12" t="n">
        <f aca="false">IF($B$34=2,IF(M92&gt;1944,M92*0.055,0),IF(M92&gt;972,M92*0.055,0))</f>
        <v>468.105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988069.512190003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988069.512190003</v>
      </c>
      <c r="C93" s="12" t="n">
        <f aca="false">IF((B93-(P93/2))*$C$3&gt;0,(B93-(P93/2))*$C$3,0)</f>
        <v>43017.2796090289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39327.2910367789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8334</v>
      </c>
      <c r="N93" s="12" t="n">
        <f aca="false">IF($B$34=2,IF(M93&gt;1944,M93*0.055,0),IF(M93&gt;972,M93*0.055,0))</f>
        <v>458.37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980981.706550781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980981.706550781</v>
      </c>
      <c r="C94" s="12" t="n">
        <f aca="false">IF((B94-(P94/2))*$C$3&gt;0,(B94-(P94/2))*$C$3,0)</f>
        <v>42672.7258030202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39443.860440409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8375</v>
      </c>
      <c r="N94" s="12" t="n">
        <f aca="false">IF($B$34=2,IF(M94&gt;1944,M94*0.055,0),IF(M94&gt;972,M94*0.055,0))</f>
        <v>460.625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972692.31488153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972692.31488153</v>
      </c>
      <c r="C95" s="12" t="n">
        <f aca="false">IF((B95-(P95/2))*$C$3&gt;0,(B95-(P95/2))*$C$3,0)</f>
        <v>42273.7766440313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38786.159664732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8146</v>
      </c>
      <c r="N95" s="12" t="n">
        <f aca="false">IF($B$34=2,IF(M95&gt;1944,M95*0.055,0),IF(M95&gt;972,M95*0.055,0))</f>
        <v>448.03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962594.917937764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962594.917937764</v>
      </c>
      <c r="C96" s="12" t="n">
        <f aca="false">IF((B96-(P96/2))*$C$3&gt;0,(B96-(P96/2))*$C$3,0)</f>
        <v>41793.4705449433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38033.6543438787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7887</v>
      </c>
      <c r="N96" s="12" t="n">
        <f aca="false">IF($B$34=2,IF(M96&gt;1944,M96*0.055,0),IF(M96&gt;972,M96*0.055,0))</f>
        <v>433.785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950577.644691848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950577.644691848</v>
      </c>
      <c r="C97" s="12" t="n">
        <f aca="false">IF((B97-(P97/2))*$C$3&gt;0,(B97-(P97/2))*$C$3,0)</f>
        <v>41226.8025794223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37180.6646211402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7597</v>
      </c>
      <c r="N97" s="12" t="n">
        <f aca="false">IF($B$34=2,IF(M97&gt;1944,M97*0.055,0),IF(M97&gt;972,M97*0.055,0))</f>
        <v>417.835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936522.294182549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936522.294182549</v>
      </c>
      <c r="C98" s="12" t="n">
        <f aca="false">IF((B98-(P98/2))*$C$3&gt;0,(B98-(P98/2))*$C$3,0)</f>
        <v>40568.4854472381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36221.1945066418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7274</v>
      </c>
      <c r="N98" s="12" t="n">
        <f aca="false">IF($B$34=2,IF(M98&gt;1944,M98*0.055,0),IF(M98&gt;972,M98*0.055,0))</f>
        <v>400.07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920305.014704188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920305.014704188</v>
      </c>
      <c r="C99" s="12" t="n">
        <f aca="false">IF((B99-(P99/2))*$C$3&gt;0,(B99-(P99/2))*$C$3,0)</f>
        <v>39812.9795838925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37170.9802989443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7594</v>
      </c>
      <c r="N99" s="12" t="n">
        <f aca="false">IF($B$34=2,IF(M99&gt;1944,M99*0.055,0),IF(M99&gt;972,M99*0.055,0))</f>
        <v>417.67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903302.664328653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903302.664328653</v>
      </c>
      <c r="C100" s="12" t="n">
        <f aca="false">IF((B100-(P100/2))*$C$3&gt;0,(B100-(P100/2))*$C$3,0)</f>
        <v>39021.3755198047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36046.2911718004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7215</v>
      </c>
      <c r="N100" s="12" t="n">
        <f aca="false">IF($B$34=2,IF(M100&gt;1944,M100*0.055,0),IF(M100&gt;972,M100*0.055,0))</f>
        <v>396.825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883922.329852368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883922.329852368</v>
      </c>
      <c r="C101" s="12" t="n">
        <f aca="false">IF((B101-(P101/2))*$C$3&gt;0,(B101-(P101/2))*$C$3,0)</f>
        <v>38122.9044718841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34797.5579046768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6802</v>
      </c>
      <c r="N101" s="12" t="n">
        <f aca="false">IF($B$34=2,IF(M101&gt;1944,M101*0.055,0),IF(M101&gt;972,M101*0.055,0))</f>
        <v>374.11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862017.977236276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862017.977236276</v>
      </c>
      <c r="C102" s="12" t="n">
        <f aca="false">IF((B102-(P102/2))*$C$3&gt;0,(B102-(P102/2))*$C$3,0)</f>
        <v>37111.0375716549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33417.3901567755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6352</v>
      </c>
      <c r="N102" s="12" t="n">
        <f aca="false">IF($B$34=2,IF(M102&gt;1944,M102*0.055,0),IF(M102&gt;972,M102*0.055,0))</f>
        <v>349.36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837437.322004056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837437.322004056</v>
      </c>
      <c r="C103" s="12" t="n">
        <f aca="false">IF((B103-(P103/2))*$C$3&gt;0,(B103-(P103/2))*$C$3,0)</f>
        <v>35978.9668577271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31898.0754076954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5867</v>
      </c>
      <c r="N103" s="12" t="n">
        <f aca="false">IF($B$34=2,IF(M103&gt;1944,M103*0.055,0),IF(M103&gt;972,M103*0.055,0))</f>
        <v>322.685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810016.161184141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810016.161184141</v>
      </c>
      <c r="C104" s="12" t="n">
        <f aca="false">IF((B104-(P104/2))*$C$3&gt;0,(B104-(P104/2))*$C$3,0)</f>
        <v>34719.353558949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30231.3250861854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5347</v>
      </c>
      <c r="N104" s="12" t="n">
        <f aca="false">IF($B$34=2,IF(M104&gt;1944,M104*0.055,0),IF(M104&gt;972,M104*0.055,0))</f>
        <v>294.085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779579.833899749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779579.833899749</v>
      </c>
      <c r="C105" s="12" t="n">
        <f aca="false">IF((B105-(P105/2))*$C$3&gt;0,(B105-(P105/2))*$C$3,0)</f>
        <v>33324.3928876051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28408.3371012217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4791</v>
      </c>
      <c r="N105" s="12" t="n">
        <f aca="false">IF($B$34=2,IF(M105&gt;1944,M105*0.055,0),IF(M105&gt;972,M105*0.055,0))</f>
        <v>263.505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745943.686922424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745943.686922424</v>
      </c>
      <c r="C106" s="12" t="n">
        <f aca="false">IF((B106-(P106/2))*$C$3&gt;0,(B106-(P106/2))*$C$3,0)</f>
        <v>31785.8346509979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26419.8140783638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4201</v>
      </c>
      <c r="N106" s="12" t="n">
        <f aca="false">IF($B$34=2,IF(M106&gt;1944,M106*0.055,0),IF(M106&gt;972,M106*0.055,0))</f>
        <v>231.055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708909.335804492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708909.335804492</v>
      </c>
      <c r="C107" s="12" t="n">
        <f aca="false">IF((B107-(P107/2))*$C$3&gt;0,(B107-(P107/2))*$C$3,0)</f>
        <v>30094.8171846692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24255.7947989874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3579</v>
      </c>
      <c r="N107" s="12" t="n">
        <f aca="false">IF($B$34=2,IF(M107&gt;1944,M107*0.055,0),IF(M107&gt;972,M107*0.055,0))</f>
        <v>196.845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668263.919700313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668263.919700313</v>
      </c>
      <c r="C108" s="12" t="n">
        <f aca="false">IF((B108-(P108/2))*$C$3&gt;0,(B108-(P108/2))*$C$3,0)</f>
        <v>28241.8342032669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21905.6184324628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2926</v>
      </c>
      <c r="N108" s="12" t="n">
        <f aca="false">IF($B$34=2,IF(M108&gt;1944,M108*0.055,0),IF(M108&gt;972,M108*0.055,0))</f>
        <v>160.93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623780.372572999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623780.372572999</v>
      </c>
      <c r="C109" s="12" t="n">
        <f aca="false">IF((B109-(P109/2))*$C$3&gt;0,(B109-(P109/2))*$C$3,0)</f>
        <v>26216.7467767142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19357.9337627025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2245</v>
      </c>
      <c r="N109" s="12" t="n">
        <f aca="false">IF($B$34=2,IF(M109&gt;1944,M109*0.055,0),IF(M109&gt;972,M109*0.055,0))</f>
        <v>123.475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575214.535681332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575214.535681332</v>
      </c>
      <c r="C110" s="12" t="n">
        <f aca="false">IF((B110-(P110/2))*$C$3&gt;0,(B110-(P110/2))*$C$3,0)</f>
        <v>24008.6550569307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16600.5680277778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1539</v>
      </c>
      <c r="N110" s="12" t="n">
        <f aca="false">IF($B$34=2,IF(M110&gt;1944,M110*0.055,0),IF(M110&gt;972,M110*0.055,0))</f>
        <v>84.645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522304.245856838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522304.245856838</v>
      </c>
      <c r="C111" s="12" t="n">
        <f aca="false">IF((B111-(P111/2))*$C$3&gt;0,(B111-(P111/2))*$C$3,0)</f>
        <v>21605.8577272669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13620.4833378935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817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464806.982042629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464806.982042629</v>
      </c>
      <c r="C112" s="12" t="n">
        <f aca="false">IF((B112-(P112/2))*$C$3&gt;0,(B112-(P112/2))*$C$3,0)</f>
        <v>18997.5234363089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10405.4449261601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188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402225.671816364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402225.671816364</v>
      </c>
      <c r="C113" s="12" t="n">
        <f aca="false">IF((B113-(P113/2))*$C$3&gt;0,(B113-(P113/2))*$C$3,0)</f>
        <v>16161.5165324393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6931.84354096976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333773.321924574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333773.321924574</v>
      </c>
      <c r="C114" s="12" t="n">
        <f aca="false">IF((B114-(P114/2))*$C$3&gt;0,(B114-(P114/2))*$C$3,0)</f>
        <v>13062.8265818765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3163.12145474122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258876.321326408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258876.321326408</v>
      </c>
      <c r="C115" s="12" t="n">
        <f aca="false">IF((B115-(P115/2))*$C$3&gt;0,(B115-(P115/2))*$C$3,0)</f>
        <v>9675.91494341287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177118.728505547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177118.728505547</v>
      </c>
      <c r="C116" s="12" t="n">
        <f aca="false">IF((B116-(P116/2))*$C$3&gt;0,(B116-(P116/2))*$C$3,0)</f>
        <v>5982.24104184488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88061.0774379737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88061.0774379737</v>
      </c>
      <c r="C117" s="12" t="n">
        <f aca="false">IF((B117-(P117/2))*$C$3&gt;0,(B117-(P117/2))*$C$3,0)</f>
        <v>1962.21726681155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-8760.86948364184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-8760.86948364184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-111432.585779481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-111432.585779481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-218140.743462225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-218140.743462225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-329040.067023375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-329040.067023375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-444291.351517419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-444291.351517419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-562950.707705592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-562950.707705592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-686297.262412942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-686297.262412942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-814511.506762828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-814511.506762828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-947781.045933545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-947781.045933545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-1086300.88786807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-1086300.88786807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-1230273.7440739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-1230273.7440739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-1379910.3430354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-1379910.3430354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-1535429.75678439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-1535429.75678439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-1697059.74119876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-1697059.74119876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-1865037.09062476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-1865037.09062476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-2039608.00744472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-2039608.00744472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-2221028.4872401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-2221028.4872401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-2409564.72022867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991529.350954</v>
      </c>
      <c r="C138" s="12" t="n">
        <f aca="false">Q90</f>
        <v>997485.5274</v>
      </c>
      <c r="D138" s="12" t="n">
        <f aca="false">B138-B2</f>
        <v>-8469.64904599998</v>
      </c>
      <c r="E138" s="12" t="n">
        <f aca="false">C138-C2</f>
        <v>-2513.47259999998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981990.028295905</v>
      </c>
      <c r="C139" s="12" t="n">
        <f aca="false">Q91</f>
        <v>993539.24390456</v>
      </c>
      <c r="D139" s="12" t="n">
        <f aca="false">B139-B138</f>
        <v>-9539.32265809493</v>
      </c>
      <c r="E139" s="12" t="n">
        <f aca="false">C139-C138</f>
        <v>-3946.28349544003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970979.95678503</v>
      </c>
      <c r="C140" s="12" t="n">
        <f aca="false">Q92</f>
        <v>988069.512190003</v>
      </c>
      <c r="D140" s="12" t="n">
        <f aca="false">B140-B139</f>
        <v>-11010.0715108748</v>
      </c>
      <c r="E140" s="12" t="n">
        <f aca="false">C140-C139</f>
        <v>-5469.73171455751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958436.375986187</v>
      </c>
      <c r="C141" s="12" t="n">
        <f aca="false">Q93</f>
        <v>980981.706550781</v>
      </c>
      <c r="D141" s="12" t="n">
        <f aca="false">B141-B140</f>
        <v>-12543.5807988434</v>
      </c>
      <c r="E141" s="12" t="n">
        <f aca="false">C141-C140</f>
        <v>-7087.8056392211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944281.70089387</v>
      </c>
      <c r="C142" s="12" t="n">
        <f aca="false">Q94</f>
        <v>972692.31488153</v>
      </c>
      <c r="D142" s="12" t="n">
        <f aca="false">B142-B141</f>
        <v>-14154.6750923166</v>
      </c>
      <c r="E142" s="12" t="n">
        <f aca="false">C142-C141</f>
        <v>-8289.39166925091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928435.44635955</v>
      </c>
      <c r="C143" s="12" t="n">
        <f aca="false">Q95</f>
        <v>962594.917937764</v>
      </c>
      <c r="D143" s="12" t="n">
        <f aca="false">B143-B142</f>
        <v>-15846.2545343209</v>
      </c>
      <c r="E143" s="12" t="n">
        <f aca="false">C143-C142</f>
        <v>-10097.3969437662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910812.95965628</v>
      </c>
      <c r="C144" s="12" t="n">
        <f aca="false">Q96</f>
        <v>950577.644691848</v>
      </c>
      <c r="D144" s="12" t="n">
        <f aca="false">B144-B143</f>
        <v>-17622.4867032695</v>
      </c>
      <c r="E144" s="12" t="n">
        <f aca="false">C144-C143</f>
        <v>-12017.2732459169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891326.386994704</v>
      </c>
      <c r="C145" s="12" t="n">
        <f aca="false">Q97</f>
        <v>936522.294182549</v>
      </c>
      <c r="D145" s="12" t="n">
        <f aca="false">B145-B144</f>
        <v>-19486.572661576</v>
      </c>
      <c r="E145" s="12" t="n">
        <f aca="false">C145-C144</f>
        <v>-14055.3505092982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869883.395682413</v>
      </c>
      <c r="C146" s="12" t="n">
        <f aca="false">Q98</f>
        <v>920305.014704188</v>
      </c>
      <c r="D146" s="12" t="n">
        <f aca="false">B146-B145</f>
        <v>-21442.9913122908</v>
      </c>
      <c r="E146" s="12" t="n">
        <f aca="false">C146-C145</f>
        <v>-16217.2794783618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846384.695238028</v>
      </c>
      <c r="C147" s="12" t="n">
        <f aca="false">Q99</f>
        <v>903302.664328653</v>
      </c>
      <c r="D147" s="12" t="n">
        <f aca="false">B147-B146</f>
        <v>-23498.7004443851</v>
      </c>
      <c r="E147" s="12" t="n">
        <f aca="false">C147-C146</f>
        <v>-17002.3503755345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822962.87592895</v>
      </c>
      <c r="C148" s="12" t="n">
        <f aca="false">Q100</f>
        <v>883922.329852368</v>
      </c>
      <c r="D148" s="12" t="n">
        <f aca="false">B148-B147</f>
        <v>-23421.819309078</v>
      </c>
      <c r="E148" s="12" t="n">
        <f aca="false">C148-C147</f>
        <v>-19380.3344762853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797412.444430338</v>
      </c>
      <c r="C149" s="12" t="n">
        <f aca="false">Q101</f>
        <v>862017.977236276</v>
      </c>
      <c r="D149" s="12" t="n">
        <f aca="false">B149-B148</f>
        <v>-25550.4314986116</v>
      </c>
      <c r="E149" s="12" t="n">
        <f aca="false">C149-C148</f>
        <v>-21904.3526160918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769587.831498472</v>
      </c>
      <c r="C150" s="12" t="n">
        <f aca="false">Q102</f>
        <v>837437.322004056</v>
      </c>
      <c r="D150" s="12" t="n">
        <f aca="false">B150-B149</f>
        <v>-27824.6129318663</v>
      </c>
      <c r="E150" s="12" t="n">
        <f aca="false">C150-C149</f>
        <v>-24580.6552322201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739376.514092771</v>
      </c>
      <c r="C151" s="12" t="n">
        <f aca="false">Q103</f>
        <v>810016.161184141</v>
      </c>
      <c r="D151" s="12" t="n">
        <f aca="false">B151-B150</f>
        <v>-30211.317405701</v>
      </c>
      <c r="E151" s="12" t="n">
        <f aca="false">C151-C150</f>
        <v>-27421.160819915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706657.013300097</v>
      </c>
      <c r="C152" s="12" t="n">
        <f aca="false">Q104</f>
        <v>779579.833899749</v>
      </c>
      <c r="D152" s="12" t="n">
        <f aca="false">B152-B151</f>
        <v>-32719.5007926737</v>
      </c>
      <c r="E152" s="12" t="n">
        <f aca="false">C152-C151</f>
        <v>-30436.3272843913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671301.953871851</v>
      </c>
      <c r="C153" s="12" t="n">
        <f aca="false">Q105</f>
        <v>745943.686922424</v>
      </c>
      <c r="D153" s="12" t="n">
        <f aca="false">B153-B152</f>
        <v>-35355.0594282463</v>
      </c>
      <c r="E153" s="12" t="n">
        <f aca="false">C153-C152</f>
        <v>-33636.1469773252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633176.684264602</v>
      </c>
      <c r="C154" s="12" t="n">
        <f aca="false">Q106</f>
        <v>708909.335804492</v>
      </c>
      <c r="D154" s="12" t="n">
        <f aca="false">B154-B153</f>
        <v>-38125.2696072494</v>
      </c>
      <c r="E154" s="12" t="n">
        <f aca="false">C154-C153</f>
        <v>-37034.351117932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592137.839047401</v>
      </c>
      <c r="C155" s="12" t="n">
        <f aca="false">Q107</f>
        <v>668263.919700313</v>
      </c>
      <c r="D155" s="12" t="n">
        <f aca="false">B155-B154</f>
        <v>-41038.8452172012</v>
      </c>
      <c r="E155" s="12" t="n">
        <f aca="false">C155-C154</f>
        <v>-40645.4161041789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548034.13214137</v>
      </c>
      <c r="C156" s="12" t="n">
        <f aca="false">Q108</f>
        <v>623780.372572999</v>
      </c>
      <c r="D156" s="12" t="n">
        <f aca="false">B156-B155</f>
        <v>-44103.7069060302</v>
      </c>
      <c r="E156" s="12" t="n">
        <f aca="false">C156-C155</f>
        <v>-44483.5471273144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500702.610054274</v>
      </c>
      <c r="C157" s="12" t="n">
        <f aca="false">Q109</f>
        <v>575214.535681332</v>
      </c>
      <c r="D157" s="12" t="n">
        <f aca="false">B157-B156</f>
        <v>-47331.5220870963</v>
      </c>
      <c r="E157" s="12" t="n">
        <f aca="false">C157-C156</f>
        <v>-48565.8368916669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449972.76059202</v>
      </c>
      <c r="C158" s="12" t="n">
        <f aca="false">Q110</f>
        <v>522304.245856838</v>
      </c>
      <c r="D158" s="12" t="n">
        <f aca="false">B158-B157</f>
        <v>-50729.8494622544</v>
      </c>
      <c r="E158" s="12" t="n">
        <f aca="false">C158-C157</f>
        <v>-52910.2898244944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398825.447133356</v>
      </c>
      <c r="C159" s="12" t="n">
        <f aca="false">Q111</f>
        <v>464806.982042629</v>
      </c>
      <c r="D159" s="12" t="n">
        <f aca="false">B159-B158</f>
        <v>-51147.3134586634</v>
      </c>
      <c r="E159" s="12" t="n">
        <f aca="false">C159-C158</f>
        <v>-57497.2638142083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344104.53453585</v>
      </c>
      <c r="C160" s="12" t="n">
        <f aca="false">Q112</f>
        <v>402225.671816364</v>
      </c>
      <c r="D160" s="12" t="n">
        <f aca="false">B160-B159</f>
        <v>-54720.9125975058</v>
      </c>
      <c r="E160" s="12" t="n">
        <f aca="false">C160-C159</f>
        <v>-62581.3102262653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285543.26784138</v>
      </c>
      <c r="C161" s="12" t="n">
        <f aca="false">Q113</f>
        <v>333773.321924574</v>
      </c>
      <c r="D161" s="12" t="n">
        <f aca="false">B161-B160</f>
        <v>-58561.2666944707</v>
      </c>
      <c r="E161" s="12" t="n">
        <f aca="false">C161-C160</f>
        <v>-68452.3498917905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222655.640879757</v>
      </c>
      <c r="C162" s="12" t="n">
        <f aca="false">Q114</f>
        <v>258876.321326408</v>
      </c>
      <c r="D162" s="12" t="n">
        <f aca="false">B162-B161</f>
        <v>-62887.626961623</v>
      </c>
      <c r="E162" s="12" t="n">
        <f aca="false">C162-C161</f>
        <v>-74897.0005981656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154780.953353578</v>
      </c>
      <c r="C163" s="12" t="n">
        <f aca="false">Q115</f>
        <v>177118.728505547</v>
      </c>
      <c r="D163" s="12" t="n">
        <f aca="false">B163-B162</f>
        <v>-67874.6875261784</v>
      </c>
      <c r="E163" s="12" t="n">
        <f aca="false">C163-C162</f>
        <v>-81757.5928208606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81653.8556035524</v>
      </c>
      <c r="C164" s="12" t="n">
        <f aca="false">Q116</f>
        <v>88061.0774379737</v>
      </c>
      <c r="D164" s="12" t="n">
        <f aca="false">B164-B163</f>
        <v>-73127.097750026</v>
      </c>
      <c r="E164" s="12" t="n">
        <f aca="false">C164-C163</f>
        <v>-89057.6510675737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2997.63920134405</v>
      </c>
      <c r="C165" s="12" t="n">
        <f aca="false">Q117</f>
        <v>-8760.86948364184</v>
      </c>
      <c r="D165" s="12" t="n">
        <f aca="false">B165-B164</f>
        <v>-78656.2164022083</v>
      </c>
      <c r="E165" s="12" t="n">
        <f aca="false">C165-C164</f>
        <v>-96821.9469216155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-79892.4044668548</v>
      </c>
      <c r="C166" s="12" t="n">
        <f aca="false">Q118</f>
        <v>-111432.585779481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-165250.404779891</v>
      </c>
      <c r="C167" s="12" t="n">
        <f aca="false">Q119</f>
        <v>-218140.743462225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-253149.393614533</v>
      </c>
      <c r="C168" s="12" t="n">
        <f aca="false">Q120</f>
        <v>-329040.067023375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-343664.700078162</v>
      </c>
      <c r="C169" s="12" t="n">
        <f aca="false">Q121</f>
        <v>-444291.351517419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-436874.028817817</v>
      </c>
      <c r="C170" s="12" t="n">
        <f aca="false">Q122</f>
        <v>-562950.707705592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-532857.541224125</v>
      </c>
      <c r="C171" s="12" t="n">
        <f aca="false">Q123</f>
        <v>-686297.262412942</v>
      </c>
      <c r="D171" s="12" t="n">
        <f aca="false">B171-B170</f>
        <v>-95983.5124063073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-631697.939644636</v>
      </c>
      <c r="C172" s="12" t="n">
        <f aca="false">Q124</f>
        <v>-814511.506762828</v>
      </c>
      <c r="D172" s="12" t="n">
        <f aca="false">B172-B171</f>
        <v>-98840.3984205113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-733480.554725889</v>
      </c>
      <c r="C173" s="12" t="n">
        <f aca="false">Q125</f>
        <v>-947781.045933545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-838293.436008453</v>
      </c>
      <c r="C174" s="12" t="n">
        <f aca="false">Q126</f>
        <v>-1086300.88786807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-946227.445904403</v>
      </c>
      <c r="C175" s="12" t="n">
        <f aca="false">Q127</f>
        <v>-1230273.7440739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-1057376.35719208</v>
      </c>
      <c r="C176" s="12" t="n">
        <f aca="false">Q128</f>
        <v>-1379910.3430354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-1171836.95416861</v>
      </c>
      <c r="C177" s="12" t="n">
        <f aca="false">Q129</f>
        <v>-1535429.75678439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-1289709.13760654</v>
      </c>
      <c r="C178" s="12" t="n">
        <f aca="false">Q130</f>
        <v>-1697059.74119876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-1411096.0336671</v>
      </c>
      <c r="C179" s="12" t="n">
        <f aca="false">Q131</f>
        <v>-1865037.09062476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-1536104.10692897</v>
      </c>
      <c r="C180" s="12" t="n">
        <f aca="false">Q132</f>
        <v>-2039608.00744472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-1664843.27769808</v>
      </c>
      <c r="C181" s="12" t="n">
        <f aca="false">Q133</f>
        <v>-2221028.4872401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-1797427.043771</v>
      </c>
      <c r="C182" s="12" t="n">
        <f aca="false">Q134</f>
        <v>-2409564.72022867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9168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14254</v>
      </c>
      <c r="D192" s="26" t="n">
        <v>980.14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55960</v>
      </c>
      <c r="D193" s="26" t="n">
        <v>216.16</v>
      </c>
      <c r="E193" s="26" t="n">
        <v>2397</v>
      </c>
      <c r="F193" s="26" t="n">
        <v>965.58</v>
      </c>
    </row>
    <row r="194" customFormat="false" ht="12.8" hidden="false" customHeight="false" outlineLevel="0" collapsed="false">
      <c r="B194" s="1" t="s">
        <v>45</v>
      </c>
      <c r="C194" s="25" t="n">
        <v>265326</v>
      </c>
      <c r="D194" s="26"/>
      <c r="E194" s="26" t="n">
        <v>8780.9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9062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5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4687.5</v>
      </c>
      <c r="C30" s="3" t="n">
        <v>4687.5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9355.089546</v>
      </c>
      <c r="J42" s="17" t="n">
        <f aca="false">MAX((MAX((C42-(801*$B$34)),0))+(D42*$B$8)+(E42*$B$13)+(F42*$B$18)+(G42*$B$23)-H42-I42,0)</f>
        <v>40900.965954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8767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8767</v>
      </c>
      <c r="N42" s="12" t="n">
        <f aca="false">IF($B$34=2,IF(M42&gt;1944,M42*0.055,0),IF(M42&gt;972,M42*0.055,0))</f>
        <v>482.185</v>
      </c>
      <c r="O42" s="12" t="n">
        <f aca="false">M42*$B$33</f>
        <v>789.03</v>
      </c>
      <c r="P42" s="12" t="n">
        <f aca="false">B36*12</f>
        <v>39996</v>
      </c>
      <c r="Q42" s="12" t="n">
        <f aca="false">B42+C42+D42+E42+F42+G42-H42-I42-M42-N42-O42-P42</f>
        <v>991666.750954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991666.750954</v>
      </c>
      <c r="C43" s="12" t="n">
        <f aca="false">IF((B43-(P43/2))*$B$3&gt;0,(B43-(P43/2))*$B$3,0)</f>
        <v>53899.868452947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9363.48514764595</v>
      </c>
      <c r="J43" s="17" t="n">
        <f aca="false">MAX((MAX((C43-(801*$B$34)),0))+(D43*$B$8)+(E43*$B$13)+(F43*$B$18)+(G43*$B$23)-H43-I43-O42,0)</f>
        <v>39463.368305301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8266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8266</v>
      </c>
      <c r="N43" s="12" t="n">
        <f aca="false">IF($B$34=2,IF(M43&gt;1944,M43*0.055,0),IF(M43&gt;972,M43*0.055,0))</f>
        <v>454.63</v>
      </c>
      <c r="O43" s="12" t="n">
        <f aca="false">M43*$B$33</f>
        <v>743.94</v>
      </c>
      <c r="P43" s="12" t="n">
        <f aca="false">P42*(1+$B$37)</f>
        <v>40995.9</v>
      </c>
      <c r="Q43" s="12" t="n">
        <f aca="false">B43+C43+D43+E43+F43+G43-H43-I43-M43-N43-O43-P43</f>
        <v>982259.679259301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982259.679259301</v>
      </c>
      <c r="C44" s="12" t="n">
        <f aca="false">IF((B44-(P44/2))*$B$3&gt;0,(B44-(P44/2))*$B$3,0)</f>
        <v>53349.3350682662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9360.5249529398</v>
      </c>
      <c r="J44" s="17" t="n">
        <f aca="false">MAX((MAX((C44-(801*$B$34)),0))+(D44*$B$8)+(E44*$B$13)+(F44*$B$18)+(G44*$B$23)-H44-I44-O43,0)</f>
        <v>38804.1507903264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8039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8039</v>
      </c>
      <c r="N44" s="12" t="n">
        <f aca="false">IF($B$34=2,IF(M44&gt;1944,M44*0.055,0),IF(M44&gt;972,M44*0.055,0))</f>
        <v>442.145</v>
      </c>
      <c r="O44" s="12" t="n">
        <f aca="false">M44*$B$33</f>
        <v>723.51</v>
      </c>
      <c r="P44" s="12" t="n">
        <f aca="false">P43*(1+$B$37)</f>
        <v>42020.7975</v>
      </c>
      <c r="Q44" s="12" t="n">
        <f aca="false">B44+C44+D44+E44+F44+G44-H44-I44-M44-N44-O44-P44</f>
        <v>971383.317549627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971383.317549627</v>
      </c>
      <c r="C45" s="12" t="n">
        <f aca="false">IF((B45-(P45/2))*$B$3&gt;0,(B45-(P45/2))*$B$3,0)</f>
        <v>52716.5450651137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9341.99236470666</v>
      </c>
      <c r="J45" s="17" t="n">
        <f aca="false">MAX((MAX((C45-(801*$B$34)),0))+(D45*$B$8)+(E45*$B$13)+(F45*$B$18)+(G45*$B$23)-H45-I45-O44,0)</f>
        <v>38046.536005782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7781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7781</v>
      </c>
      <c r="N45" s="12" t="n">
        <f aca="false">IF($B$34=2,IF(M45&gt;1944,M45*0.055,0),IF(M45&gt;972,M45*0.055,0))</f>
        <v>427.955</v>
      </c>
      <c r="O45" s="12" t="n">
        <f aca="false">M45*$B$33</f>
        <v>700.29</v>
      </c>
      <c r="P45" s="12" t="n">
        <f aca="false">P44*(1+$B$37)</f>
        <v>43071.3174375</v>
      </c>
      <c r="Q45" s="12" t="n">
        <f aca="false">B45+C45+D45+E45+F45+G45-H45-I45-M45-N45-O45-P45</f>
        <v>958973.80111791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958973.80111791</v>
      </c>
      <c r="C46" s="12" t="n">
        <f aca="false">IF((B46-(P46/2))*$B$3&gt;0,(B46-(P46/2))*$B$3,0)</f>
        <v>51997.9361766811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9306.79287431469</v>
      </c>
      <c r="J46" s="17" t="n">
        <f aca="false">MAX((MAX((C46-(801*$B$34)),0))+(D46*$B$8)+(E46*$B$13)+(F46*$B$18)+(G46*$B$23)-H46-I46-O45,0)</f>
        <v>37215.1888064833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7500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7500</v>
      </c>
      <c r="N46" s="12" t="n">
        <f aca="false">IF($B$34=2,IF(M46&gt;1944,M46*0.055,0),IF(M46&gt;972,M46*0.055,0))</f>
        <v>412.5</v>
      </c>
      <c r="O46" s="12" t="n">
        <f aca="false">M46*$B$33</f>
        <v>675</v>
      </c>
      <c r="P46" s="12" t="n">
        <f aca="false">P45*(1+$B$37)</f>
        <v>44148.1003734375</v>
      </c>
      <c r="Q46" s="12" t="n">
        <f aca="false">B46+C46+D46+E46+F46+G46-H46-I46-M46-N46-O46-P46</f>
        <v>944954.679550955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944954.679550955</v>
      </c>
      <c r="C47" s="12" t="n">
        <f aca="false">IF((B47-(P47/2))*$B$3&gt;0,(B47-(P47/2))*$B$3,0)</f>
        <v>51189.2471850811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9253.67107875461</v>
      </c>
      <c r="J47" s="17" t="n">
        <f aca="false">MAX((MAX((C47-(801*$B$34)),0))+(D47*$B$8)+(E47*$B$13)+(F47*$B$18)+(G47*$B$23)-H47-I47-O46,0)</f>
        <v>36306.0517081286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7197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7197</v>
      </c>
      <c r="N47" s="12" t="n">
        <f aca="false">IF($B$34=2,IF(M47&gt;1944,M47*0.055,0),IF(M47&gt;972,M47*0.055,0))</f>
        <v>395.835</v>
      </c>
      <c r="O47" s="12" t="n">
        <f aca="false">M47*$B$33</f>
        <v>647.73</v>
      </c>
      <c r="P47" s="12" t="n">
        <f aca="false">P46*(1+$B$37)</f>
        <v>45251.8028827734</v>
      </c>
      <c r="Q47" s="12" t="n">
        <f aca="false">B47+C47+D47+E47+F47+G47-H47-I47-M47-N47-O47-P47</f>
        <v>929244.36337631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929244.36337631</v>
      </c>
      <c r="C48" s="12" t="n">
        <f aca="false">IF((B48-(P48/2))*$B$3&gt;0,(B48-(P48/2))*$B$3,0)</f>
        <v>50285.9311991383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9181.27903265479</v>
      </c>
      <c r="J48" s="17" t="n">
        <f aca="false">MAX((MAX((C48-(801*$B$34)),0))+(D48*$B$8)+(E48*$B$13)+(F48*$B$18)+(G48*$B$23)-H48-I48-O47,0)</f>
        <v>35315.4891703668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6870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6870</v>
      </c>
      <c r="N48" s="12" t="n">
        <f aca="false">IF($B$34=2,IF(M48&gt;1944,M48*0.055,0),IF(M48&gt;972,M48*0.055,0))</f>
        <v>377.85</v>
      </c>
      <c r="O48" s="12" t="n">
        <f aca="false">M48*$B$33</f>
        <v>618.3</v>
      </c>
      <c r="P48" s="12" t="n">
        <f aca="false">P47*(1+$B$37)</f>
        <v>46383.0979548428</v>
      </c>
      <c r="Q48" s="12" t="n">
        <f aca="false">B48+C48+D48+E48+F48+G48-H48-I48-M48-N48-O48-P48</f>
        <v>911759.334591834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911759.334591834</v>
      </c>
      <c r="C49" s="12" t="n">
        <f aca="false">IF((B49-(P49/2))*$B$3&gt;0,(B49-(P49/2))*$B$3,0)</f>
        <v>49283.3338273938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9088.2055681589</v>
      </c>
      <c r="J49" s="17" t="n">
        <f aca="false">MAX((MAX((C49-(801*$B$34)),0))+(D49*$B$8)+(E49*$B$13)+(F49*$B$18)+(G49*$B$23)-H49-I49-O48,0)</f>
        <v>34240.0757782928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6520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6520</v>
      </c>
      <c r="N49" s="12" t="n">
        <f aca="false">IF($B$34=2,IF(M49&gt;1944,M49*0.055,0),IF(M49&gt;972,M49*0.055,0))</f>
        <v>358.6</v>
      </c>
      <c r="O49" s="12" t="n">
        <f aca="false">M49*$B$33</f>
        <v>586.8</v>
      </c>
      <c r="P49" s="12" t="n">
        <f aca="false">P48*(1+$B$37)</f>
        <v>47542.6754037138</v>
      </c>
      <c r="Q49" s="12" t="n">
        <f aca="false">B49+C49+D49+E49+F49+G49-H49-I49-M49-N49-O49-P49</f>
        <v>892410.634966413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892410.634966413</v>
      </c>
      <c r="C50" s="12" t="n">
        <f aca="false">IF((B50-(P50/2))*$B$3&gt;0,(B50-(P50/2))*$B$3,0)</f>
        <v>48176.4982671215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8972.93800278393</v>
      </c>
      <c r="J50" s="17" t="n">
        <f aca="false">MAX((MAX((C50-(801*$B$34)),0))+(D50*$B$8)+(E50*$B$13)+(F50*$B$18)+(G50*$B$23)-H50-I50-O49,0)</f>
        <v>33075.8989217532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6146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6146</v>
      </c>
      <c r="N50" s="12" t="n">
        <f aca="false">IF($B$34=2,IF(M50&gt;1944,M50*0.055,0),IF(M50&gt;972,M50*0.055,0))</f>
        <v>338.03</v>
      </c>
      <c r="O50" s="12" t="n">
        <f aca="false">M50*$B$33</f>
        <v>553.14</v>
      </c>
      <c r="P50" s="12" t="n">
        <f aca="false">P49*(1+$B$37)</f>
        <v>48731.2422888067</v>
      </c>
      <c r="Q50" s="12" t="n">
        <f aca="false">B50+C50+D50+E50+F50+G50-H50-I50-M50-N50-O50-P50</f>
        <v>871105.92159936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871105.92159936</v>
      </c>
      <c r="C51" s="12" t="n">
        <f aca="false">IF((B51-(P51/2))*$B$3&gt;0,(B51-(P51/2))*$B$3,0)</f>
        <v>46960.2793759122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8833.87974418747</v>
      </c>
      <c r="J51" s="17" t="n">
        <f aca="false">MAX((MAX((C51-(801*$B$34)),0))+(D51*$B$8)+(E51*$B$13)+(F51*$B$18)+(G51*$B$23)-H51-I51-O50,0)</f>
        <v>31819.104528724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5750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5750</v>
      </c>
      <c r="N51" s="12" t="n">
        <f aca="false">IF($B$34=2,IF(M51&gt;1944,M51*0.055,0),IF(M51&gt;972,M51*0.055,0))</f>
        <v>316.25</v>
      </c>
      <c r="O51" s="12" t="n">
        <f aca="false">M51*$B$33</f>
        <v>517.5</v>
      </c>
      <c r="P51" s="12" t="n">
        <f aca="false">P50*(1+$B$37)</f>
        <v>49949.5233460268</v>
      </c>
      <c r="Q51" s="12" t="n">
        <f aca="false">B51+C51+D51+E51+F51+G51-H51-I51-M51-N51-O51-P51</f>
        <v>847745.892782057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847745.892782057</v>
      </c>
      <c r="C52" s="12" t="n">
        <f aca="false">IF((B52-(P52/2))*$B$3&gt;0,(B52-(P52/2))*$B$3,0)</f>
        <v>45629.1452947306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9492.36807859225</v>
      </c>
      <c r="J52" s="17" t="n">
        <f aca="false">MAX((MAX((C52-(801*$B$34)),0))+(D52*$B$8)+(E52*$B$13)+(F52*$B$18)+(G52*$B$23)-H52-I52-O51,0)</f>
        <v>33974.2301335026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6434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6434</v>
      </c>
      <c r="N52" s="12" t="n">
        <f aca="false">IF($B$34=2,IF(M52&gt;1944,M52*0.055,0),IF(M52&gt;972,M52*0.055,0))</f>
        <v>353.87</v>
      </c>
      <c r="O52" s="12" t="n">
        <f aca="false">M52*$B$33</f>
        <v>579.06</v>
      </c>
      <c r="P52" s="12" t="n">
        <f aca="false">P51*(1+$B$37)</f>
        <v>51198.2614296775</v>
      </c>
      <c r="Q52" s="12" t="n">
        <f aca="false">B52+C52+D52+E52+F52+G52-H52-I52-M52-N52-O52-P52</f>
        <v>824473.431485882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824473.431485882</v>
      </c>
      <c r="C53" s="12" t="n">
        <f aca="false">IF((B53-(P53/2))*$B$3&gt;0,(B53-(P53/2))*$B$3,0)</f>
        <v>44302.0048989261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9339.01607088624</v>
      </c>
      <c r="J53" s="17" t="n">
        <f aca="false">MAX((MAX((C53-(801*$B$34)),0))+(D53*$B$8)+(E53*$B$13)+(F53*$B$18)+(G53*$B$23)-H53-I53-O52,0)</f>
        <v>32539.2896266855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5976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5976</v>
      </c>
      <c r="N53" s="12" t="n">
        <f aca="false">IF($B$34=2,IF(M53&gt;1944,M53*0.055,0),IF(M53&gt;972,M53*0.055,0))</f>
        <v>328.68</v>
      </c>
      <c r="O53" s="12" t="n">
        <f aca="false">M53*$B$33</f>
        <v>537.84</v>
      </c>
      <c r="P53" s="12" t="n">
        <f aca="false">P52*(1+$B$37)</f>
        <v>52478.2179654194</v>
      </c>
      <c r="Q53" s="12" t="n">
        <f aca="false">B53+C53+D53+E53+F53+G53-H53-I53-M53-N53-O53-P53</f>
        <v>799072.043147148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799072.043147148</v>
      </c>
      <c r="C54" s="12" t="n">
        <f aca="false">IF((B54-(P54/2))*$B$3&gt;0,(B54-(P54/2))*$B$3,0)</f>
        <v>42855.8210824128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9158.64011413899</v>
      </c>
      <c r="J54" s="17" t="n">
        <f aca="false">MAX((MAX((C54-(801*$B$34)),0))+(D54*$B$8)+(E54*$B$13)+(F54*$B$18)+(G54*$B$23)-H54-I54-O53,0)</f>
        <v>31104.9614528585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5527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5527</v>
      </c>
      <c r="N54" s="12" t="n">
        <f aca="false">IF($B$34=2,IF(M54&gt;1944,M54*0.055,0),IF(M54&gt;972,M54*0.055,0))</f>
        <v>303.985</v>
      </c>
      <c r="O54" s="12" t="n">
        <f aca="false">M54*$B$33</f>
        <v>497.43</v>
      </c>
      <c r="P54" s="12" t="n">
        <f aca="false">P53*(1+$B$37)</f>
        <v>53790.1734145549</v>
      </c>
      <c r="Q54" s="12" t="n">
        <f aca="false">B54+C54+D54+E54+F54+G54-H54-I54-M54-N54-O54-P54</f>
        <v>771397.256185452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771397.256185452</v>
      </c>
      <c r="C55" s="12" t="n">
        <f aca="false">IF((B55-(P55/2))*$B$3&gt;0,(B55-(P55/2))*$B$3,0)</f>
        <v>41282.5534732323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8948.91172104392</v>
      </c>
      <c r="J55" s="17" t="n">
        <f aca="false">MAX((MAX((C55-(801*$B$34)),0))+(D55*$B$8)+(E55*$B$13)+(F55*$B$18)+(G55*$B$23)-H55-I55-O54,0)</f>
        <v>29561.4753930794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5054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5054</v>
      </c>
      <c r="N55" s="12" t="n">
        <f aca="false">IF($B$34=2,IF(M55&gt;1944,M55*0.055,0),IF(M55&gt;972,M55*0.055,0))</f>
        <v>277.97</v>
      </c>
      <c r="O55" s="12" t="n">
        <f aca="false">M55*$B$33</f>
        <v>454.86</v>
      </c>
      <c r="P55" s="12" t="n">
        <f aca="false">P54*(1+$B$37)</f>
        <v>55134.9277499188</v>
      </c>
      <c r="Q55" s="12" t="n">
        <f aca="false">B55+C55+D55+E55+F55+G55-H55-I55-M55-N55-O55-P55</f>
        <v>741335.403828612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741335.403828612</v>
      </c>
      <c r="C56" s="12" t="n">
        <f aca="false">IF((B56-(P56/2))*$B$3&gt;0,(B56-(P56/2))*$B$3,0)</f>
        <v>39575.8708113012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8707.7626851944</v>
      </c>
      <c r="J56" s="17" t="n">
        <f aca="false">MAX((MAX((C56-(801*$B$34)),0))+(D56*$B$8)+(E56*$B$13)+(F56*$B$18)+(G56*$B$23)-H56-I56-O55,0)</f>
        <v>27907.0488676829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4558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4558</v>
      </c>
      <c r="N56" s="12" t="n">
        <f aca="false">IF($B$34=2,IF(M56&gt;1944,M56*0.055,0),IF(M56&gt;972,M56*0.055,0))</f>
        <v>250.69</v>
      </c>
      <c r="O56" s="12" t="n">
        <f aca="false">M56*$B$33</f>
        <v>410.22</v>
      </c>
      <c r="P56" s="12" t="n">
        <f aca="false">P55*(1+$B$37)</f>
        <v>56513.3009436667</v>
      </c>
      <c r="Q56" s="12" t="n">
        <f aca="false">B56+C56+D56+E56+F56+G56-H56-I56-M56-N56-O56-P56</f>
        <v>708766.101752629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708766.101752629</v>
      </c>
      <c r="C57" s="12" t="n">
        <f aca="false">IF((B57-(P57/2))*$B$3&gt;0,(B57-(P57/2))*$B$3,0)</f>
        <v>37729.0684435545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8432.98431361995</v>
      </c>
      <c r="J57" s="17" t="n">
        <f aca="false">MAX((MAX((C57-(801*$B$34)),0))+(D57*$B$8)+(E57*$B$13)+(F57*$B$18)+(G57*$B$23)-H57-I57-O56,0)</f>
        <v>26136.584244095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4039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4039</v>
      </c>
      <c r="N57" s="12" t="n">
        <f aca="false">IF($B$34=2,IF(M57&gt;1944,M57*0.055,0),IF(M57&gt;972,M57*0.055,0))</f>
        <v>222.145</v>
      </c>
      <c r="O57" s="12" t="n">
        <f aca="false">M57*$B$33</f>
        <v>363.51</v>
      </c>
      <c r="P57" s="12" t="n">
        <f aca="false">P56*(1+$B$37)</f>
        <v>57926.1334672584</v>
      </c>
      <c r="Q57" s="12" t="n">
        <f aca="false">B57+C57+D57+E57+F57+G57-H57-I57-M57-N57-O57-P57</f>
        <v>673563.117529466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673563.117529466</v>
      </c>
      <c r="C58" s="12" t="n">
        <f aca="false">IF((B58-(P58/2))*$B$3&gt;0,(B58-(P58/2))*$B$3,0)</f>
        <v>35735.116564076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8122.2319164004</v>
      </c>
      <c r="J58" s="17" t="n">
        <f aca="false">MAX((MAX((C58-(801*$B$34)),0))+(D58*$B$8)+(E58*$B$13)+(F58*$B$18)+(G58*$B$23)-H58-I58-O57,0)</f>
        <v>24244.8615895789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3500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3500</v>
      </c>
      <c r="N58" s="12" t="n">
        <f aca="false">IF($B$34=2,IF(M58&gt;1944,M58*0.055,0),IF(M58&gt;972,M58*0.055,0))</f>
        <v>192.5</v>
      </c>
      <c r="O58" s="12" t="n">
        <f aca="false">M58*$B$33</f>
        <v>315</v>
      </c>
      <c r="P58" s="12" t="n">
        <f aca="false">P57*(1+$B$37)</f>
        <v>59374.2868039399</v>
      </c>
      <c r="Q58" s="12" t="n">
        <f aca="false">B58+C58+D58+E58+F58+G58-H58-I58-M58-N58-O58-P58</f>
        <v>635590.702315105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635590.702315105</v>
      </c>
      <c r="C59" s="12" t="n">
        <f aca="false">IF((B59-(P59/2))*$B$3&gt;0,(B59-(P59/2))*$B$3,0)</f>
        <v>33586.4566082087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7772.97843818296</v>
      </c>
      <c r="J59" s="17" t="n">
        <f aca="false">MAX((MAX((C59-(801*$B$34)),0))+(D59*$B$8)+(E59*$B$13)+(F59*$B$18)+(G59*$B$23)-H59-I59-O58,0)</f>
        <v>22226.0203911464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2942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2942</v>
      </c>
      <c r="N59" s="12" t="n">
        <f aca="false">IF($B$34=2,IF(M59&gt;1944,M59*0.055,0),IF(M59&gt;972,M59*0.055,0))</f>
        <v>161.81</v>
      </c>
      <c r="O59" s="12" t="n">
        <f aca="false">M59*$B$33</f>
        <v>264.78</v>
      </c>
      <c r="P59" s="12" t="n">
        <f aca="false">P58*(1+$B$37)</f>
        <v>60858.6439740383</v>
      </c>
      <c r="Q59" s="12" t="n">
        <f aca="false">B59+C59+D59+E59+F59+G59-H59-I59-M59-N59-O59-P59</f>
        <v>594705.488732213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594705.488732213</v>
      </c>
      <c r="C60" s="12" t="n">
        <f aca="false">IF((B60-(P60/2))*$B$3&gt;0,(B60-(P60/2))*$B$3,0)</f>
        <v>31275.1065701012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7382.52902908473</v>
      </c>
      <c r="J60" s="17" t="n">
        <f aca="false">MAX((MAX((C60-(801*$B$34)),0))+(D60*$B$8)+(E60*$B$13)+(F60*$B$18)+(G60*$B$23)-H60-I60-O59,0)</f>
        <v>20074.0992125875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2366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2366</v>
      </c>
      <c r="N60" s="12" t="n">
        <f aca="false">IF($B$34=2,IF(M60&gt;1944,M60*0.055,0),IF(M60&gt;972,M60*0.055,0))</f>
        <v>130.13</v>
      </c>
      <c r="O60" s="12" t="n">
        <f aca="false">M60*$B$33</f>
        <v>212.94</v>
      </c>
      <c r="P60" s="12" t="n">
        <f aca="false">P59*(1+$B$37)</f>
        <v>62380.1100733893</v>
      </c>
      <c r="Q60" s="12" t="n">
        <f aca="false">B60+C60+D60+E60+F60+G60-H60-I60-M60-N60-O60-P60</f>
        <v>550756.187871411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550756.187871411</v>
      </c>
      <c r="C61" s="12" t="n">
        <f aca="false">IF((B61-(P61/2))*$B$3&gt;0,(B61-(P61/2))*$B$3,0)</f>
        <v>28792.6441709633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6948.01133941515</v>
      </c>
      <c r="J61" s="17" t="n">
        <f aca="false">MAX((MAX((C61-(801*$B$34)),0))+(D61*$B$8)+(E61*$B$13)+(F61*$B$18)+(G61*$B$23)-H61-I61-O60,0)</f>
        <v>17782.8474293448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1774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1774</v>
      </c>
      <c r="N61" s="12" t="n">
        <f aca="false">IF($B$34=2,IF(M61&gt;1944,M61*0.055,0),IF(M61&gt;972,M61*0.055,0))</f>
        <v>97.57</v>
      </c>
      <c r="O61" s="12" t="n">
        <f aca="false">M61*$B$33</f>
        <v>159.66</v>
      </c>
      <c r="P61" s="12" t="n">
        <f aca="false">P60*(1+$B$37)</f>
        <v>63939.612825224</v>
      </c>
      <c r="Q61" s="12" t="n">
        <f aca="false">B61+C61+D61+E61+F61+G61-H61-I61-M61-N61-O61-P61</f>
        <v>503582.132475532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503582.132475532</v>
      </c>
      <c r="C62" s="12" t="n">
        <f aca="false">IF((B62-(P62/2))*$B$3&gt;0,(B62-(P62/2))*$B$3,0)</f>
        <v>26130.1259900945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6466.35199879077</v>
      </c>
      <c r="J62" s="17" t="n">
        <f aca="false">MAX((MAX((C62-(801*$B$34)),0))+(D62*$B$8)+(E62*$B$13)+(F62*$B$18)+(G62*$B$23)-H62-I62-O61,0)</f>
        <v>15345.5766905162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1169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1169</v>
      </c>
      <c r="N62" s="12" t="n">
        <f aca="false">IF($B$34=2,IF(M62&gt;1944,M62*0.055,0),IF(M62&gt;972,M62*0.055,0))</f>
        <v>64.295</v>
      </c>
      <c r="O62" s="12" t="n">
        <f aca="false">M62*$B$33</f>
        <v>105.21</v>
      </c>
      <c r="P62" s="12" t="n">
        <f aca="false">P61*(1+$B$37)</f>
        <v>65538.1031458546</v>
      </c>
      <c r="Q62" s="12" t="n">
        <f aca="false">B62+C62+D62+E62+F62+G62-H62-I62-M62-N62-O62-P62</f>
        <v>453011.761020193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453011.761020193</v>
      </c>
      <c r="C63" s="12" t="n">
        <f aca="false">IF((B63-(P63/2))*$B$3&gt;0,(B63-(P63/2))*$B$3,0)</f>
        <v>23278.0033152658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7111.75240985172</v>
      </c>
      <c r="J63" s="17" t="n">
        <f aca="false">MAX((MAX((C63-(801*$B$34)),0))+(D63*$B$8)+(E63*$B$13)+(F63*$B$18)+(G63*$B$23)-H63-I63-O62,0)</f>
        <v>17132.5997320513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1610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1610</v>
      </c>
      <c r="N63" s="12" t="n">
        <f aca="false">IF($B$34=2,IF(M63&gt;1944,M63*0.055,0),IF(M63&gt;972,M63*0.055,0))</f>
        <v>88.55</v>
      </c>
      <c r="O63" s="12" t="n">
        <f aca="false">M63*$B$33</f>
        <v>144.9</v>
      </c>
      <c r="P63" s="12" t="n">
        <f aca="false">P62*(1+$B$37)</f>
        <v>67176.555724501</v>
      </c>
      <c r="Q63" s="12" t="n">
        <f aca="false">B63+C63+D63+E63+F63+G63-H63-I63-M63-N63-O63-P63</f>
        <v>402030.565027744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402030.565027744</v>
      </c>
      <c r="C64" s="12" t="n">
        <f aca="false">IF((B64-(P64/2))*$B$3&gt;0,(B64-(P64/2))*$B$3,0)</f>
        <v>20401.943202151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6584.60621718734</v>
      </c>
      <c r="J64" s="17" t="n">
        <f aca="false">MAX((MAX((C64-(801*$B$34)),0))+(D64*$B$8)+(E64*$B$13)+(F64*$B$18)+(G64*$B$23)-H64-I64-O63,0)</f>
        <v>14447.6226678193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952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952</v>
      </c>
      <c r="N64" s="12" t="n">
        <f aca="false">IF($B$34=2,IF(M64&gt;1944,M64*0.055,0),IF(M64&gt;972,M64*0.055,0))</f>
        <v>0</v>
      </c>
      <c r="O64" s="12" t="n">
        <f aca="false">M64*$B$33</f>
        <v>85.68</v>
      </c>
      <c r="P64" s="12" t="n">
        <f aca="false">P63*(1+$B$37)</f>
        <v>68855.9696176135</v>
      </c>
      <c r="Q64" s="12" t="n">
        <f aca="false">B64+C64+D64+E64+F64+G64-H64-I64-M64-N64-O64-P64</f>
        <v>347530.438077949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347530.438077949</v>
      </c>
      <c r="C65" s="12" t="n">
        <f aca="false">IF((B65-(P65/2))*$B$3&gt;0,(B65-(P65/2))*$B$3,0)</f>
        <v>17329.4173275152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6003.90023308131</v>
      </c>
      <c r="J65" s="17" t="n">
        <f aca="false">MAX((MAX((C65-(801*$B$34)),0))+(D65*$B$8)+(E65*$B$13)+(F65*$B$18)+(G65*$B$23)-H65-I65-O64,0)</f>
        <v>11702.455959128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372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372</v>
      </c>
      <c r="N65" s="12" t="n">
        <f aca="false">IF($B$34=2,IF(M65&gt;1944,M65*0.055,0),IF(M65&gt;972,M65*0.055,0))</f>
        <v>0</v>
      </c>
      <c r="O65" s="12" t="n">
        <f aca="false">M65*$B$33</f>
        <v>33.48</v>
      </c>
      <c r="P65" s="12" t="n">
        <f aca="false">P64*(1+$B$37)</f>
        <v>70577.3688580538</v>
      </c>
      <c r="Q65" s="12" t="n">
        <f aca="false">B65+C65+D65+E65+F65+G65-H65-I65-M65-N65-O65-P65</f>
        <v>289136.725179024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289136.725179024</v>
      </c>
      <c r="C66" s="12" t="n">
        <f aca="false">IF((B66-(P66/2))*$B$3&gt;0,(B66-(P66/2))*$B$3,0)</f>
        <v>14039.6032119795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5363.64719000136</v>
      </c>
      <c r="J66" s="17" t="n">
        <f aca="false">MAX((MAX((C66-(801*$B$34)),0))+(D66*$B$8)+(E66*$B$13)+(F66*$B$18)+(G66*$B$23)-H66-I66-O65,0)</f>
        <v>8775.57710995456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226404.979209473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226404.979209473</v>
      </c>
      <c r="C67" s="12" t="n">
        <f aca="false">IF((B67-(P67/2))*$B$3&gt;0,(B67-(P67/2))*$B$3,0)</f>
        <v>10507.8041847831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4656.79574133011</v>
      </c>
      <c r="J67" s="17" t="n">
        <f aca="false">MAX((MAX((C67-(801*$B$34)),0))+(D67*$B$8)+(E67*$B$13)+(F67*$B$18)+(G67*$B$23)-H67-I67-O66,0)</f>
        <v>5636.84914850305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158692.480201483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158692.480201483</v>
      </c>
      <c r="C68" s="12" t="n">
        <f aca="false">IF((B68-(P68/2))*$B$3&gt;0,(B68-(P68/2))*$B$3,0)</f>
        <v>6698.31868580608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3873.59413029831</v>
      </c>
      <c r="J68" s="17" t="n">
        <f aca="false">MAX((MAX((C68-(801*$B$34)),0))+(D68*$B$8)+(E68*$B$13)+(F68*$B$18)+(G68*$B$23)-H68-I68-O67,0)</f>
        <v>2244.73471108102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85734.1080521592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85734.1080521592</v>
      </c>
      <c r="C69" s="12" t="n">
        <f aca="false">IF((B69-(P69/2))*$B$3&gt;0,(B69-(P69/2))*$B$3,0)</f>
        <v>2596.40118238419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3008.65324271466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7253.39080747143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7253.39080747143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-75636.6528607274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-75636.6528607274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-160994.653173764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-160994.653173764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-248893.642008406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-248893.642008406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-339408.948472034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-339408.948472034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-432618.27721169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-432618.27721169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-528601.789617997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-528601.789617997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-627442.188038509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-627442.188038509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-729224.803119761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-729224.803119761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-834037.684402325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-834037.684402325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-941971.694298276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-941971.694298276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-1053120.60558595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-1053120.60558595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-1167581.20256248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-1167581.20256248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-1285453.38600041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-1285453.38600041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-1406840.28206097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-1406840.28206097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-1531848.35532284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-1531848.35532284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-1660587.52609195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-1660587.52609195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3296.82215234063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-1793171.29216488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8664</v>
      </c>
      <c r="N90" s="12" t="n">
        <f aca="false">IF($B$34=2,IF(M90&gt;1944,M90*0.055,0),IF(M90&gt;972,M90*0.055,0))</f>
        <v>476.52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997611.0724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997611.0724</v>
      </c>
      <c r="C91" s="12" t="n">
        <f aca="false">IF((B91-(P91/2))*$C$3&gt;0,(B91-(P91/2))*$C$3,0)</f>
        <v>43497.64070256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40263.55070256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8544</v>
      </c>
      <c r="N91" s="12" t="n">
        <f aca="false">IF($B$34=2,IF(M91&gt;1944,M91*0.055,0),IF(M91&gt;972,M91*0.055,0))</f>
        <v>469.92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993792.74310256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993792.74310256</v>
      </c>
      <c r="C92" s="12" t="n">
        <f aca="false">IF((B92-(P92/2))*$C$3&gt;0,(B92-(P92/2))*$C$3,0)</f>
        <v>43300.2366998337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39844.0022498337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8398</v>
      </c>
      <c r="N92" s="12" t="n">
        <f aca="false">IF($B$34=2,IF(M92&gt;1944,M92*0.055,0),IF(M92&gt;972,M92*0.055,0))</f>
        <v>461.89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988453.481752394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988453.481752394</v>
      </c>
      <c r="C93" s="12" t="n">
        <f aca="false">IF((B93-(P93/2))*$C$3&gt;0,(B93-(P93/2))*$C$3,0)</f>
        <v>43034.3278575991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39344.3392853491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8225</v>
      </c>
      <c r="N93" s="12" t="n">
        <f aca="false">IF($B$34=2,IF(M93&gt;1944,M93*0.055,0),IF(M93&gt;972,M93*0.055,0))</f>
        <v>452.375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981497.719361743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981497.719361743</v>
      </c>
      <c r="C94" s="12" t="n">
        <f aca="false">IF((B94-(P94/2))*$C$3&gt;0,(B94-(P94/2))*$C$3,0)</f>
        <v>42695.6367718269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39466.7714092157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8267</v>
      </c>
      <c r="N94" s="12" t="n">
        <f aca="false">IF($B$34=2,IF(M94&gt;1944,M94*0.055,0),IF(M94&gt;972,M94*0.055,0))</f>
        <v>454.685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973345.178661298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973345.178661298</v>
      </c>
      <c r="C95" s="12" t="n">
        <f aca="false">IF((B95-(P95/2))*$C$3&gt;0,(B95-(P95/2))*$C$3,0)</f>
        <v>42302.763795853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38815.1468165537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8043</v>
      </c>
      <c r="N95" s="12" t="n">
        <f aca="false">IF($B$34=2,IF(M95&gt;1944,M95*0.055,0),IF(M95&gt;972,M95*0.055,0))</f>
        <v>442.365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963385.433869354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963385.433869354</v>
      </c>
      <c r="C96" s="12" t="n">
        <f aca="false">IF((B96-(P96/2))*$C$3&gt;0,(B96-(P96/2))*$C$3,0)</f>
        <v>41828.5694523058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38068.7532512413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7789</v>
      </c>
      <c r="N96" s="12" t="n">
        <f aca="false">IF($B$34=2,IF(M96&gt;1944,M96*0.055,0),IF(M96&gt;972,M96*0.055,0))</f>
        <v>428.395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951506.6495308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951506.6495308</v>
      </c>
      <c r="C97" s="12" t="n">
        <f aca="false">IF((B97-(P97/2))*$C$3&gt;0,(B97-(P97/2))*$C$3,0)</f>
        <v>41268.0503942718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37221.9124359897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7503</v>
      </c>
      <c r="N97" s="12" t="n">
        <f aca="false">IF($B$34=2,IF(M97&gt;1944,M97*0.055,0),IF(M97&gt;972,M97*0.055,0))</f>
        <v>412.665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937591.716836351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937591.716836351</v>
      </c>
      <c r="C98" s="12" t="n">
        <f aca="false">IF((B98-(P98/2))*$C$3&gt;0,(B98-(P98/2))*$C$3,0)</f>
        <v>40615.9678130669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36268.6768724706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7184</v>
      </c>
      <c r="N98" s="12" t="n">
        <f aca="false">IF($B$34=2,IF(M98&gt;1944,M98*0.055,0),IF(M98&gt;972,M98*0.055,0))</f>
        <v>395.12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921516.869723818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921516.869723818</v>
      </c>
      <c r="C99" s="12" t="n">
        <f aca="false">IF((B99-(P99/2))*$C$3&gt;0,(B99-(P99/2))*$C$3,0)</f>
        <v>39866.7859467641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37224.7866618159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7504</v>
      </c>
      <c r="N99" s="12" t="n">
        <f aca="false">IF($B$34=2,IF(M99&gt;1944,M99*0.055,0),IF(M99&gt;972,M99*0.055,0))</f>
        <v>412.72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904663.275711155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904663.275711155</v>
      </c>
      <c r="C100" s="12" t="n">
        <f aca="false">IF((B100-(P100/2))*$C$3&gt;0,(B100-(P100/2))*$C$3,0)</f>
        <v>39081.7866651878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36106.7023171835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7131</v>
      </c>
      <c r="N100" s="12" t="n">
        <f aca="false">IF($B$34=2,IF(M100&gt;1944,M100*0.055,0),IF(M100&gt;972,M100*0.055,0))</f>
        <v>392.205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885431.972380253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885431.972380253</v>
      </c>
      <c r="C101" s="12" t="n">
        <f aca="false">IF((B101-(P101/2))*$C$3&gt;0,(B101-(P101/2))*$C$3,0)</f>
        <v>38189.9326001222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34864.5860329149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6723</v>
      </c>
      <c r="N101" s="12" t="n">
        <f aca="false">IF($B$34=2,IF(M101&gt;1944,M101*0.055,0),IF(M101&gt;972,M101*0.055,0))</f>
        <v>369.765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863677.992892399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863677.992892399</v>
      </c>
      <c r="C102" s="12" t="n">
        <f aca="false">IF((B102-(P102/2))*$C$3&gt;0,(B102-(P102/2))*$C$3,0)</f>
        <v>37184.7422667868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33491.0948519074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6279</v>
      </c>
      <c r="N102" s="12" t="n">
        <f aca="false">IF($B$34=2,IF(M102&gt;1944,M102*0.055,0),IF(M102&gt;972,M102*0.055,0))</f>
        <v>345.345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839248.057355311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839248.057355311</v>
      </c>
      <c r="C103" s="12" t="n">
        <f aca="false">IF((B103-(P103/2))*$C$3&gt;0,(B103-(P103/2))*$C$3,0)</f>
        <v>36059.3635073229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31978.4720572911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5800</v>
      </c>
      <c r="N103" s="12" t="n">
        <f aca="false">IF($B$34=2,IF(M103&gt;1944,M103*0.055,0),IF(M103&gt;972,M103*0.055,0))</f>
        <v>319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811977.978184992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811977.978184992</v>
      </c>
      <c r="C104" s="12" t="n">
        <f aca="false">IF((B104-(P104/2))*$C$3&gt;0,(B104-(P104/2))*$C$3,0)</f>
        <v>34806.4582337868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30318.4297610231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5285</v>
      </c>
      <c r="N104" s="12" t="n">
        <f aca="false">IF($B$34=2,IF(M104&gt;1944,M104*0.055,0),IF(M104&gt;972,M104*0.055,0))</f>
        <v>290.675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781694.165575438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781694.165575438</v>
      </c>
      <c r="C105" s="12" t="n">
        <f aca="false">IF((B105-(P105/2))*$C$3&gt;0,(B105-(P105/2))*$C$3,0)</f>
        <v>33418.2692140057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28502.2134276223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4735</v>
      </c>
      <c r="N105" s="12" t="n">
        <f aca="false">IF($B$34=2,IF(M105&gt;1944,M105*0.055,0),IF(M105&gt;972,M105*0.055,0))</f>
        <v>260.425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748210.974924514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748210.974924514</v>
      </c>
      <c r="C106" s="12" t="n">
        <f aca="false">IF((B106-(P106/2))*$C$3&gt;0,(B106-(P106/2))*$C$3,0)</f>
        <v>31886.5022382906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26520.4816656566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4151</v>
      </c>
      <c r="N106" s="12" t="n">
        <f aca="false">IF($B$34=2,IF(M106&gt;1944,M106*0.055,0),IF(M106&gt;972,M106*0.055,0))</f>
        <v>228.305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711330.041393874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711330.041393874</v>
      </c>
      <c r="C107" s="12" t="n">
        <f aca="false">IF((B107-(P107/2))*$C$3&gt;0,(B107-(P107/2))*$C$3,0)</f>
        <v>30202.2965128377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24363.2741271559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3534</v>
      </c>
      <c r="N107" s="12" t="n">
        <f aca="false">IF($B$34=2,IF(M107&gt;1944,M107*0.055,0),IF(M107&gt;972,M107*0.055,0))</f>
        <v>194.37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670839.579617864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670839.579617864</v>
      </c>
      <c r="C108" s="12" t="n">
        <f aca="false">IF((B108-(P108/2))*$C$3&gt;0,(B108-(P108/2))*$C$3,0)</f>
        <v>28356.1935036061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22019.9777328021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2886</v>
      </c>
      <c r="N108" s="12" t="n">
        <f aca="false">IF($B$34=2,IF(M108&gt;1944,M108*0.055,0),IF(M108&gt;972,M108*0.055,0))</f>
        <v>158.73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626512.591790889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626512.591790889</v>
      </c>
      <c r="C109" s="12" t="n">
        <f aca="false">IF((B109-(P109/2))*$C$3&gt;0,(B109-(P109/2))*$C$3,0)</f>
        <v>26338.0573099885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19479.2442959768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2210</v>
      </c>
      <c r="N109" s="12" t="n">
        <f aca="false">IF($B$34=2,IF(M109&gt;1944,M109*0.055,0),IF(M109&gt;972,M109*0.055,0))</f>
        <v>121.55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578104.990432496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578104.990432496</v>
      </c>
      <c r="C110" s="12" t="n">
        <f aca="false">IF((B110-(P110/2))*$C$3&gt;0,(B110-(P110/2))*$C$3,0)</f>
        <v>24136.9912478824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16728.9042187295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1509</v>
      </c>
      <c r="N110" s="12" t="n">
        <f aca="false">IF($B$34=2,IF(M110&gt;1944,M110*0.055,0),IF(M110&gt;972,M110*0.055,0))</f>
        <v>82.995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525354.686798954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525354.686798954</v>
      </c>
      <c r="C111" s="12" t="n">
        <f aca="false">IF((B111-(P111/2))*$C$3&gt;0,(B111-(P111/2))*$C$3,0)</f>
        <v>21741.2973050969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13755.9229157234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792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468017.862562575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468017.862562575</v>
      </c>
      <c r="C112" s="12" t="n">
        <f aca="false">IF((B112-(P112/2))*$C$3&gt;0,(B112-(P112/2))*$C$3,0)</f>
        <v>19140.0865313945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10548.0080212457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172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405595.115431396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405595.115431396</v>
      </c>
      <c r="C113" s="12" t="n">
        <f aca="false">IF((B113-(P113/2))*$C$3&gt;0,(B113-(P113/2))*$C$3,0)</f>
        <v>16311.1198289467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7081.44683747716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337292.368836112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337292.368836112</v>
      </c>
      <c r="C114" s="12" t="n">
        <f aca="false">IF((B114-(P114/2))*$C$3&gt;0,(B114-(P114/2))*$C$3,0)</f>
        <v>13219.0722647489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3319.36713761354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262551.613920819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262551.613920819</v>
      </c>
      <c r="C115" s="12" t="n">
        <f aca="false">IF((B115-(P115/2))*$C$3&gt;0,(B115-(P115/2))*$C$3,0)</f>
        <v>9839.09793460473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180957.20409115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180957.20409115</v>
      </c>
      <c r="C116" s="12" t="n">
        <f aca="false">IF((B116-(P116/2))*$C$3&gt;0,(B116-(P116/2))*$C$3,0)</f>
        <v>6152.66935784565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92069.9813395774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92069.9813395774</v>
      </c>
      <c r="C117" s="12" t="n">
        <f aca="false">IF((B117-(P117/2))*$C$3&gt;0,(B117-(P117/2))*$C$3,0)</f>
        <v>2140.21260004276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-4573.97024880687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-4573.97024880687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-107245.686544646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-107245.686544646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-213953.84422739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-213953.84422739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-324853.16778854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-324853.16778854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-440104.452282584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-440104.452282584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-558763.808470757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-558763.808470757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-682110.363178107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-682110.363178107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-810324.607527993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-810324.607527993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-943594.14669871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-943594.14669871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-1082113.98863323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-1082113.98863323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-1226086.84483906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-1226086.84483906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-1375723.44380057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-1375723.44380057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-1531242.85754955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-1531242.85754955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-1692872.84196392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-1692872.84196392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-1860850.19138992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-1860850.19138992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-2035421.10820988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-2035421.10820988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-2216841.58800527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-2216841.58800527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-2405377.82099383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991666.750954</v>
      </c>
      <c r="C138" s="12" t="n">
        <f aca="false">Q90</f>
        <v>997611.0724</v>
      </c>
      <c r="D138" s="12" t="n">
        <f aca="false">B138-B2</f>
        <v>-8332.24904600007</v>
      </c>
      <c r="E138" s="12" t="n">
        <f aca="false">C138-C2</f>
        <v>-2387.92760000005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982259.679259301</v>
      </c>
      <c r="C139" s="12" t="n">
        <f aca="false">Q91</f>
        <v>993792.74310256</v>
      </c>
      <c r="D139" s="12" t="n">
        <f aca="false">B139-B138</f>
        <v>-9407.07169469888</v>
      </c>
      <c r="E139" s="12" t="n">
        <f aca="false">C139-C138</f>
        <v>-3818.32929744001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971383.317549627</v>
      </c>
      <c r="C140" s="12" t="n">
        <f aca="false">Q92</f>
        <v>988453.481752394</v>
      </c>
      <c r="D140" s="12" t="n">
        <f aca="false">B140-B139</f>
        <v>-10876.3617096735</v>
      </c>
      <c r="E140" s="12" t="n">
        <f aca="false">C140-C139</f>
        <v>-5339.2613501664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958973.80111791</v>
      </c>
      <c r="C141" s="12" t="n">
        <f aca="false">Q93</f>
        <v>981497.719361743</v>
      </c>
      <c r="D141" s="12" t="n">
        <f aca="false">B141-B140</f>
        <v>-12409.516431718</v>
      </c>
      <c r="E141" s="12" t="n">
        <f aca="false">C141-C140</f>
        <v>-6955.76239065093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944954.679550955</v>
      </c>
      <c r="C142" s="12" t="n">
        <f aca="false">Q94</f>
        <v>973345.178661298</v>
      </c>
      <c r="D142" s="12" t="n">
        <f aca="false">B142-B141</f>
        <v>-14019.1215669543</v>
      </c>
      <c r="E142" s="12" t="n">
        <f aca="false">C142-C141</f>
        <v>-8152.54070044437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929244.36337631</v>
      </c>
      <c r="C143" s="12" t="n">
        <f aca="false">Q95</f>
        <v>963385.433869354</v>
      </c>
      <c r="D143" s="12" t="n">
        <f aca="false">B143-B142</f>
        <v>-15710.3161746449</v>
      </c>
      <c r="E143" s="12" t="n">
        <f aca="false">C143-C142</f>
        <v>-9959.7447919444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911759.334591834</v>
      </c>
      <c r="C144" s="12" t="n">
        <f aca="false">Q96</f>
        <v>951506.6495308</v>
      </c>
      <c r="D144" s="12" t="n">
        <f aca="false">B144-B143</f>
        <v>-17485.0287844761</v>
      </c>
      <c r="E144" s="12" t="n">
        <f aca="false">C144-C143</f>
        <v>-11878.7843385543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892410.634966413</v>
      </c>
      <c r="C145" s="12" t="n">
        <f aca="false">Q97</f>
        <v>937591.716836351</v>
      </c>
      <c r="D145" s="12" t="n">
        <f aca="false">B145-B144</f>
        <v>-19348.6996254211</v>
      </c>
      <c r="E145" s="12" t="n">
        <f aca="false">C145-C144</f>
        <v>-13914.9326944487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871105.92159936</v>
      </c>
      <c r="C146" s="12" t="n">
        <f aca="false">Q98</f>
        <v>921516.869723818</v>
      </c>
      <c r="D146" s="12" t="n">
        <f aca="false">B146-B145</f>
        <v>-21304.7133670535</v>
      </c>
      <c r="E146" s="12" t="n">
        <f aca="false">C146-C145</f>
        <v>-16074.8471125331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847745.892782057</v>
      </c>
      <c r="C147" s="12" t="n">
        <f aca="false">Q99</f>
        <v>904663.275711155</v>
      </c>
      <c r="D147" s="12" t="n">
        <f aca="false">B147-B146</f>
        <v>-23360.0288173027</v>
      </c>
      <c r="E147" s="12" t="n">
        <f aca="false">C147-C146</f>
        <v>-16853.5940126629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824473.431485882</v>
      </c>
      <c r="C148" s="12" t="n">
        <f aca="false">Q100</f>
        <v>885431.972380253</v>
      </c>
      <c r="D148" s="12" t="n">
        <f aca="false">B148-B147</f>
        <v>-23272.4612961749</v>
      </c>
      <c r="E148" s="12" t="n">
        <f aca="false">C148-C147</f>
        <v>-19231.3033309021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799072.043147148</v>
      </c>
      <c r="C149" s="12" t="n">
        <f aca="false">Q101</f>
        <v>863677.992892399</v>
      </c>
      <c r="D149" s="12" t="n">
        <f aca="false">B149-B148</f>
        <v>-25401.388338734</v>
      </c>
      <c r="E149" s="12" t="n">
        <f aca="false">C149-C148</f>
        <v>-21753.9794878537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771397.256185452</v>
      </c>
      <c r="C150" s="12" t="n">
        <f aca="false">Q102</f>
        <v>839248.057355311</v>
      </c>
      <c r="D150" s="12" t="n">
        <f aca="false">B150-B149</f>
        <v>-27674.7869616963</v>
      </c>
      <c r="E150" s="12" t="n">
        <f aca="false">C150-C149</f>
        <v>-24429.9355370881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741335.403828612</v>
      </c>
      <c r="C151" s="12" t="n">
        <f aca="false">Q103</f>
        <v>811977.978184992</v>
      </c>
      <c r="D151" s="12" t="n">
        <f aca="false">B151-B150</f>
        <v>-30061.8523568392</v>
      </c>
      <c r="E151" s="12" t="n">
        <f aca="false">C151-C150</f>
        <v>-27270.0791703192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708766.101752629</v>
      </c>
      <c r="C152" s="12" t="n">
        <f aca="false">Q104</f>
        <v>781694.165575438</v>
      </c>
      <c r="D152" s="12" t="n">
        <f aca="false">B152-B151</f>
        <v>-32569.3020759836</v>
      </c>
      <c r="E152" s="12" t="n">
        <f aca="false">C152-C151</f>
        <v>-30283.8126095536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673563.117529466</v>
      </c>
      <c r="C153" s="12" t="n">
        <f aca="false">Q105</f>
        <v>748210.974924514</v>
      </c>
      <c r="D153" s="12" t="n">
        <f aca="false">B153-B152</f>
        <v>-35202.9842231633</v>
      </c>
      <c r="E153" s="12" t="n">
        <f aca="false">C153-C152</f>
        <v>-33483.1906509246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635590.702315105</v>
      </c>
      <c r="C154" s="12" t="n">
        <f aca="false">Q106</f>
        <v>711330.041393874</v>
      </c>
      <c r="D154" s="12" t="n">
        <f aca="false">B154-B153</f>
        <v>-37972.4152143609</v>
      </c>
      <c r="E154" s="12" t="n">
        <f aca="false">C154-C153</f>
        <v>-36880.9335306393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594705.488732213</v>
      </c>
      <c r="C155" s="12" t="n">
        <f aca="false">Q107</f>
        <v>670839.579617864</v>
      </c>
      <c r="D155" s="12" t="n">
        <f aca="false">B155-B154</f>
        <v>-40885.213582892</v>
      </c>
      <c r="E155" s="12" t="n">
        <f aca="false">C155-C154</f>
        <v>-40490.4617760103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550756.187871411</v>
      </c>
      <c r="C156" s="12" t="n">
        <f aca="false">Q108</f>
        <v>626512.591790889</v>
      </c>
      <c r="D156" s="12" t="n">
        <f aca="false">B156-B155</f>
        <v>-43949.3008608017</v>
      </c>
      <c r="E156" s="12" t="n">
        <f aca="false">C156-C155</f>
        <v>-44326.9878269751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503582.132475532</v>
      </c>
      <c r="C157" s="12" t="n">
        <f aca="false">Q109</f>
        <v>578104.990432496</v>
      </c>
      <c r="D157" s="12" t="n">
        <f aca="false">B157-B156</f>
        <v>-47174.0553958791</v>
      </c>
      <c r="E157" s="12" t="n">
        <f aca="false">C157-C156</f>
        <v>-48407.6013583926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453011.761020193</v>
      </c>
      <c r="C158" s="12" t="n">
        <f aca="false">Q110</f>
        <v>525354.686798954</v>
      </c>
      <c r="D158" s="12" t="n">
        <f aca="false">B158-B157</f>
        <v>-50570.3714553383</v>
      </c>
      <c r="E158" s="12" t="n">
        <f aca="false">C158-C157</f>
        <v>-52750.3036335427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402030.565027744</v>
      </c>
      <c r="C159" s="12" t="n">
        <f aca="false">Q111</f>
        <v>468017.862562575</v>
      </c>
      <c r="D159" s="12" t="n">
        <f aca="false">B159-B158</f>
        <v>-50981.1959924496</v>
      </c>
      <c r="E159" s="12" t="n">
        <f aca="false">C159-C158</f>
        <v>-57336.8242363784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347530.438077949</v>
      </c>
      <c r="C160" s="12" t="n">
        <f aca="false">Q112</f>
        <v>405595.115431396</v>
      </c>
      <c r="D160" s="12" t="n">
        <f aca="false">B160-B159</f>
        <v>-54500.1269497943</v>
      </c>
      <c r="E160" s="12" t="n">
        <f aca="false">C160-C159</f>
        <v>-62422.7471311797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289136.725179024</v>
      </c>
      <c r="C161" s="12" t="n">
        <f aca="false">Q113</f>
        <v>337292.368836112</v>
      </c>
      <c r="D161" s="12" t="n">
        <f aca="false">B161-B160</f>
        <v>-58393.7128989258</v>
      </c>
      <c r="E161" s="12" t="n">
        <f aca="false">C161-C160</f>
        <v>-68302.746595283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226404.979209473</v>
      </c>
      <c r="C162" s="12" t="n">
        <f aca="false">Q114</f>
        <v>262551.613920819</v>
      </c>
      <c r="D162" s="12" t="n">
        <f aca="false">B162-B161</f>
        <v>-62731.7459695506</v>
      </c>
      <c r="E162" s="12" t="n">
        <f aca="false">C162-C161</f>
        <v>-74740.7549152934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158692.480201483</v>
      </c>
      <c r="C163" s="12" t="n">
        <f aca="false">Q115</f>
        <v>180957.20409115</v>
      </c>
      <c r="D163" s="12" t="n">
        <f aca="false">B163-B162</f>
        <v>-67712.4990079898</v>
      </c>
      <c r="E163" s="12" t="n">
        <f aca="false">C163-C162</f>
        <v>-81594.4098296687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85734.1080521592</v>
      </c>
      <c r="C164" s="12" t="n">
        <f aca="false">Q116</f>
        <v>92069.9813395774</v>
      </c>
      <c r="D164" s="12" t="n">
        <f aca="false">B164-B163</f>
        <v>-72958.3721493241</v>
      </c>
      <c r="E164" s="12" t="n">
        <f aca="false">C164-C163</f>
        <v>-88887.222751573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7253.39080747143</v>
      </c>
      <c r="C165" s="12" t="n">
        <f aca="false">Q117</f>
        <v>-4573.97024880687</v>
      </c>
      <c r="D165" s="12" t="n">
        <f aca="false">B165-B164</f>
        <v>-78480.7172446878</v>
      </c>
      <c r="E165" s="12" t="n">
        <f aca="false">C165-C164</f>
        <v>-96643.9515883843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-75636.6528607274</v>
      </c>
      <c r="C166" s="12" t="n">
        <f aca="false">Q118</f>
        <v>-107245.686544646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-160994.653173764</v>
      </c>
      <c r="C167" s="12" t="n">
        <f aca="false">Q119</f>
        <v>-213953.84422739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-248893.642008406</v>
      </c>
      <c r="C168" s="12" t="n">
        <f aca="false">Q120</f>
        <v>-324853.16778854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-339408.948472034</v>
      </c>
      <c r="C169" s="12" t="n">
        <f aca="false">Q121</f>
        <v>-440104.452282584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-432618.27721169</v>
      </c>
      <c r="C170" s="12" t="n">
        <f aca="false">Q122</f>
        <v>-558763.808470757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-528601.789617997</v>
      </c>
      <c r="C171" s="12" t="n">
        <f aca="false">Q123</f>
        <v>-682110.363178107</v>
      </c>
      <c r="D171" s="12" t="n">
        <f aca="false">B171-B170</f>
        <v>-95983.5124063073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-627442.188038509</v>
      </c>
      <c r="C172" s="12" t="n">
        <f aca="false">Q124</f>
        <v>-810324.607527993</v>
      </c>
      <c r="D172" s="12" t="n">
        <f aca="false">B172-B171</f>
        <v>-98840.3984205113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-729224.803119761</v>
      </c>
      <c r="C173" s="12" t="n">
        <f aca="false">Q125</f>
        <v>-943594.14669871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-834037.684402325</v>
      </c>
      <c r="C174" s="12" t="n">
        <f aca="false">Q126</f>
        <v>-1082113.98863323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-941971.694298276</v>
      </c>
      <c r="C175" s="12" t="n">
        <f aca="false">Q127</f>
        <v>-1226086.84483906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-1053120.60558595</v>
      </c>
      <c r="C176" s="12" t="n">
        <f aca="false">Q128</f>
        <v>-1375723.44380057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-1167581.20256248</v>
      </c>
      <c r="C177" s="12" t="n">
        <f aca="false">Q129</f>
        <v>-1531242.85754955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-1285453.38600041</v>
      </c>
      <c r="C178" s="12" t="n">
        <f aca="false">Q130</f>
        <v>-1692872.84196392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-1406840.28206097</v>
      </c>
      <c r="C179" s="12" t="n">
        <f aca="false">Q131</f>
        <v>-1860850.19138992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-1531848.35532284</v>
      </c>
      <c r="C180" s="12" t="n">
        <f aca="false">Q132</f>
        <v>-2035421.10820988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-1660587.52609195</v>
      </c>
      <c r="C181" s="12" t="n">
        <f aca="false">Q133</f>
        <v>-2216841.58800527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-1793171.29216488</v>
      </c>
      <c r="C182" s="12" t="n">
        <f aca="false">Q134</f>
        <v>-2405377.82099383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9408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14532</v>
      </c>
      <c r="D192" s="26" t="n">
        <v>972.87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57051</v>
      </c>
      <c r="D193" s="26" t="n">
        <v>212.02</v>
      </c>
      <c r="E193" s="26" t="n">
        <v>2397</v>
      </c>
      <c r="F193" s="26" t="n">
        <v>972.79</v>
      </c>
    </row>
    <row r="194" customFormat="false" ht="12.8" hidden="false" customHeight="false" outlineLevel="0" collapsed="false">
      <c r="B194" s="1" t="s">
        <v>45</v>
      </c>
      <c r="C194" s="25" t="n">
        <v>270500</v>
      </c>
      <c r="D194" s="26"/>
      <c r="E194" s="26" t="n">
        <v>8963.74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9062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5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4687.5</v>
      </c>
      <c r="C30" s="3" t="n">
        <v>4687.5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9355.089546</v>
      </c>
      <c r="J42" s="17" t="n">
        <f aca="false">MAX((MAX((C42-(801*$B$34)),0))+(D42*$B$8)+(E42*$B$13)+(F42*$B$18)+(G42*$B$23)-H42-I42,0)</f>
        <v>40900.965954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8646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8646</v>
      </c>
      <c r="N42" s="12" t="n">
        <f aca="false">IF($B$34=2,IF(M42&gt;1944,M42*0.055,0),IF(M42&gt;972,M42*0.055,0))</f>
        <v>475.53</v>
      </c>
      <c r="O42" s="12" t="n">
        <f aca="false">M42*$B$33</f>
        <v>778.14</v>
      </c>
      <c r="P42" s="12" t="n">
        <f aca="false">B36*12</f>
        <v>39996</v>
      </c>
      <c r="Q42" s="12" t="n">
        <f aca="false">B42+C42+D42+E42+F42+G42-H42-I42-M42-N42-O42-P42</f>
        <v>991805.295954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991805.295954</v>
      </c>
      <c r="C43" s="12" t="n">
        <f aca="false">IF((B43-(P43/2))*$B$3&gt;0,(B43-(P43/2))*$B$3,0)</f>
        <v>53907.557700447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9364.82092372165</v>
      </c>
      <c r="J43" s="17" t="n">
        <f aca="false">MAX((MAX((C43-(801*$B$34)),0))+(D43*$B$8)+(E43*$B$13)+(F43*$B$18)+(G43*$B$23)-H43-I43-O42,0)</f>
        <v>39480.6117767253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8155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8155</v>
      </c>
      <c r="N43" s="12" t="n">
        <f aca="false">IF($B$34=2,IF(M43&gt;1944,M43*0.055,0),IF(M43&gt;972,M43*0.055,0))</f>
        <v>448.525</v>
      </c>
      <c r="O43" s="12" t="n">
        <f aca="false">M43*$B$33</f>
        <v>733.95</v>
      </c>
      <c r="P43" s="12" t="n">
        <f aca="false">P42*(1+$B$37)</f>
        <v>40995.9</v>
      </c>
      <c r="Q43" s="12" t="n">
        <f aca="false">B43+C43+D43+E43+F43+G43-H43-I43-M43-N43-O43-P43</f>
        <v>982531.672730725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982531.672730725</v>
      </c>
      <c r="C44" s="12" t="n">
        <f aca="false">IF((B44-(P44/2))*$B$3&gt;0,(B44-(P44/2))*$B$3,0)</f>
        <v>53364.4307059303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9363.17359125655</v>
      </c>
      <c r="J44" s="17" t="n">
        <f aca="false">MAX((MAX((C44-(801*$B$34)),0))+(D44*$B$8)+(E44*$B$13)+(F44*$B$18)+(G44*$B$23)-H44-I44-O43,0)</f>
        <v>38826.5877896737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7931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7931</v>
      </c>
      <c r="N44" s="12" t="n">
        <f aca="false">IF($B$34=2,IF(M44&gt;1944,M44*0.055,0),IF(M44&gt;972,M44*0.055,0))</f>
        <v>436.205</v>
      </c>
      <c r="O44" s="12" t="n">
        <f aca="false">M44*$B$33</f>
        <v>713.79</v>
      </c>
      <c r="P44" s="12" t="n">
        <f aca="false">P43*(1+$B$37)</f>
        <v>42020.7975</v>
      </c>
      <c r="Q44" s="12" t="n">
        <f aca="false">B44+C44+D44+E44+F44+G44-H44-I44-M44-N44-O44-P44</f>
        <v>971791.418020399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971791.418020399</v>
      </c>
      <c r="C45" s="12" t="n">
        <f aca="false">IF((B45-(P45/2))*$B$3&gt;0,(B45-(P45/2))*$B$3,0)</f>
        <v>52739.1946412415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9346.00613622732</v>
      </c>
      <c r="J45" s="17" t="n">
        <f aca="false">MAX((MAX((C45-(801*$B$34)),0))+(D45*$B$8)+(E45*$B$13)+(F45*$B$18)+(G45*$B$23)-H45-I45-O44,0)</f>
        <v>38074.8918103892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7677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7677</v>
      </c>
      <c r="N45" s="12" t="n">
        <f aca="false">IF($B$34=2,IF(M45&gt;1944,M45*0.055,0),IF(M45&gt;972,M45*0.055,0))</f>
        <v>422.235</v>
      </c>
      <c r="O45" s="12" t="n">
        <f aca="false">M45*$B$33</f>
        <v>690.93</v>
      </c>
      <c r="P45" s="12" t="n">
        <f aca="false">P44*(1+$B$37)</f>
        <v>43071.3174375</v>
      </c>
      <c r="Q45" s="12" t="n">
        <f aca="false">B45+C45+D45+E45+F45+G45-H45-I45-M45-N45-O45-P45</f>
        <v>959519.617393288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959519.617393288</v>
      </c>
      <c r="C46" s="12" t="n">
        <f aca="false">IF((B46-(P46/2))*$B$3&gt;0,(B46-(P46/2))*$B$3,0)</f>
        <v>52028.2289799646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9312.2147980769</v>
      </c>
      <c r="J46" s="17" t="n">
        <f aca="false">MAX((MAX((C46-(801*$B$34)),0))+(D46*$B$8)+(E46*$B$13)+(F46*$B$18)+(G46*$B$23)-H46-I46-O45,0)</f>
        <v>37249.4196860046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7400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7400</v>
      </c>
      <c r="N46" s="12" t="n">
        <f aca="false">IF($B$34=2,IF(M46&gt;1944,M46*0.055,0),IF(M46&gt;972,M46*0.055,0))</f>
        <v>407</v>
      </c>
      <c r="O46" s="12" t="n">
        <f aca="false">M46*$B$33</f>
        <v>666</v>
      </c>
      <c r="P46" s="12" t="n">
        <f aca="false">P45*(1+$B$37)</f>
        <v>44148.1003734375</v>
      </c>
      <c r="Q46" s="12" t="n">
        <f aca="false">B46+C46+D46+E46+F46+G46-H46-I46-M46-N46-O46-P46</f>
        <v>945639.866705855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945639.866705855</v>
      </c>
      <c r="C47" s="12" t="n">
        <f aca="false">IF((B47-(P47/2))*$B$3&gt;0,(B47-(P47/2))*$B$3,0)</f>
        <v>51227.275072178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9260.54552169657</v>
      </c>
      <c r="J47" s="17" t="n">
        <f aca="false">MAX((MAX((C47-(801*$B$34)),0))+(D47*$B$8)+(E47*$B$13)+(F47*$B$18)+(G47*$B$23)-H47-I47-O46,0)</f>
        <v>36346.2051522836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7100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7100</v>
      </c>
      <c r="N47" s="12" t="n">
        <f aca="false">IF($B$34=2,IF(M47&gt;1944,M47*0.055,0),IF(M47&gt;972,M47*0.055,0))</f>
        <v>390.5</v>
      </c>
      <c r="O47" s="12" t="n">
        <f aca="false">M47*$B$33</f>
        <v>639</v>
      </c>
      <c r="P47" s="12" t="n">
        <f aca="false">P46*(1+$B$37)</f>
        <v>45251.8028827734</v>
      </c>
      <c r="Q47" s="12" t="n">
        <f aca="false">B47+C47+D47+E47+F47+G47-H47-I47-M47-N47-O47-P47</f>
        <v>930071.768975366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930071.768975366</v>
      </c>
      <c r="C48" s="12" t="n">
        <f aca="false">IF((B48-(P48/2))*$B$3&gt;0,(B48-(P48/2))*$B$3,0)</f>
        <v>50331.8522098859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9189.66335811284</v>
      </c>
      <c r="J48" s="17" t="n">
        <f aca="false">MAX((MAX((C48-(801*$B$34)),0))+(D48*$B$8)+(E48*$B$13)+(F48*$B$18)+(G48*$B$23)-H48-I48-O47,0)</f>
        <v>35361.7558556563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6777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6777</v>
      </c>
      <c r="N48" s="12" t="n">
        <f aca="false">IF($B$34=2,IF(M48&gt;1944,M48*0.055,0),IF(M48&gt;972,M48*0.055,0))</f>
        <v>372.735</v>
      </c>
      <c r="O48" s="12" t="n">
        <f aca="false">M48*$B$33</f>
        <v>609.93</v>
      </c>
      <c r="P48" s="12" t="n">
        <f aca="false">P47*(1+$B$37)</f>
        <v>46383.0979548428</v>
      </c>
      <c r="Q48" s="12" t="n">
        <f aca="false">B48+C48+D48+E48+F48+G48-H48-I48-M48-N48-O48-P48</f>
        <v>912730.761876179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912730.761876179</v>
      </c>
      <c r="C49" s="12" t="n">
        <f aca="false">IF((B49-(P49/2))*$B$3&gt;0,(B49-(P49/2))*$B$3,0)</f>
        <v>49337.2480416749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9098.14774179815</v>
      </c>
      <c r="J49" s="17" t="n">
        <f aca="false">MAX((MAX((C49-(801*$B$34)),0))+(D49*$B$8)+(E49*$B$13)+(F49*$B$18)+(G49*$B$23)-H49-I49-O48,0)</f>
        <v>34292.4178189347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6431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6431</v>
      </c>
      <c r="N49" s="12" t="n">
        <f aca="false">IF($B$34=2,IF(M49&gt;1944,M49*0.055,0),IF(M49&gt;972,M49*0.055,0))</f>
        <v>353.705</v>
      </c>
      <c r="O49" s="12" t="n">
        <f aca="false">M49*$B$33</f>
        <v>578.79</v>
      </c>
      <c r="P49" s="12" t="n">
        <f aca="false">P48*(1+$B$37)</f>
        <v>47542.6754037138</v>
      </c>
      <c r="Q49" s="12" t="n">
        <f aca="false">B49+C49+D49+E49+F49+G49-H49-I49-M49-N49-O49-P49</f>
        <v>893527.9392914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893527.9392914</v>
      </c>
      <c r="C50" s="12" t="n">
        <f aca="false">IF((B50-(P50/2))*$B$3&gt;0,(B50-(P50/2))*$B$3,0)</f>
        <v>48238.5086571583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8984.48752185116</v>
      </c>
      <c r="J50" s="17" t="n">
        <f aca="false">MAX((MAX((C50-(801*$B$34)),0))+(D50*$B$8)+(E50*$B$13)+(F50*$B$18)+(G50*$B$23)-H50-I50-O49,0)</f>
        <v>33134.3697927227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6062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6062</v>
      </c>
      <c r="N50" s="12" t="n">
        <f aca="false">IF($B$34=2,IF(M50&gt;1944,M50*0.055,0),IF(M50&gt;972,M50*0.055,0))</f>
        <v>333.41</v>
      </c>
      <c r="O50" s="12" t="n">
        <f aca="false">M50*$B$33</f>
        <v>545.58</v>
      </c>
      <c r="P50" s="12" t="n">
        <f aca="false">P49*(1+$B$37)</f>
        <v>48731.2422888067</v>
      </c>
      <c r="Q50" s="12" t="n">
        <f aca="false">B50+C50+D50+E50+F50+G50-H50-I50-M50-N50-O50-P50</f>
        <v>872369.866795316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872369.866795316</v>
      </c>
      <c r="C51" s="12" t="n">
        <f aca="false">IF((B51-(P51/2))*$B$3&gt;0,(B51-(P51/2))*$B$3,0)</f>
        <v>47030.4283342878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8847.07573600663</v>
      </c>
      <c r="J51" s="17" t="n">
        <f aca="false">MAX((MAX((C51-(801*$B$34)),0))+(D51*$B$8)+(E51*$B$13)+(F51*$B$18)+(G51*$B$23)-H51-I51-O50,0)</f>
        <v>31883.6174952804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5670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5670</v>
      </c>
      <c r="N51" s="12" t="n">
        <f aca="false">IF($B$34=2,IF(M51&gt;1944,M51*0.055,0),IF(M51&gt;972,M51*0.055,0))</f>
        <v>311.85</v>
      </c>
      <c r="O51" s="12" t="n">
        <f aca="false">M51*$B$33</f>
        <v>510.3</v>
      </c>
      <c r="P51" s="12" t="n">
        <f aca="false">P50*(1+$B$37)</f>
        <v>49949.5233460268</v>
      </c>
      <c r="Q51" s="12" t="n">
        <f aca="false">B51+C51+D51+E51+F51+G51-H51-I51-M51-N51-O51-P51</f>
        <v>849158.39094457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849158.39094457</v>
      </c>
      <c r="C52" s="12" t="n">
        <f aca="false">IF((B52-(P52/2))*$B$3&gt;0,(B52-(P52/2))*$B$3,0)</f>
        <v>45707.5389427501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9507.26248018442</v>
      </c>
      <c r="J52" s="17" t="n">
        <f aca="false">MAX((MAX((C52-(801*$B$34)),0))+(D52*$B$8)+(E52*$B$13)+(F52*$B$18)+(G52*$B$23)-H52-I52-O51,0)</f>
        <v>34044.9293799299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6352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6352</v>
      </c>
      <c r="N52" s="12" t="n">
        <f aca="false">IF($B$34=2,IF(M52&gt;1944,M52*0.055,0),IF(M52&gt;972,M52*0.055,0))</f>
        <v>349.36</v>
      </c>
      <c r="O52" s="12" t="n">
        <f aca="false">M52*$B$33</f>
        <v>571.68</v>
      </c>
      <c r="P52" s="12" t="n">
        <f aca="false">P51*(1+$B$37)</f>
        <v>51198.2614296775</v>
      </c>
      <c r="Q52" s="12" t="n">
        <f aca="false">B52+C52+D52+E52+F52+G52-H52-I52-M52-N52-O52-P52</f>
        <v>826043.318894822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826043.318894822</v>
      </c>
      <c r="C53" s="12" t="n">
        <f aca="false">IF((B53-(P53/2))*$B$3&gt;0,(B53-(P53/2))*$B$3,0)</f>
        <v>44389.1336501222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9355.73563873082</v>
      </c>
      <c r="J53" s="17" t="n">
        <f aca="false">MAX((MAX((C53-(801*$B$34)),0))+(D53*$B$8)+(E53*$B$13)+(F53*$B$18)+(G53*$B$23)-H53-I53-O52,0)</f>
        <v>32617.0788100371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5899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5899</v>
      </c>
      <c r="N53" s="12" t="n">
        <f aca="false">IF($B$34=2,IF(M53&gt;1944,M53*0.055,0),IF(M53&gt;972,M53*0.055,0))</f>
        <v>324.445</v>
      </c>
      <c r="O53" s="12" t="n">
        <f aca="false">M53*$B$33</f>
        <v>530.91</v>
      </c>
      <c r="P53" s="12" t="n">
        <f aca="false">P52*(1+$B$37)</f>
        <v>52478.2179654194</v>
      </c>
      <c r="Q53" s="12" t="n">
        <f aca="false">B53+C53+D53+E53+F53+G53-H53-I53-M53-N53-O53-P53</f>
        <v>800800.50473944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800800.50473944</v>
      </c>
      <c r="C54" s="12" t="n">
        <f aca="false">IF((B54-(P54/2))*$B$3&gt;0,(B54-(P54/2))*$B$3,0)</f>
        <v>42951.750700785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9177.23260809839</v>
      </c>
      <c r="J54" s="17" t="n">
        <f aca="false">MAX((MAX((C54-(801*$B$34)),0))+(D54*$B$8)+(E54*$B$13)+(F54*$B$18)+(G54*$B$23)-H54-I54-O53,0)</f>
        <v>31189.2285772713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5454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5454</v>
      </c>
      <c r="N54" s="12" t="n">
        <f aca="false">IF($B$34=2,IF(M54&gt;1944,M54*0.055,0),IF(M54&gt;972,M54*0.055,0))</f>
        <v>299.97</v>
      </c>
      <c r="O54" s="12" t="n">
        <f aca="false">M54*$B$33</f>
        <v>490.86</v>
      </c>
      <c r="P54" s="12" t="n">
        <f aca="false">P53*(1+$B$37)</f>
        <v>53790.1734145549</v>
      </c>
      <c r="Q54" s="12" t="n">
        <f aca="false">B54+C54+D54+E54+F54+G54-H54-I54-M54-N54-O54-P54</f>
        <v>773286.639902156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773286.639902156</v>
      </c>
      <c r="C55" s="12" t="n">
        <f aca="false">IF((B55-(P55/2))*$B$3&gt;0,(B55-(P55/2))*$B$3,0)</f>
        <v>41387.4142695094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8969.43843627522</v>
      </c>
      <c r="J55" s="17" t="n">
        <f aca="false">MAX((MAX((C55-(801*$B$34)),0))+(D55*$B$8)+(E55*$B$13)+(F55*$B$18)+(G55*$B$23)-H55-I55-O54,0)</f>
        <v>29652.3794741252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4985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4985</v>
      </c>
      <c r="N55" s="12" t="n">
        <f aca="false">IF($B$34=2,IF(M55&gt;1944,M55*0.055,0),IF(M55&gt;972,M55*0.055,0))</f>
        <v>274.175</v>
      </c>
      <c r="O55" s="12" t="n">
        <f aca="false">M55*$B$33</f>
        <v>448.65</v>
      </c>
      <c r="P55" s="12" t="n">
        <f aca="false">P54*(1+$B$37)</f>
        <v>55134.9277499188</v>
      </c>
      <c r="Q55" s="12" t="n">
        <f aca="false">B55+C55+D55+E55+F55+G55-H55-I55-M55-N55-O55-P55</f>
        <v>743388.126626363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743388.126626363</v>
      </c>
      <c r="C56" s="12" t="n">
        <f aca="false">IF((B56-(P56/2))*$B$3&gt;0,(B56-(P56/2))*$B$3,0)</f>
        <v>39689.7969265764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8730.28696785077</v>
      </c>
      <c r="J56" s="17" t="n">
        <f aca="false">MAX((MAX((C56-(801*$B$34)),0))+(D56*$B$8)+(E56*$B$13)+(F56*$B$18)+(G56*$B$23)-H56-I56-O55,0)</f>
        <v>28004.6607003017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4494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4494</v>
      </c>
      <c r="N56" s="12" t="n">
        <f aca="false">IF($B$34=2,IF(M56&gt;1944,M56*0.055,0),IF(M56&gt;972,M56*0.055,0))</f>
        <v>247.17</v>
      </c>
      <c r="O56" s="12" t="n">
        <f aca="false">M56*$B$33</f>
        <v>404.46</v>
      </c>
      <c r="P56" s="12" t="n">
        <f aca="false">P55*(1+$B$37)</f>
        <v>56513.3009436667</v>
      </c>
      <c r="Q56" s="12" t="n">
        <f aca="false">B56+C56+D56+E56+F56+G56-H56-I56-M56-N56-O56-P56</f>
        <v>710983.506382998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710983.506382998</v>
      </c>
      <c r="C57" s="12" t="n">
        <f aca="false">IF((B57-(P57/2))*$B$3&gt;0,(B57-(P57/2))*$B$3,0)</f>
        <v>37852.1344005399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8457.55894356991</v>
      </c>
      <c r="J57" s="17" t="n">
        <f aca="false">MAX((MAX((C57-(801*$B$34)),0))+(D57*$B$8)+(E57*$B$13)+(F57*$B$18)+(G57*$B$23)-H57-I57-O56,0)</f>
        <v>26240.8355711305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3980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3980</v>
      </c>
      <c r="N57" s="12" t="n">
        <f aca="false">IF($B$34=2,IF(M57&gt;1944,M57*0.055,0),IF(M57&gt;972,M57*0.055,0))</f>
        <v>218.9</v>
      </c>
      <c r="O57" s="12" t="n">
        <f aca="false">M57*$B$33</f>
        <v>358.2</v>
      </c>
      <c r="P57" s="12" t="n">
        <f aca="false">P56*(1+$B$37)</f>
        <v>57926.1334672584</v>
      </c>
      <c r="Q57" s="12" t="n">
        <f aca="false">B57+C57+D57+E57+F57+G57-H57-I57-M57-N57-O57-P57</f>
        <v>675946.56848687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675946.56848687</v>
      </c>
      <c r="C58" s="12" t="n">
        <f aca="false">IF((B58-(P58/2))*$B$3&gt;0,(B58-(P58/2))*$B$3,0)</f>
        <v>35867.3980922119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8148.91092154214</v>
      </c>
      <c r="J58" s="17" t="n">
        <f aca="false">MAX((MAX((C58-(801*$B$34)),0))+(D58*$B$8)+(E58*$B$13)+(F58*$B$18)+(G58*$B$23)-H58-I58-O57,0)</f>
        <v>24355.7741125731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3445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3445</v>
      </c>
      <c r="N58" s="12" t="n">
        <f aca="false">IF($B$34=2,IF(M58&gt;1944,M58*0.055,0),IF(M58&gt;972,M58*0.055,0))</f>
        <v>189.475</v>
      </c>
      <c r="O58" s="12" t="n">
        <f aca="false">M58*$B$33</f>
        <v>310.05</v>
      </c>
      <c r="P58" s="12" t="n">
        <f aca="false">P57*(1+$B$37)</f>
        <v>59374.2868039399</v>
      </c>
      <c r="Q58" s="12" t="n">
        <f aca="false">B58+C58+D58+E58+F58+G58-H58-I58-M58-N58-O58-P58</f>
        <v>638142.730795503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638142.730795503</v>
      </c>
      <c r="C59" s="12" t="n">
        <f aca="false">IF((B59-(P59/2))*$B$3&gt;0,(B59-(P59/2))*$B$3,0)</f>
        <v>33728.0941888709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7801.83006466442</v>
      </c>
      <c r="J59" s="17" t="n">
        <f aca="false">MAX((MAX((C59-(801*$B$34)),0))+(D59*$B$8)+(E59*$B$13)+(F59*$B$18)+(G59*$B$23)-H59-I59-O58,0)</f>
        <v>22343.756345327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2890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2890</v>
      </c>
      <c r="N59" s="12" t="n">
        <f aca="false">IF($B$34=2,IF(M59&gt;1944,M59*0.055,0),IF(M59&gt;972,M59*0.055,0))</f>
        <v>158.95</v>
      </c>
      <c r="O59" s="12" t="n">
        <f aca="false">M59*$B$33</f>
        <v>260.1</v>
      </c>
      <c r="P59" s="12" t="n">
        <f aca="false">P58*(1+$B$37)</f>
        <v>60858.6439740383</v>
      </c>
      <c r="Q59" s="12" t="n">
        <f aca="false">B59+C59+D59+E59+F59+G59-H59-I59-M59-N59-O59-P59</f>
        <v>597429.843166792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597429.843166792</v>
      </c>
      <c r="C60" s="12" t="n">
        <f aca="false">IF((B60-(P60/2))*$B$3&gt;0,(B60-(P60/2))*$B$3,0)</f>
        <v>31426.3082412204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7413.63686260808</v>
      </c>
      <c r="J60" s="17" t="n">
        <f aca="false">MAX((MAX((C60-(801*$B$34)),0))+(D60*$B$8)+(E60*$B$13)+(F60*$B$18)+(G60*$B$23)-H60-I60-O59,0)</f>
        <v>20198.8730501833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2318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2318</v>
      </c>
      <c r="N60" s="12" t="n">
        <f aca="false">IF($B$34=2,IF(M60&gt;1944,M60*0.055,0),IF(M60&gt;972,M60*0.055,0))</f>
        <v>127.49</v>
      </c>
      <c r="O60" s="12" t="n">
        <f aca="false">M60*$B$33</f>
        <v>208.62</v>
      </c>
      <c r="P60" s="12" t="n">
        <f aca="false">P59*(1+$B$37)</f>
        <v>62380.1100733893</v>
      </c>
      <c r="Q60" s="12" t="n">
        <f aca="false">B60+C60+D60+E60+F60+G60-H60-I60-M60-N60-O60-P60</f>
        <v>553655.596143586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553655.596143586</v>
      </c>
      <c r="C61" s="12" t="n">
        <f aca="false">IF((B61-(P61/2))*$B$3&gt;0,(B61-(P61/2))*$B$3,0)</f>
        <v>28953.5613300691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6981.44907856878</v>
      </c>
      <c r="J61" s="17" t="n">
        <f aca="false">MAX((MAX((C61-(801*$B$34)),0))+(D61*$B$8)+(E61*$B$13)+(F61*$B$18)+(G61*$B$23)-H61-I61-O60,0)</f>
        <v>17914.6468492969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1729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1729</v>
      </c>
      <c r="N61" s="12" t="n">
        <f aca="false">IF($B$34=2,IF(M61&gt;1944,M61*0.055,0),IF(M61&gt;972,M61*0.055,0))</f>
        <v>95.095</v>
      </c>
      <c r="O61" s="12" t="n">
        <f aca="false">M61*$B$33</f>
        <v>155.61</v>
      </c>
      <c r="P61" s="12" t="n">
        <f aca="false">P60*(1+$B$37)</f>
        <v>63939.612825224</v>
      </c>
      <c r="Q61" s="12" t="n">
        <f aca="false">B61+C61+D61+E61+F61+G61-H61-I61-M61-N61-O61-P61</f>
        <v>506660.545167659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506660.545167659</v>
      </c>
      <c r="C62" s="12" t="n">
        <f aca="false">IF((B62-(P62/2))*$B$3&gt;0,(B62-(P62/2))*$B$3,0)</f>
        <v>26300.9778945076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6502.20914702698</v>
      </c>
      <c r="J62" s="17" t="n">
        <f aca="false">MAX((MAX((C62-(801*$B$34)),0))+(D62*$B$8)+(E62*$B$13)+(F62*$B$18)+(G62*$B$23)-H62-I62-O61,0)</f>
        <v>15484.6214466931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1127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1127</v>
      </c>
      <c r="N62" s="12" t="n">
        <f aca="false">IF($B$34=2,IF(M62&gt;1944,M62*0.055,0),IF(M62&gt;972,M62*0.055,0))</f>
        <v>61.985</v>
      </c>
      <c r="O62" s="12" t="n">
        <f aca="false">M62*$B$33</f>
        <v>101.43</v>
      </c>
      <c r="P62" s="12" t="n">
        <f aca="false">P61*(1+$B$37)</f>
        <v>65538.1031458546</v>
      </c>
      <c r="Q62" s="12" t="n">
        <f aca="false">B62+C62+D62+E62+F62+G62-H62-I62-M62-N62-O62-P62</f>
        <v>456273.258468498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456273.258468498</v>
      </c>
      <c r="C63" s="12" t="n">
        <f aca="false">IF((B63-(P63/2))*$B$3&gt;0,(B63-(P63/2))*$B$3,0)</f>
        <v>23459.0164236467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7150.12201434065</v>
      </c>
      <c r="J63" s="17" t="n">
        <f aca="false">MAX((MAX((C63-(801*$B$34)),0))+(D63*$B$8)+(E63*$B$13)+(F63*$B$18)+(G63*$B$23)-H63-I63-O62,0)</f>
        <v>17279.0232359433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1569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1569</v>
      </c>
      <c r="N63" s="12" t="n">
        <f aca="false">IF($B$34=2,IF(M63&gt;1944,M63*0.055,0),IF(M63&gt;972,M63*0.055,0))</f>
        <v>86.295</v>
      </c>
      <c r="O63" s="12" t="n">
        <f aca="false">M63*$B$33</f>
        <v>141.21</v>
      </c>
      <c r="P63" s="12" t="n">
        <f aca="false">P62*(1+$B$37)</f>
        <v>67176.555724501</v>
      </c>
      <c r="Q63" s="12" t="n">
        <f aca="false">B63+C63+D63+E63+F63+G63-H63-I63-M63-N63-O63-P63</f>
        <v>405481.65097994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405481.65097994</v>
      </c>
      <c r="C64" s="12" t="n">
        <f aca="false">IF((B64-(P64/2))*$B$3&gt;0,(B64-(P64/2))*$B$3,0)</f>
        <v>20593.4784724979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6625.61221924416</v>
      </c>
      <c r="J64" s="17" t="n">
        <f aca="false">MAX((MAX((C64-(801*$B$34)),0))+(D64*$B$8)+(E64*$B$13)+(F64*$B$18)+(G64*$B$23)-H64-I64-O63,0)</f>
        <v>14601.8419361094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914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914</v>
      </c>
      <c r="N64" s="12" t="n">
        <f aca="false">IF($B$34=2,IF(M64&gt;1944,M64*0.055,0),IF(M64&gt;972,M64*0.055,0))</f>
        <v>0</v>
      </c>
      <c r="O64" s="12" t="n">
        <f aca="false">M64*$B$33</f>
        <v>82.26</v>
      </c>
      <c r="P64" s="12" t="n">
        <f aca="false">P63*(1+$B$37)</f>
        <v>68855.9696176135</v>
      </c>
      <c r="Q64" s="12" t="n">
        <f aca="false">B64+C64+D64+E64+F64+G64-H64-I64-M64-N64-O64-P64</f>
        <v>351173.473298436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351173.473298436</v>
      </c>
      <c r="C65" s="12" t="n">
        <f aca="false">IF((B65-(P65/2))*$B$3&gt;0,(B65-(P65/2))*$B$3,0)</f>
        <v>17531.6057822522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6047.61985494288</v>
      </c>
      <c r="J65" s="17" t="n">
        <f aca="false">MAX((MAX((C65-(801*$B$34)),0))+(D65*$B$8)+(E65*$B$13)+(F65*$B$18)+(G65*$B$23)-H65-I65-O64,0)</f>
        <v>11864.3447920034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341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341</v>
      </c>
      <c r="N65" s="12" t="n">
        <f aca="false">IF($B$34=2,IF(M65&gt;1944,M65*0.055,0),IF(M65&gt;972,M65*0.055,0))</f>
        <v>0</v>
      </c>
      <c r="O65" s="12" t="n">
        <f aca="false">M65*$B$33</f>
        <v>30.69</v>
      </c>
      <c r="P65" s="12" t="n">
        <f aca="false">P64*(1+$B$37)</f>
        <v>70577.3688580538</v>
      </c>
      <c r="Q65" s="12" t="n">
        <f aca="false">B65+C65+D65+E65+F65+G65-H65-I65-M65-N65-O65-P65</f>
        <v>292972.019232385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292972.019232385</v>
      </c>
      <c r="C66" s="12" t="n">
        <f aca="false">IF((B66-(P66/2))*$B$3&gt;0,(B66-(P66/2))*$B$3,0)</f>
        <v>14252.4620319411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5410.1343556609</v>
      </c>
      <c r="J66" s="17" t="n">
        <f aca="false">MAX((MAX((C66-(801*$B$34)),0))+(D66*$B$8)+(E66*$B$13)+(F66*$B$18)+(G66*$B$23)-H66-I66-O65,0)</f>
        <v>8944.73876425659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230406.644917137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230406.644917137</v>
      </c>
      <c r="C67" s="12" t="n">
        <f aca="false">IF((B67-(P67/2))*$B$3&gt;0,(B67-(P67/2))*$B$3,0)</f>
        <v>10729.8966315584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4705.78451638068</v>
      </c>
      <c r="J67" s="17" t="n">
        <f aca="false">MAX((MAX((C67-(801*$B$34)),0))+(D67*$B$8)+(E67*$B$13)+(F67*$B$18)+(G67*$B$23)-H67-I67-O66,0)</f>
        <v>5809.95282022781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162867.249580872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162867.249580872</v>
      </c>
      <c r="C68" s="12" t="n">
        <f aca="false">IF((B68-(P68/2))*$B$3&gt;0,(B68-(P68/2))*$B$3,0)</f>
        <v>6930.01838636214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3925.21313635357</v>
      </c>
      <c r="J68" s="17" t="n">
        <f aca="false">MAX((MAX((C68-(801*$B$34)),0))+(D68*$B$8)+(E68*$B$13)+(F68*$B$18)+(G68*$B$23)-H68-I68-O67,0)</f>
        <v>2424.81540558182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90088.9581260485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90088.9581260485</v>
      </c>
      <c r="C69" s="12" t="n">
        <f aca="false">IF((B69-(P69/2))*$B$3&gt;0,(B69-(P69/2))*$B$3,0)</f>
        <v>2838.09536148504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3063.03731570756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11795.5509874687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11795.5509874687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-71094.4926807302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-71094.4926807302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-156452.492993766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-156452.492993766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-244351.481828408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-244351.481828408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-334866.788292037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-334866.788292037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-428076.117031693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-428076.117031693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-524059.629438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-524059.629438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-622900.027858511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-622900.027858511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-724682.642939764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-724682.642939764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-829495.524222328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-829495.524222328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-937429.534118279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-937429.534118279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-1048578.44540596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-1048578.44540596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-1163039.04238249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-1163039.04238249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-1280911.22582042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-1280911.22582042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-1402298.12188098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-1402298.12188098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-1527306.19514285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-1527306.19514285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-1656045.36591195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-1656045.36591195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3296.82215234063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-1788629.13198488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8544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8544</v>
      </c>
      <c r="N90" s="12" t="n">
        <f aca="false">IF($B$34=2,IF(M90&gt;1944,M90*0.055,0),IF(M90&gt;972,M90*0.055,0))</f>
        <v>469.92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997737.6724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997737.6724</v>
      </c>
      <c r="C91" s="12" t="n">
        <f aca="false">IF((B91-(P91/2))*$C$3&gt;0,(B91-(P91/2))*$C$3,0)</f>
        <v>43503.26174256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40269.17174256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8426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8426</v>
      </c>
      <c r="N91" s="12" t="n">
        <f aca="false">IF($B$34=2,IF(M91&gt;1944,M91*0.055,0),IF(M91&gt;972,M91*0.055,0))</f>
        <v>463.43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994049.45414256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994049.45414256</v>
      </c>
      <c r="C92" s="12" t="n">
        <f aca="false">IF((B92-(P92/2))*$C$3&gt;0,(B92-(P92/2))*$C$3,0)</f>
        <v>43311.6346700097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39855.4002200097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8284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8284</v>
      </c>
      <c r="N92" s="12" t="n">
        <f aca="false">IF($B$34=2,IF(M92&gt;1944,M92*0.055,0),IF(M92&gt;972,M92*0.055,0))</f>
        <v>455.62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988841.86076257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988841.86076257</v>
      </c>
      <c r="C93" s="12" t="n">
        <f aca="false">IF((B93-(P93/2))*$C$3&gt;0,(B93-(P93/2))*$C$3,0)</f>
        <v>43051.5718856509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39361.5833134009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8114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8114</v>
      </c>
      <c r="N93" s="12" t="n">
        <f aca="false">IF($B$34=2,IF(M93&gt;1944,M93*0.055,0),IF(M93&gt;972,M93*0.055,0))</f>
        <v>446.27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982020.44739997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982020.44739997</v>
      </c>
      <c r="C94" s="12" t="n">
        <f aca="false">IF((B94-(P94/2))*$C$3&gt;0,(B94-(P94/2))*$C$3,0)</f>
        <v>42718.8458967242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39489.980534113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8158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8158</v>
      </c>
      <c r="N94" s="12" t="n">
        <f aca="false">IF($B$34=2,IF(M94&gt;1944,M94*0.055,0),IF(M94&gt;972,M94*0.055,0))</f>
        <v>448.69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974006.110824424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974006.110824424</v>
      </c>
      <c r="C95" s="12" t="n">
        <f aca="false">IF((B95-(P95/2))*$C$3&gt;0,(B95-(P95/2))*$C$3,0)</f>
        <v>42332.1091838958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38844.4922045964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7937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7937</v>
      </c>
      <c r="N95" s="12" t="n">
        <f aca="false">IF($B$34=2,IF(M95&gt;1944,M95*0.055,0),IF(M95&gt;972,M95*0.055,0))</f>
        <v>436.535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964187.541420522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964187.541420522</v>
      </c>
      <c r="C96" s="12" t="n">
        <f aca="false">IF((B96-(P96/2))*$C$3&gt;0,(B96-(P96/2))*$C$3,0)</f>
        <v>41864.1830275777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38104.3668265131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7687</v>
      </c>
      <c r="N96" s="12" t="n">
        <f aca="false">IF($B$34=2,IF(M96&gt;1944,M96*0.055,0),IF(M96&gt;972,M96*0.055,0))</f>
        <v>422.785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952451.980657239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952451.980657239</v>
      </c>
      <c r="C97" s="12" t="n">
        <f aca="false">IF((B97-(P97/2))*$C$3&gt;0,(B97-(P97/2))*$C$3,0)</f>
        <v>41310.0230962857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37263.8851380036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7405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7405</v>
      </c>
      <c r="N97" s="12" t="n">
        <f aca="false">IF($B$34=2,IF(M97&gt;1944,M97*0.055,0),IF(M97&gt;972,M97*0.055,0))</f>
        <v>407.275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938682.410664805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938682.410664805</v>
      </c>
      <c r="C98" s="12" t="n">
        <f aca="false">IF((B98-(P98/2))*$C$3&gt;0,(B98-(P98/2))*$C$3,0)</f>
        <v>40664.3946190502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36317.103678454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7091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7091</v>
      </c>
      <c r="N98" s="12" t="n">
        <f aca="false">IF($B$34=2,IF(M98&gt;1944,M98*0.055,0),IF(M98&gt;972,M98*0.055,0))</f>
        <v>390.005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922754.105358255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922754.105358255</v>
      </c>
      <c r="C99" s="12" t="n">
        <f aca="false">IF((B99-(P99/2))*$C$3&gt;0,(B99-(P99/2))*$C$3,0)</f>
        <v>39921.7192089331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37279.7199239849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7410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7410</v>
      </c>
      <c r="N99" s="12" t="n">
        <f aca="false">IF($B$34=2,IF(M99&gt;1944,M99*0.055,0),IF(M99&gt;972,M99*0.055,0))</f>
        <v>407.55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906054.614607761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906054.614607761</v>
      </c>
      <c r="C100" s="12" t="n">
        <f aca="false">IF((B100-(P100/2))*$C$3&gt;0,(B100-(P100/2))*$C$3,0)</f>
        <v>39143.5621121971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36168.4777641928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7042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7042</v>
      </c>
      <c r="N100" s="12" t="n">
        <f aca="false">IF($B$34=2,IF(M100&gt;1944,M100*0.055,0),IF(M100&gt;972,M100*0.055,0))</f>
        <v>387.31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886978.981723868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886978.981723868</v>
      </c>
      <c r="C101" s="12" t="n">
        <f aca="false">IF((B101-(P101/2))*$C$3&gt;0,(B101-(P101/2))*$C$3,0)</f>
        <v>38258.6198149787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34933.2732477714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6638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6638</v>
      </c>
      <c r="N101" s="12" t="n">
        <f aca="false">IF($B$34=2,IF(M101&gt;1944,M101*0.055,0),IF(M101&gt;972,M101*0.055,0))</f>
        <v>365.09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865383.364450871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865383.364450871</v>
      </c>
      <c r="C102" s="12" t="n">
        <f aca="false">IF((B102-(P102/2))*$C$3&gt;0,(B102-(P102/2))*$C$3,0)</f>
        <v>37260.460763983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33566.8133491035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6199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6199</v>
      </c>
      <c r="N102" s="12" t="n">
        <f aca="false">IF($B$34=2,IF(M102&gt;1944,M102*0.055,0),IF(M102&gt;972,M102*0.055,0))</f>
        <v>340.945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841113.547410979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841113.547410979</v>
      </c>
      <c r="C103" s="12" t="n">
        <f aca="false">IF((B103-(P103/2))*$C$3&gt;0,(B103-(P103/2))*$C$3,0)</f>
        <v>36142.1912657945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32061.2998157628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5725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5725</v>
      </c>
      <c r="N103" s="12" t="n">
        <f aca="false">IF($B$34=2,IF(M103&gt;1944,M103*0.055,0),IF(M103&gt;972,M103*0.055,0))</f>
        <v>314.875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814005.420999131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814005.420999131</v>
      </c>
      <c r="C104" s="12" t="n">
        <f aca="false">IF((B104-(P104/2))*$C$3&gt;0,(B104-(P104/2))*$C$3,0)</f>
        <v>34896.4766947346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30408.4482219709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5215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5215</v>
      </c>
      <c r="N104" s="12" t="n">
        <f aca="false">IF($B$34=2,IF(M104&gt;1944,M104*0.055,0),IF(M104&gt;972,M104*0.055,0))</f>
        <v>286.825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783885.476850526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783885.476850526</v>
      </c>
      <c r="C105" s="12" t="n">
        <f aca="false">IF((B105-(P105/2))*$C$3&gt;0,(B105-(P105/2))*$C$3,0)</f>
        <v>33515.5634346196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28599.5076482362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4670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4670</v>
      </c>
      <c r="N105" s="12" t="n">
        <f aca="false">IF($B$34=2,IF(M105&gt;1944,M105*0.055,0),IF(M105&gt;972,M105*0.055,0))</f>
        <v>256.85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750568.155420215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750568.155420215</v>
      </c>
      <c r="C106" s="12" t="n">
        <f aca="false">IF((B106-(P106/2))*$C$3&gt;0,(B106-(P106/2))*$C$3,0)</f>
        <v>31991.1610522998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26625.1404796658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4091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4091</v>
      </c>
      <c r="N106" s="12" t="n">
        <f aca="false">IF($B$34=2,IF(M106&gt;1944,M106*0.055,0),IF(M106&gt;972,M106*0.055,0))</f>
        <v>225.005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713855.180703585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713855.180703585</v>
      </c>
      <c r="C107" s="12" t="n">
        <f aca="false">IF((B107-(P107/2))*$C$3&gt;0,(B107-(P107/2))*$C$3,0)</f>
        <v>30314.4126981889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24475.3903125071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3478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3478</v>
      </c>
      <c r="N107" s="12" t="n">
        <f aca="false">IF($B$34=2,IF(M107&gt;1944,M107*0.055,0),IF(M107&gt;972,M107*0.055,0))</f>
        <v>191.29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673535.915112926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673535.915112926</v>
      </c>
      <c r="C108" s="12" t="n">
        <f aca="false">IF((B108-(P108/2))*$C$3&gt;0,(B108-(P108/2))*$C$3,0)</f>
        <v>28475.9107995868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22139.6950287828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2835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2835</v>
      </c>
      <c r="N108" s="12" t="n">
        <f aca="false">IF($B$34=2,IF(M108&gt;1944,M108*0.055,0),IF(M108&gt;972,M108*0.055,0))</f>
        <v>155.925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629382.449581931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629382.449581931</v>
      </c>
      <c r="C109" s="12" t="n">
        <f aca="false">IF((B109-(P109/2))*$C$3&gt;0,(B109-(P109/2))*$C$3,0)</f>
        <v>26465.4789959107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19606.6659818991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2163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2163</v>
      </c>
      <c r="N109" s="12" t="n">
        <f aca="false">IF($B$34=2,IF(M109&gt;1944,M109*0.055,0),IF(M109&gt;972,M109*0.055,0))</f>
        <v>118.965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581151.854909461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581151.854909461</v>
      </c>
      <c r="C110" s="12" t="n">
        <f aca="false">IF((B110-(P110/2))*$C$3&gt;0,(B110-(P110/2))*$C$3,0)</f>
        <v>24272.2720306596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16864.1850015067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1466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1466</v>
      </c>
      <c r="N110" s="12" t="n">
        <f aca="false">IF($B$34=2,IF(M110&gt;1944,M110*0.055,0),IF(M110&gt;972,M110*0.055,0))</f>
        <v>80.63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528582.197058695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528582.197058695</v>
      </c>
      <c r="C111" s="12" t="n">
        <f aca="false">IF((B111-(P111/2))*$C$3&gt;0,(B111-(P111/2))*$C$3,0)</f>
        <v>21884.5987606294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13899.224371256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753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753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471427.674277849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471427.674277849</v>
      </c>
      <c r="C112" s="12" t="n">
        <f aca="false">IF((B112-(P112/2))*$C$3&gt;0,(B112-(P112/2))*$C$3,0)</f>
        <v>19291.4821715527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10699.4036614038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142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142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409186.322786828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409186.322786828</v>
      </c>
      <c r="C113" s="12" t="n">
        <f aca="false">IF((B113-(P113/2))*$C$3&gt;0,(B113-(P113/2))*$C$3,0)</f>
        <v>16470.5694355279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7240.89644405835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341043.025798126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341043.025798126</v>
      </c>
      <c r="C114" s="12" t="n">
        <f aca="false">IF((B114-(P114/2))*$C$3&gt;0,(B114-(P114/2))*$C$3,0)</f>
        <v>13385.6014338623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3485.89630672694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266468.800051946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266468.800051946</v>
      </c>
      <c r="C115" s="12" t="n">
        <f aca="false">IF((B115-(P115/2))*$C$3&gt;0,(B115-(P115/2))*$C$3,0)</f>
        <v>10013.0209988268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185048.313286499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185048.313286499</v>
      </c>
      <c r="C116" s="12" t="n">
        <f aca="false">IF((B116-(P116/2))*$C$3&gt;0,(B116-(P116/2))*$C$3,0)</f>
        <v>6334.31460611915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96342.7357831999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96342.7357831999</v>
      </c>
      <c r="C117" s="12" t="n">
        <f aca="false">IF((B117-(P117/2))*$C$3&gt;0,(B117-(P117/2))*$C$3,0)</f>
        <v>2329.9228973396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-111.505507887545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-111.505507887545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-102783.221803726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-102783.221803726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-209491.37948647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-209491.37948647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-320390.703047621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-320390.703047621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-435641.987541665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-435641.987541665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-554301.343729838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-554301.343729838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-677647.898437188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-677647.898437188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-805862.142787073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-805862.142787073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-939131.681957791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-939131.681957791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-1077651.52389232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-1077651.52389232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-1221624.38009814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-1221624.38009814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-1371260.97905965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-1371260.97905965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-1526780.39280863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-1526780.39280863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-1688410.377223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-1688410.377223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-1856387.726649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-1856387.726649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-2030958.64346896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-2030958.64346896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-2212379.12326435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-2212379.12326435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-2400915.35625291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991805.295954</v>
      </c>
      <c r="C138" s="12" t="n">
        <f aca="false">Q90</f>
        <v>997737.6724</v>
      </c>
      <c r="D138" s="12" t="n">
        <f aca="false">B138-B2</f>
        <v>-8193.70404600003</v>
      </c>
      <c r="E138" s="12" t="n">
        <f aca="false">C138-C2</f>
        <v>-2261.32760000008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982531.672730725</v>
      </c>
      <c r="C139" s="12" t="n">
        <f aca="false">Q91</f>
        <v>994049.45414256</v>
      </c>
      <c r="D139" s="12" t="n">
        <f aca="false">B139-B138</f>
        <v>-9273.6232232746</v>
      </c>
      <c r="E139" s="12" t="n">
        <f aca="false">C139-C138</f>
        <v>-3688.21825744002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971791.418020399</v>
      </c>
      <c r="C140" s="12" t="n">
        <f aca="false">Q92</f>
        <v>988841.86076257</v>
      </c>
      <c r="D140" s="12" t="n">
        <f aca="false">B140-B139</f>
        <v>-10740.2547103262</v>
      </c>
      <c r="E140" s="12" t="n">
        <f aca="false">C140-C139</f>
        <v>-5207.59337999031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959519.617393288</v>
      </c>
      <c r="C141" s="12" t="n">
        <f aca="false">Q93</f>
        <v>982020.44739997</v>
      </c>
      <c r="D141" s="12" t="n">
        <f aca="false">B141-B140</f>
        <v>-12271.8006271108</v>
      </c>
      <c r="E141" s="12" t="n">
        <f aca="false">C141-C140</f>
        <v>-6821.41336259921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945639.866705855</v>
      </c>
      <c r="C142" s="12" t="n">
        <f aca="false">Q94</f>
        <v>974006.110824424</v>
      </c>
      <c r="D142" s="12" t="n">
        <f aca="false">B142-B141</f>
        <v>-13879.7506874329</v>
      </c>
      <c r="E142" s="12" t="n">
        <f aca="false">C142-C141</f>
        <v>-8014.33657554688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930071.768975366</v>
      </c>
      <c r="C143" s="12" t="n">
        <f aca="false">Q95</f>
        <v>964187.541420522</v>
      </c>
      <c r="D143" s="12" t="n">
        <f aca="false">B143-B142</f>
        <v>-15568.0977304899</v>
      </c>
      <c r="E143" s="12" t="n">
        <f aca="false">C143-C142</f>
        <v>-9818.5694039017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912730.761876179</v>
      </c>
      <c r="C144" s="12" t="n">
        <f aca="false">Q96</f>
        <v>952451.980657239</v>
      </c>
      <c r="D144" s="12" t="n">
        <f aca="false">B144-B143</f>
        <v>-17341.0070991864</v>
      </c>
      <c r="E144" s="12" t="n">
        <f aca="false">C144-C143</f>
        <v>-11735.5607632825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893527.9392914</v>
      </c>
      <c r="C145" s="12" t="n">
        <f aca="false">Q97</f>
        <v>938682.410664805</v>
      </c>
      <c r="D145" s="12" t="n">
        <f aca="false">B145-B144</f>
        <v>-19202.8225847792</v>
      </c>
      <c r="E145" s="12" t="n">
        <f aca="false">C145-C144</f>
        <v>-13769.5699924348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872369.866795316</v>
      </c>
      <c r="C146" s="12" t="n">
        <f aca="false">Q98</f>
        <v>922754.105358255</v>
      </c>
      <c r="D146" s="12" t="n">
        <f aca="false">B146-B145</f>
        <v>-21158.0724960839</v>
      </c>
      <c r="E146" s="12" t="n">
        <f aca="false">C146-C145</f>
        <v>-15928.3053065497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849158.39094457</v>
      </c>
      <c r="C147" s="12" t="n">
        <f aca="false">Q99</f>
        <v>906054.614607761</v>
      </c>
      <c r="D147" s="12" t="n">
        <f aca="false">B147-B146</f>
        <v>-23211.4758507463</v>
      </c>
      <c r="E147" s="12" t="n">
        <f aca="false">C147-C146</f>
        <v>-16699.4907504939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826043.318894822</v>
      </c>
      <c r="C148" s="12" t="n">
        <f aca="false">Q100</f>
        <v>886978.981723868</v>
      </c>
      <c r="D148" s="12" t="n">
        <f aca="false">B148-B147</f>
        <v>-23115.0720497476</v>
      </c>
      <c r="E148" s="12" t="n">
        <f aca="false">C148-C147</f>
        <v>-19075.632883893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800800.50473944</v>
      </c>
      <c r="C149" s="12" t="n">
        <f aca="false">Q101</f>
        <v>865383.364450871</v>
      </c>
      <c r="D149" s="12" t="n">
        <f aca="false">B149-B148</f>
        <v>-25242.8141553823</v>
      </c>
      <c r="E149" s="12" t="n">
        <f aca="false">C149-C148</f>
        <v>-21595.6172729972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773286.639902156</v>
      </c>
      <c r="C150" s="12" t="n">
        <f aca="false">Q102</f>
        <v>841113.547410979</v>
      </c>
      <c r="D150" s="12" t="n">
        <f aca="false">B150-B149</f>
        <v>-27513.8648372836</v>
      </c>
      <c r="E150" s="12" t="n">
        <f aca="false">C150-C149</f>
        <v>-24269.817039892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743388.126626363</v>
      </c>
      <c r="C151" s="12" t="n">
        <f aca="false">Q103</f>
        <v>814005.420999131</v>
      </c>
      <c r="D151" s="12" t="n">
        <f aca="false">B151-B150</f>
        <v>-29898.5132757936</v>
      </c>
      <c r="E151" s="12" t="n">
        <f aca="false">C151-C150</f>
        <v>-27108.1264118475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710983.506382998</v>
      </c>
      <c r="C152" s="12" t="n">
        <f aca="false">Q104</f>
        <v>783885.476850526</v>
      </c>
      <c r="D152" s="12" t="n">
        <f aca="false">B152-B151</f>
        <v>-32404.6202433649</v>
      </c>
      <c r="E152" s="12" t="n">
        <f aca="false">C152-C151</f>
        <v>-30119.9441486057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675946.56848687</v>
      </c>
      <c r="C153" s="12" t="n">
        <f aca="false">Q105</f>
        <v>750568.155420215</v>
      </c>
      <c r="D153" s="12" t="n">
        <f aca="false">B153-B152</f>
        <v>-35036.9378961278</v>
      </c>
      <c r="E153" s="12" t="n">
        <f aca="false">C153-C152</f>
        <v>-33317.3214303107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638142.730795503</v>
      </c>
      <c r="C154" s="12" t="n">
        <f aca="false">Q106</f>
        <v>713855.180703585</v>
      </c>
      <c r="D154" s="12" t="n">
        <f aca="false">B154-B153</f>
        <v>-37803.8376913668</v>
      </c>
      <c r="E154" s="12" t="n">
        <f aca="false">C154-C153</f>
        <v>-36712.9747166301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597429.843166792</v>
      </c>
      <c r="C155" s="12" t="n">
        <f aca="false">Q107</f>
        <v>673535.915112926</v>
      </c>
      <c r="D155" s="12" t="n">
        <f aca="false">B155-B154</f>
        <v>-40712.8876287111</v>
      </c>
      <c r="E155" s="12" t="n">
        <f aca="false">C155-C154</f>
        <v>-40319.2655906593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553655.596143586</v>
      </c>
      <c r="C156" s="12" t="n">
        <f aca="false">Q108</f>
        <v>629382.449581931</v>
      </c>
      <c r="D156" s="12" t="n">
        <f aca="false">B156-B155</f>
        <v>-43774.2470232059</v>
      </c>
      <c r="E156" s="12" t="n">
        <f aca="false">C156-C155</f>
        <v>-44153.4655309945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506660.545167659</v>
      </c>
      <c r="C157" s="12" t="n">
        <f aca="false">Q109</f>
        <v>581151.854909461</v>
      </c>
      <c r="D157" s="12" t="n">
        <f aca="false">B157-B156</f>
        <v>-46995.0509759271</v>
      </c>
      <c r="E157" s="12" t="n">
        <f aca="false">C157-C156</f>
        <v>-48230.5946724702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456273.258468498</v>
      </c>
      <c r="C158" s="12" t="n">
        <f aca="false">Q110</f>
        <v>528582.197058695</v>
      </c>
      <c r="D158" s="12" t="n">
        <f aca="false">B158-B157</f>
        <v>-50387.2866991615</v>
      </c>
      <c r="E158" s="12" t="n">
        <f aca="false">C158-C157</f>
        <v>-52569.6578507655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405481.65097994</v>
      </c>
      <c r="C159" s="12" t="n">
        <f aca="false">Q111</f>
        <v>471427.674277849</v>
      </c>
      <c r="D159" s="12" t="n">
        <f aca="false">B159-B158</f>
        <v>-50791.6074885577</v>
      </c>
      <c r="E159" s="12" t="n">
        <f aca="false">C159-C158</f>
        <v>-57154.5227808458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351173.473298436</v>
      </c>
      <c r="C160" s="12" t="n">
        <f aca="false">Q112</f>
        <v>409186.322786828</v>
      </c>
      <c r="D160" s="12" t="n">
        <f aca="false">B160-B159</f>
        <v>-54308.1776815042</v>
      </c>
      <c r="E160" s="12" t="n">
        <f aca="false">C160-C159</f>
        <v>-62241.3514910216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292972.019232385</v>
      </c>
      <c r="C161" s="12" t="n">
        <f aca="false">Q113</f>
        <v>341043.025798126</v>
      </c>
      <c r="D161" s="12" t="n">
        <f aca="false">B161-B160</f>
        <v>-58201.4540660504</v>
      </c>
      <c r="E161" s="12" t="n">
        <f aca="false">C161-C160</f>
        <v>-68143.2969887019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230406.644917137</v>
      </c>
      <c r="C162" s="12" t="n">
        <f aca="false">Q114</f>
        <v>266468.800051946</v>
      </c>
      <c r="D162" s="12" t="n">
        <f aca="false">B162-B161</f>
        <v>-62565.3743152485</v>
      </c>
      <c r="E162" s="12" t="n">
        <f aca="false">C162-C161</f>
        <v>-74574.2257461799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162867.249580872</v>
      </c>
      <c r="C163" s="12" t="n">
        <f aca="false">Q115</f>
        <v>185048.313286499</v>
      </c>
      <c r="D163" s="12" t="n">
        <f aca="false">B163-B162</f>
        <v>-67539.395336265</v>
      </c>
      <c r="E163" s="12" t="n">
        <f aca="false">C163-C162</f>
        <v>-81420.4867654467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90088.9581260485</v>
      </c>
      <c r="C164" s="12" t="n">
        <f aca="false">Q116</f>
        <v>96342.7357831999</v>
      </c>
      <c r="D164" s="12" t="n">
        <f aca="false">B164-B163</f>
        <v>-72778.2914548233</v>
      </c>
      <c r="E164" s="12" t="n">
        <f aca="false">C164-C163</f>
        <v>-88705.5775032995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11795.5509874687</v>
      </c>
      <c r="C165" s="12" t="n">
        <f aca="false">Q117</f>
        <v>-111.505507887545</v>
      </c>
      <c r="D165" s="12" t="n">
        <f aca="false">B165-B164</f>
        <v>-78293.4071385798</v>
      </c>
      <c r="E165" s="12" t="n">
        <f aca="false">C165-C164</f>
        <v>-96454.2412910875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-71094.4926807302</v>
      </c>
      <c r="C166" s="12" t="n">
        <f aca="false">Q118</f>
        <v>-102783.221803726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-156452.492993766</v>
      </c>
      <c r="C167" s="12" t="n">
        <f aca="false">Q119</f>
        <v>-209491.37948647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-244351.481828408</v>
      </c>
      <c r="C168" s="12" t="n">
        <f aca="false">Q120</f>
        <v>-320390.703047621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-334866.788292037</v>
      </c>
      <c r="C169" s="12" t="n">
        <f aca="false">Q121</f>
        <v>-435641.987541665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-428076.117031693</v>
      </c>
      <c r="C170" s="12" t="n">
        <f aca="false">Q122</f>
        <v>-554301.343729838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-524059.629438</v>
      </c>
      <c r="C171" s="12" t="n">
        <f aca="false">Q123</f>
        <v>-677647.898437188</v>
      </c>
      <c r="D171" s="12" t="n">
        <f aca="false">B171-B170</f>
        <v>-95983.5124063074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-622900.027858511</v>
      </c>
      <c r="C172" s="12" t="n">
        <f aca="false">Q124</f>
        <v>-805862.142787073</v>
      </c>
      <c r="D172" s="12" t="n">
        <f aca="false">B172-B171</f>
        <v>-98840.3984205112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-724682.642939764</v>
      </c>
      <c r="C173" s="12" t="n">
        <f aca="false">Q125</f>
        <v>-939131.681957791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-829495.524222328</v>
      </c>
      <c r="C174" s="12" t="n">
        <f aca="false">Q126</f>
        <v>-1077651.52389232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-937429.534118279</v>
      </c>
      <c r="C175" s="12" t="n">
        <f aca="false">Q127</f>
        <v>-1221624.38009814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-1048578.44540596</v>
      </c>
      <c r="C176" s="12" t="n">
        <f aca="false">Q128</f>
        <v>-1371260.97905965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-1163039.04238249</v>
      </c>
      <c r="C177" s="12" t="n">
        <f aca="false">Q129</f>
        <v>-1526780.39280863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-1280911.22582042</v>
      </c>
      <c r="C178" s="12" t="n">
        <f aca="false">Q130</f>
        <v>-1688410.377223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-1402298.12188098</v>
      </c>
      <c r="C179" s="12" t="n">
        <f aca="false">Q131</f>
        <v>-1856387.726649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-1527306.19514285</v>
      </c>
      <c r="C180" s="12" t="n">
        <f aca="false">Q132</f>
        <v>-2030958.64346896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-1656045.36591195</v>
      </c>
      <c r="C181" s="12" t="n">
        <f aca="false">Q133</f>
        <v>-2212379.12326435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-1788629.13198488</v>
      </c>
      <c r="C182" s="12" t="n">
        <f aca="false">Q134</f>
        <v>-2400915.35625291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9744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14753</v>
      </c>
      <c r="D192" s="26" t="n">
        <v>995.21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57918</v>
      </c>
      <c r="D193" s="26" t="n">
        <v>208.85</v>
      </c>
      <c r="E193" s="26" t="n">
        <v>2397</v>
      </c>
      <c r="F193" s="26" t="n">
        <v>950.96</v>
      </c>
    </row>
    <row r="194" customFormat="false" ht="12.8" hidden="false" customHeight="false" outlineLevel="0" collapsed="false">
      <c r="B194" s="1" t="s">
        <v>45</v>
      </c>
      <c r="C194" s="25" t="n">
        <v>274612</v>
      </c>
      <c r="D194" s="26"/>
      <c r="E194" s="26" t="n">
        <v>9136.63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17374.99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9062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5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4687.5</v>
      </c>
      <c r="C30" s="3" t="n">
        <v>4687.5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9355.089546</v>
      </c>
      <c r="J42" s="17" t="n">
        <f aca="false">MAX((MAX((C42-(801*$B$34)),0))+(D42*$B$8)+(E42*$B$13)+(F42*$B$18)+(G42*$B$23)-H42-I42,0)</f>
        <v>40900.965954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8557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8557</v>
      </c>
      <c r="N42" s="12" t="n">
        <f aca="false">IF($B$34=2,IF(M42&gt;1944,M42*0.055,0),IF(M42&gt;972,M42*0.055,0))</f>
        <v>470.635</v>
      </c>
      <c r="O42" s="12" t="n">
        <f aca="false">M42*$B$33</f>
        <v>770.13</v>
      </c>
      <c r="P42" s="12" t="n">
        <f aca="false">B36*12</f>
        <v>39996</v>
      </c>
      <c r="Q42" s="12" t="n">
        <f aca="false">B42+C42+D42+E42+F42+G42-H42-I42-M42-N42-O42-P42</f>
        <v>991907.200954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991907.200954</v>
      </c>
      <c r="C43" s="12" t="n">
        <f aca="false">IF((B43-(P43/2))*$B$3&gt;0,(B43-(P43/2))*$B$3,0)</f>
        <v>53913.213427947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9365.80343670295</v>
      </c>
      <c r="J43" s="17" t="n">
        <f aca="false">MAX((MAX((C43-(801*$B$34)),0))+(D43*$B$8)+(E43*$B$13)+(F43*$B$18)+(G43*$B$23)-H43-I43-O42,0)</f>
        <v>39493.2949912441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8072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8072</v>
      </c>
      <c r="N43" s="12" t="n">
        <f aca="false">IF($B$34=2,IF(M43&gt;1944,M43*0.055,0),IF(M43&gt;972,M43*0.055,0))</f>
        <v>443.96</v>
      </c>
      <c r="O43" s="12" t="n">
        <f aca="false">M43*$B$33</f>
        <v>726.48</v>
      </c>
      <c r="P43" s="12" t="n">
        <f aca="false">P42*(1+$B$37)</f>
        <v>40995.9</v>
      </c>
      <c r="Q43" s="12" t="n">
        <f aca="false">B43+C43+D43+E43+F43+G43-H43-I43-M43-N43-O43-P43</f>
        <v>982733.285945244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982733.285945244</v>
      </c>
      <c r="C44" s="12" t="n">
        <f aca="false">IF((B44-(P44/2))*$B$3&gt;0,(B44-(P44/2))*$B$3,0)</f>
        <v>53375.6202393361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9365.13687545723</v>
      </c>
      <c r="J44" s="17" t="n">
        <f aca="false">MAX((MAX((C44-(801*$B$34)),0))+(D44*$B$8)+(E44*$B$13)+(F44*$B$18)+(G44*$B$23)-H44-I44-O43,0)</f>
        <v>38843.2840388788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7852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7852</v>
      </c>
      <c r="N44" s="12" t="n">
        <f aca="false">IF($B$34=2,IF(M44&gt;1944,M44*0.055,0),IF(M44&gt;972,M44*0.055,0))</f>
        <v>431.86</v>
      </c>
      <c r="O44" s="12" t="n">
        <f aca="false">M44*$B$33</f>
        <v>706.68</v>
      </c>
      <c r="P44" s="12" t="n">
        <f aca="false">P43*(1+$B$37)</f>
        <v>42020.7975</v>
      </c>
      <c r="Q44" s="12" t="n">
        <f aca="false">B44+C44+D44+E44+F44+G44-H44-I44-M44-N44-O44-P44</f>
        <v>972092.712484123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972092.712484123</v>
      </c>
      <c r="C45" s="12" t="n">
        <f aca="false">IF((B45-(P45/2))*$B$3&gt;0,(B45-(P45/2))*$B$3,0)</f>
        <v>52755.9164839782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9348.96944360979</v>
      </c>
      <c r="J45" s="17" t="n">
        <f aca="false">MAX((MAX((C45-(801*$B$34)),0))+(D45*$B$8)+(E45*$B$13)+(F45*$B$18)+(G45*$B$23)-H45-I45-O44,0)</f>
        <v>38095.7603457434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7600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7600</v>
      </c>
      <c r="N45" s="12" t="n">
        <f aca="false">IF($B$34=2,IF(M45&gt;1944,M45*0.055,0),IF(M45&gt;972,M45*0.055,0))</f>
        <v>418</v>
      </c>
      <c r="O45" s="12" t="n">
        <f aca="false">M45*$B$33</f>
        <v>684</v>
      </c>
      <c r="P45" s="12" t="n">
        <f aca="false">P44*(1+$B$37)</f>
        <v>43071.3174375</v>
      </c>
      <c r="Q45" s="12" t="n">
        <f aca="false">B45+C45+D45+E45+F45+G45-H45-I45-M45-N45-O45-P45</f>
        <v>959922.835392366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959922.835392366</v>
      </c>
      <c r="C46" s="12" t="n">
        <f aca="false">IF((B46-(P46/2))*$B$3&gt;0,(B46-(P46/2))*$B$3,0)</f>
        <v>52050.6075789134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9316.22020676324</v>
      </c>
      <c r="J46" s="17" t="n">
        <f aca="false">MAX((MAX((C46-(801*$B$34)),0))+(D46*$B$8)+(E46*$B$13)+(F46*$B$18)+(G46*$B$23)-H46-I46-O45,0)</f>
        <v>37274.7228762671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7326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7326</v>
      </c>
      <c r="N46" s="12" t="n">
        <f aca="false">IF($B$34=2,IF(M46&gt;1944,M46*0.055,0),IF(M46&gt;972,M46*0.055,0))</f>
        <v>402.93</v>
      </c>
      <c r="O46" s="12" t="n">
        <f aca="false">M46*$B$33</f>
        <v>659.34</v>
      </c>
      <c r="P46" s="12" t="n">
        <f aca="false">P45*(1+$B$37)</f>
        <v>44148.1003734375</v>
      </c>
      <c r="Q46" s="12" t="n">
        <f aca="false">B46+C46+D46+E46+F46+G46-H46-I46-M46-N46-O46-P46</f>
        <v>946146.187895196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946146.187895196</v>
      </c>
      <c r="C47" s="12" t="n">
        <f aca="false">IF((B47-(P47/2))*$B$3&gt;0,(B47-(P47/2))*$B$3,0)</f>
        <v>51255.3758981864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9265.62541279133</v>
      </c>
      <c r="J47" s="17" t="n">
        <f aca="false">MAX((MAX((C47-(801*$B$34)),0))+(D47*$B$8)+(E47*$B$13)+(F47*$B$18)+(G47*$B$23)-H47-I47-O46,0)</f>
        <v>36375.8860871972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7029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7029</v>
      </c>
      <c r="N47" s="12" t="n">
        <f aca="false">IF($B$34=2,IF(M47&gt;1944,M47*0.055,0),IF(M47&gt;972,M47*0.055,0))</f>
        <v>386.595</v>
      </c>
      <c r="O47" s="12" t="n">
        <f aca="false">M47*$B$33</f>
        <v>632.61</v>
      </c>
      <c r="P47" s="12" t="n">
        <f aca="false">P46*(1+$B$37)</f>
        <v>45251.8028827734</v>
      </c>
      <c r="Q47" s="12" t="n">
        <f aca="false">B47+C47+D47+E47+F47+G47-H47-I47-M47-N47-O47-P47</f>
        <v>930682.40609962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930682.40609962</v>
      </c>
      <c r="C48" s="12" t="n">
        <f aca="false">IF((B48-(P48/2))*$B$3&gt;0,(B48-(P48/2))*$B$3,0)</f>
        <v>50365.742570282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9195.85110979396</v>
      </c>
      <c r="J48" s="17" t="n">
        <f aca="false">MAX((MAX((C48-(801*$B$34)),0))+(D48*$B$8)+(E48*$B$13)+(F48*$B$18)+(G48*$B$23)-H48-I48-O47,0)</f>
        <v>35395.8484643713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6709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6709</v>
      </c>
      <c r="N48" s="12" t="n">
        <f aca="false">IF($B$34=2,IF(M48&gt;1944,M48*0.055,0),IF(M48&gt;972,M48*0.055,0))</f>
        <v>368.995</v>
      </c>
      <c r="O48" s="12" t="n">
        <f aca="false">M48*$B$33</f>
        <v>603.81</v>
      </c>
      <c r="P48" s="12" t="n">
        <f aca="false">P47*(1+$B$37)</f>
        <v>46383.0979548428</v>
      </c>
      <c r="Q48" s="12" t="n">
        <f aca="false">B48+C48+D48+E48+F48+G48-H48-I48-M48-N48-O48-P48</f>
        <v>913446.961609148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913446.961609148</v>
      </c>
      <c r="C49" s="12" t="n">
        <f aca="false">IF((B49-(P49/2))*$B$3&gt;0,(B49-(P49/2))*$B$3,0)</f>
        <v>49376.9971268547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9105.47776250099</v>
      </c>
      <c r="J49" s="17" t="n">
        <f aca="false">MAX((MAX((C49-(801*$B$34)),0))+(D49*$B$8)+(E49*$B$13)+(F49*$B$18)+(G49*$B$23)-H49-I49-O48,0)</f>
        <v>34330.9568834117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6366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6366</v>
      </c>
      <c r="N49" s="12" t="n">
        <f aca="false">IF($B$34=2,IF(M49&gt;1944,M49*0.055,0),IF(M49&gt;972,M49*0.055,0))</f>
        <v>350.13</v>
      </c>
      <c r="O49" s="12" t="n">
        <f aca="false">M49*$B$33</f>
        <v>572.94</v>
      </c>
      <c r="P49" s="12" t="n">
        <f aca="false">P48*(1+$B$37)</f>
        <v>47542.6754037138</v>
      </c>
      <c r="Q49" s="12" t="n">
        <f aca="false">B49+C49+D49+E49+F49+G49-H49-I49-M49-N49-O49-P49</f>
        <v>894350.983088846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894350.983088846</v>
      </c>
      <c r="C50" s="12" t="n">
        <f aca="false">IF((B50-(P50/2))*$B$3&gt;0,(B50-(P50/2))*$B$3,0)</f>
        <v>48284.1875879166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8992.99528452529</v>
      </c>
      <c r="J50" s="17" t="n">
        <f aca="false">MAX((MAX((C50-(801*$B$34)),0))+(D50*$B$8)+(E50*$B$13)+(F50*$B$18)+(G50*$B$23)-H50-I50-O49,0)</f>
        <v>33177.3909608069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6000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6000</v>
      </c>
      <c r="N50" s="12" t="n">
        <f aca="false">IF($B$34=2,IF(M50&gt;1944,M50*0.055,0),IF(M50&gt;972,M50*0.055,0))</f>
        <v>330</v>
      </c>
      <c r="O50" s="12" t="n">
        <f aca="false">M50*$B$33</f>
        <v>540</v>
      </c>
      <c r="P50" s="12" t="n">
        <f aca="false">P49*(1+$B$37)</f>
        <v>48731.2422888067</v>
      </c>
      <c r="Q50" s="12" t="n">
        <f aca="false">B50+C50+D50+E50+F50+G50-H50-I50-M50-N50-O50-P50</f>
        <v>873301.071760846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873301.071760846</v>
      </c>
      <c r="C51" s="12" t="n">
        <f aca="false">IF((B51-(P51/2))*$B$3&gt;0,(B51-(P51/2))*$B$3,0)</f>
        <v>47082.1102098747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8856.79781347202</v>
      </c>
      <c r="J51" s="17" t="n">
        <f aca="false">MAX((MAX((C51-(801*$B$34)),0))+(D51*$B$8)+(E51*$B$13)+(F51*$B$18)+(G51*$B$23)-H51-I51-O50,0)</f>
        <v>31931.157293402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5611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5611</v>
      </c>
      <c r="N51" s="12" t="n">
        <f aca="false">IF($B$34=2,IF(M51&gt;1944,M51*0.055,0),IF(M51&gt;972,M51*0.055,0))</f>
        <v>308.605</v>
      </c>
      <c r="O51" s="12" t="n">
        <f aca="false">M51*$B$33</f>
        <v>504.99</v>
      </c>
      <c r="P51" s="12" t="n">
        <f aca="false">P50*(1+$B$37)</f>
        <v>49949.5233460268</v>
      </c>
      <c r="Q51" s="12" t="n">
        <f aca="false">B51+C51+D51+E51+F51+G51-H51-I51-M51-N51-O51-P51</f>
        <v>850199.110708221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850199.110708221</v>
      </c>
      <c r="C52" s="12" t="n">
        <f aca="false">IF((B52-(P52/2))*$B$3&gt;0,(B52-(P52/2))*$B$3,0)</f>
        <v>45765.2988896327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9518.23658161415</v>
      </c>
      <c r="J52" s="17" t="n">
        <f aca="false">MAX((MAX((C52-(801*$B$34)),0))+(D52*$B$8)+(E52*$B$13)+(F52*$B$18)+(G52*$B$23)-H52-I52-O51,0)</f>
        <v>34097.0252253828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6292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6292</v>
      </c>
      <c r="N52" s="12" t="n">
        <f aca="false">IF($B$34=2,IF(M52&gt;1944,M52*0.055,0),IF(M52&gt;972,M52*0.055,0))</f>
        <v>346.06</v>
      </c>
      <c r="O52" s="12" t="n">
        <f aca="false">M52*$B$33</f>
        <v>566.28</v>
      </c>
      <c r="P52" s="12" t="n">
        <f aca="false">P51*(1+$B$37)</f>
        <v>51198.2614296775</v>
      </c>
      <c r="Q52" s="12" t="n">
        <f aca="false">B52+C52+D52+E52+F52+G52-H52-I52-M52-N52-O52-P52</f>
        <v>827199.524503926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827199.524503926</v>
      </c>
      <c r="C53" s="12" t="n">
        <f aca="false">IF((B53-(P53/2))*$B$3&gt;0,(B53-(P53/2))*$B$3,0)</f>
        <v>44453.3030614275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9368.04942506582</v>
      </c>
      <c r="J53" s="17" t="n">
        <f aca="false">MAX((MAX((C53-(801*$B$34)),0))+(D53*$B$8)+(E53*$B$13)+(F53*$B$18)+(G53*$B$23)-H53-I53-O52,0)</f>
        <v>32674.3344350074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5842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5842</v>
      </c>
      <c r="N53" s="12" t="n">
        <f aca="false">IF($B$34=2,IF(M53&gt;1944,M53*0.055,0),IF(M53&gt;972,M53*0.055,0))</f>
        <v>321.31</v>
      </c>
      <c r="O53" s="12" t="n">
        <f aca="false">M53*$B$33</f>
        <v>525.78</v>
      </c>
      <c r="P53" s="12" t="n">
        <f aca="false">P52*(1+$B$37)</f>
        <v>52478.2179654194</v>
      </c>
      <c r="Q53" s="12" t="n">
        <f aca="false">B53+C53+D53+E53+F53+G53-H53-I53-M53-N53-O53-P53</f>
        <v>802073.830973514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802073.830973514</v>
      </c>
      <c r="C54" s="12" t="n">
        <f aca="false">IF((B54-(P54/2))*$B$3&gt;0,(B54-(P54/2))*$B$3,0)</f>
        <v>43022.4203067761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9190.92936041325</v>
      </c>
      <c r="J54" s="17" t="n">
        <f aca="false">MAX((MAX((C54-(801*$B$34)),0))+(D54*$B$8)+(E54*$B$13)+(F54*$B$18)+(G54*$B$23)-H54-I54-O53,0)</f>
        <v>31251.3314309476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5401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5401</v>
      </c>
      <c r="N54" s="12" t="n">
        <f aca="false">IF($B$34=2,IF(M54&gt;1944,M54*0.055,0),IF(M54&gt;972,M54*0.055,0))</f>
        <v>297.055</v>
      </c>
      <c r="O54" s="12" t="n">
        <f aca="false">M54*$B$33</f>
        <v>486.09</v>
      </c>
      <c r="P54" s="12" t="n">
        <f aca="false">P53*(1+$B$37)</f>
        <v>53790.1734145549</v>
      </c>
      <c r="Q54" s="12" t="n">
        <f aca="false">B54+C54+D54+E54+F54+G54-H54-I54-M54-N54-O54-P54</f>
        <v>774677.623989907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774677.623989907</v>
      </c>
      <c r="C55" s="12" t="n">
        <f aca="false">IF((B55-(P55/2))*$B$3&gt;0,(B55-(P55/2))*$B$3,0)</f>
        <v>41464.6138863796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8984.55041909168</v>
      </c>
      <c r="J55" s="17" t="n">
        <f aca="false">MAX((MAX((C55-(801*$B$34)),0))+(D55*$B$8)+(E55*$B$13)+(F55*$B$18)+(G55*$B$23)-H55-I55-O54,0)</f>
        <v>29719.2371081789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4935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4935</v>
      </c>
      <c r="N55" s="12" t="n">
        <f aca="false">IF($B$34=2,IF(M55&gt;1944,M55*0.055,0),IF(M55&gt;972,M55*0.055,0))</f>
        <v>271.425</v>
      </c>
      <c r="O55" s="12" t="n">
        <f aca="false">M55*$B$33</f>
        <v>444.15</v>
      </c>
      <c r="P55" s="12" t="n">
        <f aca="false">P54*(1+$B$37)</f>
        <v>55134.9277499188</v>
      </c>
      <c r="Q55" s="12" t="n">
        <f aca="false">B55+C55+D55+E55+F55+G55-H55-I55-M55-N55-O55-P55</f>
        <v>744898.448348167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744898.448348167</v>
      </c>
      <c r="C56" s="12" t="n">
        <f aca="false">IF((B56-(P56/2))*$B$3&gt;0,(B56-(P56/2))*$B$3,0)</f>
        <v>39773.6197821365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8746.85954813354</v>
      </c>
      <c r="J56" s="17" t="n">
        <f aca="false">MAX((MAX((C56-(801*$B$34)),0))+(D56*$B$8)+(E56*$B$13)+(F56*$B$18)+(G56*$B$23)-H56-I56-O55,0)</f>
        <v>28076.4109755791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4447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4447</v>
      </c>
      <c r="N56" s="12" t="n">
        <f aca="false">IF($B$34=2,IF(M56&gt;1944,M56*0.055,0),IF(M56&gt;972,M56*0.055,0))</f>
        <v>244.585</v>
      </c>
      <c r="O56" s="12" t="n">
        <f aca="false">M56*$B$33</f>
        <v>400.23</v>
      </c>
      <c r="P56" s="12" t="n">
        <f aca="false">P55*(1+$B$37)</f>
        <v>56513.3009436667</v>
      </c>
      <c r="Q56" s="12" t="n">
        <f aca="false">B56+C56+D56+E56+F56+G56-H56-I56-M56-N56-O56-P56</f>
        <v>712614.89338008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712614.89338008</v>
      </c>
      <c r="C57" s="12" t="n">
        <f aca="false">IF((B57-(P57/2))*$B$3&gt;0,(B57-(P57/2))*$B$3,0)</f>
        <v>37942.676378878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8475.63896884333</v>
      </c>
      <c r="J57" s="17" t="n">
        <f aca="false">MAX((MAX((C57-(801*$B$34)),0))+(D57*$B$8)+(E57*$B$13)+(F57*$B$18)+(G57*$B$23)-H57-I57-O56,0)</f>
        <v>26317.5275241952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3936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3936</v>
      </c>
      <c r="N57" s="12" t="n">
        <f aca="false">IF($B$34=2,IF(M57&gt;1944,M57*0.055,0),IF(M57&gt;972,M57*0.055,0))</f>
        <v>216.48</v>
      </c>
      <c r="O57" s="12" t="n">
        <f aca="false">M57*$B$33</f>
        <v>354.24</v>
      </c>
      <c r="P57" s="12" t="n">
        <f aca="false">P56*(1+$B$37)</f>
        <v>57926.1334672584</v>
      </c>
      <c r="Q57" s="12" t="n">
        <f aca="false">B57+C57+D57+E57+F57+G57-H57-I57-M57-N57-O57-P57</f>
        <v>677700.797437016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677700.797437016</v>
      </c>
      <c r="C58" s="12" t="n">
        <f aca="false">IF((B58-(P58/2))*$B$3&gt;0,(B58-(P58/2))*$B$3,0)</f>
        <v>35964.7577989451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8168.54677057664</v>
      </c>
      <c r="J58" s="17" t="n">
        <f aca="false">MAX((MAX((C58-(801*$B$34)),0))+(D58*$B$8)+(E58*$B$13)+(F58*$B$18)+(G58*$B$23)-H58-I58-O57,0)</f>
        <v>24437.4579702717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3404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3404</v>
      </c>
      <c r="N58" s="12" t="n">
        <f aca="false">IF($B$34=2,IF(M58&gt;1944,M58*0.055,0),IF(M58&gt;972,M58*0.055,0))</f>
        <v>187.22</v>
      </c>
      <c r="O58" s="12" t="n">
        <f aca="false">M58*$B$33</f>
        <v>306.36</v>
      </c>
      <c r="P58" s="12" t="n">
        <f aca="false">P57*(1+$B$37)</f>
        <v>59374.2868039399</v>
      </c>
      <c r="Q58" s="12" t="n">
        <f aca="false">B58+C58+D58+E58+F58+G58-H58-I58-M58-N58-O58-P58</f>
        <v>640021.628603348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640021.628603348</v>
      </c>
      <c r="C59" s="12" t="n">
        <f aca="false">IF((B59-(P59/2))*$B$3&gt;0,(B59-(P59/2))*$B$3,0)</f>
        <v>33832.3730172063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7823.07169976573</v>
      </c>
      <c r="J59" s="17" t="n">
        <f aca="false">MAX((MAX((C59-(801*$B$34)),0))+(D59*$B$8)+(E59*$B$13)+(F59*$B$18)+(G59*$B$23)-H59-I59-O58,0)</f>
        <v>22430.4835385611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2853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2853</v>
      </c>
      <c r="N59" s="12" t="n">
        <f aca="false">IF($B$34=2,IF(M59&gt;1944,M59*0.055,0),IF(M59&gt;972,M59*0.055,0))</f>
        <v>156.915</v>
      </c>
      <c r="O59" s="12" t="n">
        <f aca="false">M59*$B$33</f>
        <v>256.77</v>
      </c>
      <c r="P59" s="12" t="n">
        <f aca="false">P58*(1+$B$37)</f>
        <v>60858.6439740383</v>
      </c>
      <c r="Q59" s="12" t="n">
        <f aca="false">B59+C59+D59+E59+F59+G59-H59-I59-M59-N59-O59-P59</f>
        <v>599434.143167871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599434.143167871</v>
      </c>
      <c r="C60" s="12" t="n">
        <f aca="false">IF((B60-(P60/2))*$B$3&gt;0,(B60-(P60/2))*$B$3,0)</f>
        <v>31537.5468912803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7436.52280944856</v>
      </c>
      <c r="J60" s="17" t="n">
        <f aca="false">MAX((MAX((C60-(801*$B$34)),0))+(D60*$B$8)+(E60*$B$13)+(F60*$B$18)+(G60*$B$23)-H60-I60-O59,0)</f>
        <v>20290.5557534027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2283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2283</v>
      </c>
      <c r="N60" s="12" t="n">
        <f aca="false">IF($B$34=2,IF(M60&gt;1944,M60*0.055,0),IF(M60&gt;972,M60*0.055,0))</f>
        <v>125.565</v>
      </c>
      <c r="O60" s="12" t="n">
        <f aca="false">M60*$B$33</f>
        <v>205.47</v>
      </c>
      <c r="P60" s="12" t="n">
        <f aca="false">P59*(1+$B$37)</f>
        <v>62380.1100733893</v>
      </c>
      <c r="Q60" s="12" t="n">
        <f aca="false">B60+C60+D60+E60+F60+G60-H60-I60-M60-N60-O60-P60</f>
        <v>555788.323847885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555788.323847885</v>
      </c>
      <c r="C61" s="12" t="n">
        <f aca="false">IF((B61-(P61/2))*$B$3&gt;0,(B61-(P61/2))*$B$3,0)</f>
        <v>29071.9277176576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7006.0449912405</v>
      </c>
      <c r="J61" s="17" t="n">
        <f aca="false">MAX((MAX((C61-(801*$B$34)),0))+(D61*$B$8)+(E61*$B$13)+(F61*$B$18)+(G61*$B$23)-H61-I61-O60,0)</f>
        <v>18011.5673242137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1697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1697</v>
      </c>
      <c r="N61" s="12" t="n">
        <f aca="false">IF($B$34=2,IF(M61&gt;1944,M61*0.055,0),IF(M61&gt;972,M61*0.055,0))</f>
        <v>93.335</v>
      </c>
      <c r="O61" s="12" t="n">
        <f aca="false">M61*$B$33</f>
        <v>152.73</v>
      </c>
      <c r="P61" s="12" t="n">
        <f aca="false">P60*(1+$B$37)</f>
        <v>63939.612825224</v>
      </c>
      <c r="Q61" s="12" t="n">
        <f aca="false">B61+C61+D61+E61+F61+G61-H61-I61-M61-N61-O61-P61</f>
        <v>508923.683346874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508923.683346874</v>
      </c>
      <c r="C62" s="12" t="n">
        <f aca="false">IF((B62-(P62/2))*$B$3&gt;0,(B62-(P62/2))*$B$3,0)</f>
        <v>26426.5820634541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6528.57003144598</v>
      </c>
      <c r="J62" s="17" t="n">
        <f aca="false">MAX((MAX((C62-(801*$B$34)),0))+(D62*$B$8)+(E62*$B$13)+(F62*$B$18)+(G62*$B$23)-H62-I62-O61,0)</f>
        <v>15586.7447312206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1097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1097</v>
      </c>
      <c r="N62" s="12" t="n">
        <f aca="false">IF($B$34=2,IF(M62&gt;1944,M62*0.055,0),IF(M62&gt;972,M62*0.055,0))</f>
        <v>60.335</v>
      </c>
      <c r="O62" s="12" t="n">
        <f aca="false">M62*$B$33</f>
        <v>98.73</v>
      </c>
      <c r="P62" s="12" t="n">
        <f aca="false">P61*(1+$B$37)</f>
        <v>65538.1031458546</v>
      </c>
      <c r="Q62" s="12" t="n">
        <f aca="false">B62+C62+D62+E62+F62+G62-H62-I62-M62-N62-O62-P62</f>
        <v>458669.98993224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458669.98993224</v>
      </c>
      <c r="C63" s="12" t="n">
        <f aca="false">IF((B63-(P63/2))*$B$3&gt;0,(B63-(P63/2))*$B$3,0)</f>
        <v>23592.0350198844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7178.31815423884</v>
      </c>
      <c r="J63" s="17" t="n">
        <f aca="false">MAX((MAX((C63-(801*$B$34)),0))+(D63*$B$8)+(E63*$B$13)+(F63*$B$18)+(G63*$B$23)-H63-I63-O62,0)</f>
        <v>17386.5456922828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1540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1540</v>
      </c>
      <c r="N63" s="12" t="n">
        <f aca="false">IF($B$34=2,IF(M63&gt;1944,M63*0.055,0),IF(M63&gt;972,M63*0.055,0))</f>
        <v>84.7</v>
      </c>
      <c r="O63" s="12" t="n">
        <f aca="false">M63*$B$33</f>
        <v>138.6</v>
      </c>
      <c r="P63" s="12" t="n">
        <f aca="false">P62*(1+$B$37)</f>
        <v>67176.555724501</v>
      </c>
      <c r="Q63" s="12" t="n">
        <f aca="false">B63+C63+D63+E63+F63+G63-H63-I63-M63-N63-O63-P63</f>
        <v>408016.409900022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408016.409900022</v>
      </c>
      <c r="C64" s="12" t="n">
        <f aca="false">IF((B64-(P64/2))*$B$3&gt;0,(B64-(P64/2))*$B$3,0)</f>
        <v>20734.1575925625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6655.73037072755</v>
      </c>
      <c r="J64" s="17" t="n">
        <f aca="false">MAX((MAX((C64-(801*$B$34)),0))+(D64*$B$8)+(E64*$B$13)+(F64*$B$18)+(G64*$B$23)-H64-I64-O63,0)</f>
        <v>14715.0129046905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888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888</v>
      </c>
      <c r="N64" s="12" t="n">
        <f aca="false">IF($B$34=2,IF(M64&gt;1944,M64*0.055,0),IF(M64&gt;972,M64*0.055,0))</f>
        <v>0</v>
      </c>
      <c r="O64" s="12" t="n">
        <f aca="false">M64*$B$33</f>
        <v>79.92</v>
      </c>
      <c r="P64" s="12" t="n">
        <f aca="false">P63*(1+$B$37)</f>
        <v>68855.9696176135</v>
      </c>
      <c r="Q64" s="12" t="n">
        <f aca="false">B64+C64+D64+E64+F64+G64-H64-I64-M64-N64-O64-P64</f>
        <v>353847.133187099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353847.133187099</v>
      </c>
      <c r="C65" s="12" t="n">
        <f aca="false">IF((B65-(P65/2))*$B$3&gt;0,(B65-(P65/2))*$B$3,0)</f>
        <v>17679.993906073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6079.70612154318</v>
      </c>
      <c r="J65" s="17" t="n">
        <f aca="false">MAX((MAX((C65-(801*$B$34)),0))+(D65*$B$8)+(E65*$B$13)+(F65*$B$18)+(G65*$B$23)-H65-I65-O64,0)</f>
        <v>11982.9866492239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320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320</v>
      </c>
      <c r="N65" s="12" t="n">
        <f aca="false">IF($B$34=2,IF(M65&gt;1944,M65*0.055,0),IF(M65&gt;972,M65*0.055,0))</f>
        <v>0</v>
      </c>
      <c r="O65" s="12" t="n">
        <f aca="false">M65*$B$33</f>
        <v>28.8</v>
      </c>
      <c r="P65" s="12" t="n">
        <f aca="false">P64*(1+$B$37)</f>
        <v>70577.3688580538</v>
      </c>
      <c r="Q65" s="12" t="n">
        <f aca="false">B65+C65+D65+E65+F65+G65-H65-I65-M65-N65-O65-P65</f>
        <v>295784.870978269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295784.870978269</v>
      </c>
      <c r="C66" s="12" t="n">
        <f aca="false">IF((B66-(P66/2))*$B$3&gt;0,(B66-(P66/2))*$B$3,0)</f>
        <v>14408.5753038377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5444.22861369361</v>
      </c>
      <c r="J66" s="17" t="n">
        <f aca="false">MAX((MAX((C66-(801*$B$34)),0))+(D66*$B$8)+(E66*$B$13)+(F66*$B$18)+(G66*$B$23)-H66-I66-O65,0)</f>
        <v>9068.64777812044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233341.515676885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233341.515676885</v>
      </c>
      <c r="C67" s="12" t="n">
        <f aca="false">IF((B67-(P67/2))*$B$3&gt;0,(B67-(P67/2))*$B$3,0)</f>
        <v>10892.7819587244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4741.71348545385</v>
      </c>
      <c r="J67" s="17" t="n">
        <f aca="false">MAX((MAX((C67-(801*$B$34)),0))+(D67*$B$8)+(E67*$B$13)+(F67*$B$18)+(G67*$B$23)-H67-I67-O66,0)</f>
        <v>5936.90917832065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165929.076698713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165929.076698713</v>
      </c>
      <c r="C68" s="12" t="n">
        <f aca="false">IF((B68-(P68/2))*$B$3&gt;0,(B68-(P68/2))*$B$3,0)</f>
        <v>7099.9497914023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3963.07114913777</v>
      </c>
      <c r="J68" s="17" t="n">
        <f aca="false">MAX((MAX((C68-(801*$B$34)),0))+(D68*$B$8)+(E68*$B$13)+(F68*$B$18)+(G68*$B$23)-H68-I68-O67,0)</f>
        <v>2556.88879783777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93282.8586361452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93282.8586361452</v>
      </c>
      <c r="C69" s="12" t="n">
        <f aca="false">IF((B69-(P69/2))*$B$3&gt;0,(B69-(P69/2))*$B$3,0)</f>
        <v>3015.35683979541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3102.92326253145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15126.8270290518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15126.8270290518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-67763.216639147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-67763.216639147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-153121.216952183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-153121.216952183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-241020.205786825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-241020.205786825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-331535.512250454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-331535.512250454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-424744.840990109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-424744.840990109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-520728.353396417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-520728.353396417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-619568.751816928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-619568.751816928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-721351.366898181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-721351.366898181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-826164.248180745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-826164.248180745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-934098.258076696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-934098.258076696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-1045247.16936437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-1045247.16936437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-1159707.7663409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-1159707.7663409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-1277579.94977883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-1277579.94977883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-1398966.84583939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-1398966.84583939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-1523974.91910126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-1523974.91910126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-1652714.08987037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-1652714.08987037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3296.82215234063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-1785297.8559433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8455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8455</v>
      </c>
      <c r="N90" s="12" t="n">
        <f aca="false">IF($B$34=2,IF(M90&gt;1944,M90*0.055,0),IF(M90&gt;972,M90*0.055,0))</f>
        <v>465.025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997831.5674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997831.5674</v>
      </c>
      <c r="C91" s="12" t="n">
        <f aca="false">IF((B91-(P91/2))*$C$3&gt;0,(B91-(P91/2))*$C$3,0)</f>
        <v>43507.43068056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40273.34068056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8340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8340</v>
      </c>
      <c r="N91" s="12" t="n">
        <f aca="false">IF($B$34=2,IF(M91&gt;1944,M91*0.055,0),IF(M91&gt;972,M91*0.055,0))</f>
        <v>458.7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994238.24808056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994238.24808056</v>
      </c>
      <c r="C92" s="12" t="n">
        <f aca="false">IF((B92-(P92/2))*$C$3&gt;0,(B92-(P92/2))*$C$3,0)</f>
        <v>43320.0171208569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39863.7826708569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8199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8199</v>
      </c>
      <c r="N92" s="12" t="n">
        <f aca="false">IF($B$34=2,IF(M92&gt;1944,M92*0.055,0),IF(M92&gt;972,M92*0.055,0))</f>
        <v>450.945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989128.712151417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989128.712151417</v>
      </c>
      <c r="C93" s="12" t="n">
        <f aca="false">IF((B93-(P93/2))*$C$3&gt;0,(B93-(P93/2))*$C$3,0)</f>
        <v>43064.3080873157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39374.3195150657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8032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8032</v>
      </c>
      <c r="N93" s="12" t="n">
        <f aca="false">IF($B$34=2,IF(M93&gt;1944,M93*0.055,0),IF(M93&gt;972,M93*0.055,0))</f>
        <v>441.76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982406.544990483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982406.544990483</v>
      </c>
      <c r="C94" s="12" t="n">
        <f aca="false">IF((B94-(P94/2))*$C$3&gt;0,(B94-(P94/2))*$C$3,0)</f>
        <v>42735.988629743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39507.1232671317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8077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8077</v>
      </c>
      <c r="N94" s="12" t="n">
        <f aca="false">IF($B$34=2,IF(M94&gt;1944,M94*0.055,0),IF(M94&gt;972,M94*0.055,0))</f>
        <v>444.235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974494.806147954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974494.806147954</v>
      </c>
      <c r="C95" s="12" t="n">
        <f aca="false">IF((B95-(P95/2))*$C$3&gt;0,(B95-(P95/2))*$C$3,0)</f>
        <v>42353.8072562605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38866.1902769612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7859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7859</v>
      </c>
      <c r="N95" s="12" t="n">
        <f aca="false">IF($B$34=2,IF(M95&gt;1944,M95*0.055,0),IF(M95&gt;972,M95*0.055,0))</f>
        <v>432.245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964780.224816418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964780.224816418</v>
      </c>
      <c r="C96" s="12" t="n">
        <f aca="false">IF((B96-(P96/2))*$C$3&gt;0,(B96-(P96/2))*$C$3,0)</f>
        <v>41890.4981703555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38130.6819692909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7611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7611</v>
      </c>
      <c r="N96" s="12" t="n">
        <f aca="false">IF($B$34=2,IF(M96&gt;1944,M96*0.055,0),IF(M96&gt;972,M96*0.055,0))</f>
        <v>418.605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953151.159195913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953151.159195913</v>
      </c>
      <c r="C97" s="12" t="n">
        <f aca="false">IF((B97-(P97/2))*$C$3&gt;0,(B97-(P97/2))*$C$3,0)</f>
        <v>41341.0666234028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37294.9286651207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7332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7332</v>
      </c>
      <c r="N97" s="12" t="n">
        <f aca="false">IF($B$34=2,IF(M97&gt;1944,M97*0.055,0),IF(M97&gt;972,M97*0.055,0))</f>
        <v>403.26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939489.647730595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939489.647730595</v>
      </c>
      <c r="C98" s="12" t="n">
        <f aca="false">IF((B98-(P98/2))*$C$3&gt;0,(B98-(P98/2))*$C$3,0)</f>
        <v>40700.2359447714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36352.9450041751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7022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7022</v>
      </c>
      <c r="N98" s="12" t="n">
        <f aca="false">IF($B$34=2,IF(M98&gt;1944,M98*0.055,0),IF(M98&gt;972,M98*0.055,0))</f>
        <v>386.21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923669.978749767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923669.978749767</v>
      </c>
      <c r="C99" s="12" t="n">
        <f aca="false">IF((B99-(P99/2))*$C$3&gt;0,(B99-(P99/2))*$C$3,0)</f>
        <v>39962.3839875162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37320.384702568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7341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7341</v>
      </c>
      <c r="N99" s="12" t="n">
        <f aca="false">IF($B$34=2,IF(M99&gt;1944,M99*0.055,0),IF(M99&gt;972,M99*0.055,0))</f>
        <v>403.755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907083.947777856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907083.947777856</v>
      </c>
      <c r="C100" s="12" t="n">
        <f aca="false">IF((B100-(P100/2))*$C$3&gt;0,(B100-(P100/2))*$C$3,0)</f>
        <v>39189.2645049493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36214.180156945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6976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6976</v>
      </c>
      <c r="N100" s="12" t="n">
        <f aca="false">IF($B$34=2,IF(M100&gt;1944,M100*0.055,0),IF(M100&gt;972,M100*0.055,0))</f>
        <v>383.68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888123.647286715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888123.647286715</v>
      </c>
      <c r="C101" s="12" t="n">
        <f aca="false">IF((B101-(P101/2))*$C$3&gt;0,(B101-(P101/2))*$C$3,0)</f>
        <v>38309.4429659691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34984.0963987618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6576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6576</v>
      </c>
      <c r="N101" s="12" t="n">
        <f aca="false">IF($B$34=2,IF(M101&gt;1944,M101*0.055,0),IF(M101&gt;972,M101*0.055,0))</f>
        <v>361.68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866644.263164708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866644.263164708</v>
      </c>
      <c r="C102" s="12" t="n">
        <f aca="false">IF((B102-(P102/2))*$C$3&gt;0,(B102-(P102/2))*$C$3,0)</f>
        <v>37316.4446668774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33622.7972519979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6141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6141</v>
      </c>
      <c r="N102" s="12" t="n">
        <f aca="false">IF($B$34=2,IF(M102&gt;1944,M102*0.055,0),IF(M102&gt;972,M102*0.055,0))</f>
        <v>337.755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842491.620027711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842491.620027711</v>
      </c>
      <c r="C103" s="12" t="n">
        <f aca="false">IF((B103-(P103/2))*$C$3&gt;0,(B103-(P103/2))*$C$3,0)</f>
        <v>36203.3776899774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32122.4862399457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5670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5670</v>
      </c>
      <c r="N103" s="12" t="n">
        <f aca="false">IF($B$34=2,IF(M103&gt;1944,M103*0.055,0),IF(M103&gt;972,M103*0.055,0))</f>
        <v>311.85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815502.705040046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815502.705040046</v>
      </c>
      <c r="C104" s="12" t="n">
        <f aca="false">IF((B104-(P104/2))*$C$3&gt;0,(B104-(P104/2))*$C$3,0)</f>
        <v>34962.9561061512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30474.9276333876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5164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5164</v>
      </c>
      <c r="N104" s="12" t="n">
        <f aca="false">IF($B$34=2,IF(M104&gt;1944,M104*0.055,0),IF(M104&gt;972,M104*0.055,0))</f>
        <v>284.02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785503.045302857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785503.045302857</v>
      </c>
      <c r="C105" s="12" t="n">
        <f aca="false">IF((B105-(P105/2))*$C$3&gt;0,(B105-(P105/2))*$C$3,0)</f>
        <v>33587.3834739031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28671.3276875197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4623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4623</v>
      </c>
      <c r="N105" s="12" t="n">
        <f aca="false">IF($B$34=2,IF(M105&gt;1944,M105*0.055,0),IF(M105&gt;972,M105*0.055,0))</f>
        <v>254.265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752307.12891183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752307.12891183</v>
      </c>
      <c r="C106" s="12" t="n">
        <f aca="false">IF((B106-(P106/2))*$C$3&gt;0,(B106-(P106/2))*$C$3,0)</f>
        <v>32068.3714753275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26702.3509026935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4047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4047</v>
      </c>
      <c r="N106" s="12" t="n">
        <f aca="false">IF($B$34=2,IF(M106&gt;1944,M106*0.055,0),IF(M106&gt;972,M106*0.055,0))</f>
        <v>222.585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715717.784618228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715717.784618228</v>
      </c>
      <c r="C107" s="12" t="n">
        <f aca="false">IF((B107-(P107/2))*$C$3&gt;0,(B107-(P107/2))*$C$3,0)</f>
        <v>30397.112311999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24558.0899263172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3438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3438</v>
      </c>
      <c r="N107" s="12" t="n">
        <f aca="false">IF($B$34=2,IF(M107&gt;1944,M107*0.055,0),IF(M107&gt;972,M107*0.055,0))</f>
        <v>189.09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675523.418641378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675523.418641378</v>
      </c>
      <c r="C108" s="12" t="n">
        <f aca="false">IF((B108-(P108/2))*$C$3&gt;0,(B108-(P108/2))*$C$3,0)</f>
        <v>28564.1559562502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22227.9401854461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2798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2798</v>
      </c>
      <c r="N108" s="12" t="n">
        <f aca="false">IF($B$34=2,IF(M108&gt;1944,M108*0.055,0),IF(M108&gt;972,M108*0.055,0))</f>
        <v>153.89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631497.233267047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631497.233267047</v>
      </c>
      <c r="C109" s="12" t="n">
        <f aca="false">IF((B109-(P109/2))*$C$3&gt;0,(B109-(P109/2))*$C$3,0)</f>
        <v>26559.3753915299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19700.5623775183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2129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2129</v>
      </c>
      <c r="N109" s="12" t="n">
        <f aca="false">IF($B$34=2,IF(M109&gt;1944,M109*0.055,0),IF(M109&gt;972,M109*0.055,0))</f>
        <v>117.095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583396.404990196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583396.404990196</v>
      </c>
      <c r="C110" s="12" t="n">
        <f aca="false">IF((B110-(P110/2))*$C$3&gt;0,(B110-(P110/2))*$C$3,0)</f>
        <v>24371.9300542443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16963.8430250914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1435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1435</v>
      </c>
      <c r="N110" s="12" t="n">
        <f aca="false">IF($B$34=2,IF(M110&gt;1944,M110*0.055,0),IF(M110&gt;972,M110*0.055,0))</f>
        <v>78.925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530959.110163015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530959.110163015</v>
      </c>
      <c r="C111" s="12" t="n">
        <f aca="false">IF((B111-(P111/2))*$C$3&gt;0,(B111-(P111/2))*$C$3,0)</f>
        <v>21990.1337024612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14004.7593130878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725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725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473938.122324001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473938.122324001</v>
      </c>
      <c r="C112" s="12" t="n">
        <f aca="false">IF((B112-(P112/2))*$C$3&gt;0,(B112-(P112/2))*$C$3,0)</f>
        <v>19402.9460648018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10810.867554653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122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122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411828.234726229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411828.234726229</v>
      </c>
      <c r="C113" s="12" t="n">
        <f aca="false">IF((B113-(P113/2))*$C$3&gt;0,(B113-(P113/2))*$C$3,0)</f>
        <v>16587.8703256373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7358.19733416776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343802.238627636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343802.238627636</v>
      </c>
      <c r="C114" s="12" t="n">
        <f aca="false">IF((B114-(P114/2))*$C$3&gt;0,(B114-(P114/2))*$C$3,0)</f>
        <v>13508.1104834925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3608.40535635721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269350.521931087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269350.521931087</v>
      </c>
      <c r="C115" s="12" t="n">
        <f aca="false">IF((B115-(P115/2))*$C$3&gt;0,(B115-(P115/2))*$C$3,0)</f>
        <v>10140.9694502606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188057.983617074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188057.983617074</v>
      </c>
      <c r="C116" s="12" t="n">
        <f aca="false">IF((B116-(P116/2))*$C$3&gt;0,(B116-(P116/2))*$C$3,0)</f>
        <v>6467.94396879666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99486.035476452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99486.035476452</v>
      </c>
      <c r="C117" s="12" t="n">
        <f aca="false">IF((B117-(P117/2))*$C$3&gt;0,(B117-(P117/2))*$C$3,0)</f>
        <v>2469.48540371999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3171.35669174494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3171.35669174494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-99500.3596040938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-99500.3596040938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-206208.517286838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-206208.517286838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-317107.840847988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-317107.840847988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-432359.125342032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-432359.125342032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-551018.481530205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-551018.481530205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-674365.036237556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-674365.036237556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-802579.280587441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-802579.280587441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-935848.819758158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-935848.819758158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-1074368.66169268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-1074368.66169268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-1218341.51789851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-1218341.51789851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-1367978.11686002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-1367978.11686002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-1523497.530609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-1523497.530609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-1685127.51502337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-1685127.51502337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-1853104.86444937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-1853104.86444937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-2027675.78126933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-2027675.78126933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-2209096.26106472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-2209096.26106472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-2397632.49405328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991907.200954</v>
      </c>
      <c r="C138" s="12" t="n">
        <f aca="false">Q90</f>
        <v>997831.5674</v>
      </c>
      <c r="D138" s="12" t="n">
        <f aca="false">B138-B2</f>
        <v>-8091.799046</v>
      </c>
      <c r="E138" s="12" t="n">
        <f aca="false">C138-C2</f>
        <v>-2167.43260000006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982733.285945244</v>
      </c>
      <c r="C139" s="12" t="n">
        <f aca="false">Q91</f>
        <v>994238.24808056</v>
      </c>
      <c r="D139" s="12" t="n">
        <f aca="false">B139-B138</f>
        <v>-9173.91500875587</v>
      </c>
      <c r="E139" s="12" t="n">
        <f aca="false">C139-C138</f>
        <v>-3593.31931943994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972092.712484123</v>
      </c>
      <c r="C140" s="12" t="n">
        <f aca="false">Q92</f>
        <v>989128.712151417</v>
      </c>
      <c r="D140" s="12" t="n">
        <f aca="false">B140-B139</f>
        <v>-10640.5734611212</v>
      </c>
      <c r="E140" s="12" t="n">
        <f aca="false">C140-C139</f>
        <v>-5109.53592914308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959922.835392366</v>
      </c>
      <c r="C141" s="12" t="n">
        <f aca="false">Q93</f>
        <v>982406.544990483</v>
      </c>
      <c r="D141" s="12" t="n">
        <f aca="false">B141-B140</f>
        <v>-12169.8770917567</v>
      </c>
      <c r="E141" s="12" t="n">
        <f aca="false">C141-C140</f>
        <v>-6722.1671609343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946146.187895196</v>
      </c>
      <c r="C142" s="12" t="n">
        <f aca="false">Q94</f>
        <v>974494.806147954</v>
      </c>
      <c r="D142" s="12" t="n">
        <f aca="false">B142-B141</f>
        <v>-13776.6474971705</v>
      </c>
      <c r="E142" s="12" t="n">
        <f aca="false">C142-C141</f>
        <v>-7911.7388425282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930682.40609962</v>
      </c>
      <c r="C143" s="12" t="n">
        <f aca="false">Q95</f>
        <v>964780.224816418</v>
      </c>
      <c r="D143" s="12" t="n">
        <f aca="false">B143-B142</f>
        <v>-15463.7817955762</v>
      </c>
      <c r="E143" s="12" t="n">
        <f aca="false">C143-C142</f>
        <v>-9714.58133153687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913446.961609148</v>
      </c>
      <c r="C144" s="12" t="n">
        <f aca="false">Q96</f>
        <v>953151.159195913</v>
      </c>
      <c r="D144" s="12" t="n">
        <f aca="false">B144-B143</f>
        <v>-17235.4444904716</v>
      </c>
      <c r="E144" s="12" t="n">
        <f aca="false">C144-C143</f>
        <v>-11629.0656205047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894350.983088846</v>
      </c>
      <c r="C145" s="12" t="n">
        <f aca="false">Q97</f>
        <v>939489.647730595</v>
      </c>
      <c r="D145" s="12" t="n">
        <f aca="false">B145-B144</f>
        <v>-19095.9785203022</v>
      </c>
      <c r="E145" s="12" t="n">
        <f aca="false">C145-C144</f>
        <v>-13661.5114653177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873301.071760846</v>
      </c>
      <c r="C146" s="12" t="n">
        <f aca="false">Q98</f>
        <v>923669.978749767</v>
      </c>
      <c r="D146" s="12" t="n">
        <f aca="false">B146-B145</f>
        <v>-21049.9113279999</v>
      </c>
      <c r="E146" s="12" t="n">
        <f aca="false">C146-C145</f>
        <v>-15819.6689808285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850199.110708221</v>
      </c>
      <c r="C147" s="12" t="n">
        <f aca="false">Q99</f>
        <v>907083.947777856</v>
      </c>
      <c r="D147" s="12" t="n">
        <f aca="false">B147-B146</f>
        <v>-23101.9610526247</v>
      </c>
      <c r="E147" s="12" t="n">
        <f aca="false">C147-C146</f>
        <v>-16586.0309719108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827199.524503926</v>
      </c>
      <c r="C148" s="12" t="n">
        <f aca="false">Q100</f>
        <v>888123.647286715</v>
      </c>
      <c r="D148" s="12" t="n">
        <f aca="false">B148-B147</f>
        <v>-22999.5862042947</v>
      </c>
      <c r="E148" s="12" t="n">
        <f aca="false">C148-C147</f>
        <v>-18960.3004911407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802073.830973514</v>
      </c>
      <c r="C149" s="12" t="n">
        <f aca="false">Q101</f>
        <v>866644.263164708</v>
      </c>
      <c r="D149" s="12" t="n">
        <f aca="false">B149-B148</f>
        <v>-25125.6935304122</v>
      </c>
      <c r="E149" s="12" t="n">
        <f aca="false">C149-C148</f>
        <v>-21479.3841220068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774677.623989907</v>
      </c>
      <c r="C150" s="12" t="n">
        <f aca="false">Q102</f>
        <v>842491.620027711</v>
      </c>
      <c r="D150" s="12" t="n">
        <f aca="false">B150-B149</f>
        <v>-27396.2069836073</v>
      </c>
      <c r="E150" s="12" t="n">
        <f aca="false">C150-C149</f>
        <v>-24152.6431369976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744898.448348167</v>
      </c>
      <c r="C151" s="12" t="n">
        <f aca="false">Q103</f>
        <v>815502.705040046</v>
      </c>
      <c r="D151" s="12" t="n">
        <f aca="false">B151-B150</f>
        <v>-29779.1756417399</v>
      </c>
      <c r="E151" s="12" t="n">
        <f aca="false">C151-C150</f>
        <v>-26988.9149876647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712614.89338008</v>
      </c>
      <c r="C152" s="12" t="n">
        <f aca="false">Q104</f>
        <v>785503.045302857</v>
      </c>
      <c r="D152" s="12" t="n">
        <f aca="false">B152-B151</f>
        <v>-32283.5549680876</v>
      </c>
      <c r="E152" s="12" t="n">
        <f aca="false">C152-C151</f>
        <v>-29999.6597371892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677700.797437016</v>
      </c>
      <c r="C153" s="12" t="n">
        <f aca="false">Q105</f>
        <v>752307.12891183</v>
      </c>
      <c r="D153" s="12" t="n">
        <f aca="false">B153-B152</f>
        <v>-34914.0959430633</v>
      </c>
      <c r="E153" s="12" t="n">
        <f aca="false">C153-C152</f>
        <v>-33195.9163910272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640021.628603348</v>
      </c>
      <c r="C154" s="12" t="n">
        <f aca="false">Q106</f>
        <v>715717.784618228</v>
      </c>
      <c r="D154" s="12" t="n">
        <f aca="false">B154-B153</f>
        <v>-37679.1688336681</v>
      </c>
      <c r="E154" s="12" t="n">
        <f aca="false">C154-C153</f>
        <v>-36589.3442936023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599434.143167871</v>
      </c>
      <c r="C155" s="12" t="n">
        <f aca="false">Q107</f>
        <v>675523.418641378</v>
      </c>
      <c r="D155" s="12" t="n">
        <f aca="false">B155-B154</f>
        <v>-40587.4854354772</v>
      </c>
      <c r="E155" s="12" t="n">
        <f aca="false">C155-C154</f>
        <v>-40194.3659768491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555788.323847885</v>
      </c>
      <c r="C156" s="12" t="n">
        <f aca="false">Q108</f>
        <v>631497.233267047</v>
      </c>
      <c r="D156" s="12" t="n">
        <f aca="false">B156-B155</f>
        <v>-43645.8193199864</v>
      </c>
      <c r="E156" s="12" t="n">
        <f aca="false">C156-C155</f>
        <v>-44026.1853743311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508923.683346874</v>
      </c>
      <c r="C157" s="12" t="n">
        <f aca="false">Q109</f>
        <v>583396.404990196</v>
      </c>
      <c r="D157" s="12" t="n">
        <f aca="false">B157-B156</f>
        <v>-46864.6405010102</v>
      </c>
      <c r="E157" s="12" t="n">
        <f aca="false">C157-C156</f>
        <v>-48100.8282768511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458669.98993224</v>
      </c>
      <c r="C158" s="12" t="n">
        <f aca="false">Q110</f>
        <v>530959.110163015</v>
      </c>
      <c r="D158" s="12" t="n">
        <f aca="false">B158-B157</f>
        <v>-50253.693414634</v>
      </c>
      <c r="E158" s="12" t="n">
        <f aca="false">C158-C157</f>
        <v>-52437.2948271809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408016.409900022</v>
      </c>
      <c r="C159" s="12" t="n">
        <f aca="false">Q111</f>
        <v>473938.122324001</v>
      </c>
      <c r="D159" s="12" t="n">
        <f aca="false">B159-B158</f>
        <v>-50653.5800322182</v>
      </c>
      <c r="E159" s="12" t="n">
        <f aca="false">C159-C158</f>
        <v>-57020.987839014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353847.133187099</v>
      </c>
      <c r="C160" s="12" t="n">
        <f aca="false">Q112</f>
        <v>411828.234726229</v>
      </c>
      <c r="D160" s="12" t="n">
        <f aca="false">B160-B159</f>
        <v>-54169.276712923</v>
      </c>
      <c r="E160" s="12" t="n">
        <f aca="false">C160-C159</f>
        <v>-62109.8875977724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295784.870978269</v>
      </c>
      <c r="C161" s="12" t="n">
        <f aca="false">Q113</f>
        <v>343802.238627636</v>
      </c>
      <c r="D161" s="12" t="n">
        <f aca="false">B161-B160</f>
        <v>-58062.2622088299</v>
      </c>
      <c r="E161" s="12" t="n">
        <f aca="false">C161-C160</f>
        <v>-68025.9960985925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233341.515676885</v>
      </c>
      <c r="C162" s="12" t="n">
        <f aca="false">Q114</f>
        <v>269350.521931087</v>
      </c>
      <c r="D162" s="12" t="n">
        <f aca="false">B162-B161</f>
        <v>-62443.3553013847</v>
      </c>
      <c r="E162" s="12" t="n">
        <f aca="false">C162-C161</f>
        <v>-74451.7166965497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165929.076698713</v>
      </c>
      <c r="C163" s="12" t="n">
        <f aca="false">Q115</f>
        <v>188057.983617074</v>
      </c>
      <c r="D163" s="12" t="n">
        <f aca="false">B163-B162</f>
        <v>-67412.4389781721</v>
      </c>
      <c r="E163" s="12" t="n">
        <f aca="false">C163-C162</f>
        <v>-81292.5383140128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93282.8586361452</v>
      </c>
      <c r="C164" s="12" t="n">
        <f aca="false">Q116</f>
        <v>99486.035476452</v>
      </c>
      <c r="D164" s="12" t="n">
        <f aca="false">B164-B163</f>
        <v>-72646.2180625674</v>
      </c>
      <c r="E164" s="12" t="n">
        <f aca="false">C164-C163</f>
        <v>-88571.948140622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15126.8270290518</v>
      </c>
      <c r="C165" s="12" t="n">
        <f aca="false">Q117</f>
        <v>3171.35669174494</v>
      </c>
      <c r="D165" s="12" t="n">
        <f aca="false">B165-B164</f>
        <v>-78156.0316070934</v>
      </c>
      <c r="E165" s="12" t="n">
        <f aca="false">C165-C164</f>
        <v>-96314.6787847071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-67763.216639147</v>
      </c>
      <c r="C166" s="12" t="n">
        <f aca="false">Q118</f>
        <v>-99500.3596040938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-153121.216952183</v>
      </c>
      <c r="C167" s="12" t="n">
        <f aca="false">Q119</f>
        <v>-206208.517286838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-241020.205786825</v>
      </c>
      <c r="C168" s="12" t="n">
        <f aca="false">Q120</f>
        <v>-317107.840847988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-331535.512250454</v>
      </c>
      <c r="C169" s="12" t="n">
        <f aca="false">Q121</f>
        <v>-432359.125342032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-424744.840990109</v>
      </c>
      <c r="C170" s="12" t="n">
        <f aca="false">Q122</f>
        <v>-551018.481530205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-520728.353396417</v>
      </c>
      <c r="C171" s="12" t="n">
        <f aca="false">Q123</f>
        <v>-674365.036237556</v>
      </c>
      <c r="D171" s="12" t="n">
        <f aca="false">B171-B170</f>
        <v>-95983.5124063074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-619568.751816928</v>
      </c>
      <c r="C172" s="12" t="n">
        <f aca="false">Q124</f>
        <v>-802579.280587441</v>
      </c>
      <c r="D172" s="12" t="n">
        <f aca="false">B172-B171</f>
        <v>-98840.3984205112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-721351.366898181</v>
      </c>
      <c r="C173" s="12" t="n">
        <f aca="false">Q125</f>
        <v>-935848.819758158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-826164.248180745</v>
      </c>
      <c r="C174" s="12" t="n">
        <f aca="false">Q126</f>
        <v>-1074368.66169268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-934098.258076696</v>
      </c>
      <c r="C175" s="12" t="n">
        <f aca="false">Q127</f>
        <v>-1218341.51789851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-1045247.16936437</v>
      </c>
      <c r="C176" s="12" t="n">
        <f aca="false">Q128</f>
        <v>-1367978.11686002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-1159707.7663409</v>
      </c>
      <c r="C177" s="12" t="n">
        <f aca="false">Q129</f>
        <v>-1523497.530609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-1277579.94977883</v>
      </c>
      <c r="C178" s="12" t="n">
        <f aca="false">Q130</f>
        <v>-1685127.51502337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-1398966.84583939</v>
      </c>
      <c r="C179" s="12" t="n">
        <f aca="false">Q131</f>
        <v>-1853104.86444937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-1523974.91910126</v>
      </c>
      <c r="C180" s="12" t="n">
        <f aca="false">Q132</f>
        <v>-2027675.78126933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-1652714.08987037</v>
      </c>
      <c r="C181" s="12" t="n">
        <f aca="false">Q133</f>
        <v>-2209096.26106472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-1785297.8559433</v>
      </c>
      <c r="C182" s="12" t="n">
        <f aca="false">Q134</f>
        <v>-2397632.49405328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9984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14926</v>
      </c>
      <c r="D192" s="26" t="n">
        <v>1008.7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58596</v>
      </c>
      <c r="D193" s="26" t="n">
        <v>206.43</v>
      </c>
      <c r="E193" s="26" t="n">
        <v>2397</v>
      </c>
      <c r="F193" s="26" t="n">
        <v>938.24</v>
      </c>
    </row>
    <row r="194" customFormat="false" ht="12.8" hidden="false" customHeight="false" outlineLevel="0" collapsed="false">
      <c r="B194" s="1" t="s">
        <v>45</v>
      </c>
      <c r="C194" s="25" t="n">
        <v>277825</v>
      </c>
      <c r="D194" s="26"/>
      <c r="E194" s="26" t="n">
        <v>9267.53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17602.28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27" width="11.52"/>
    <col collapsed="false" customWidth="true" hidden="false" outlineLevel="0" max="2" min="2" style="27" width="69.09"/>
    <col collapsed="false" customWidth="false" hidden="false" outlineLevel="0" max="1024" min="3" style="27" width="11.52"/>
  </cols>
  <sheetData>
    <row r="1" customFormat="false" ht="15.65" hidden="false" customHeight="true" outlineLevel="0" collapsed="false">
      <c r="A1" s="27" t="s">
        <v>47</v>
      </c>
      <c r="B1" s="28" t="s">
        <v>48</v>
      </c>
    </row>
    <row r="2" customFormat="false" ht="15.65" hidden="false" customHeight="true" outlineLevel="0" collapsed="false">
      <c r="B2" s="29" t="s">
        <v>49</v>
      </c>
    </row>
    <row r="3" customFormat="false" ht="15.65" hidden="false" customHeight="true" outlineLevel="0" collapsed="false">
      <c r="A3" s="27" t="s">
        <v>50</v>
      </c>
      <c r="B3" s="29" t="s">
        <v>51</v>
      </c>
    </row>
  </sheetData>
  <hyperlinks>
    <hyperlink ref="B1" r:id="rId1" display="https://www.lohn-info.de/lohnsteuerzahlen.html "/>
    <hyperlink ref="B2" r:id="rId2" location="Tarif_2019" display="https://de.wikipedia.org/wiki/Einkommensteuer_(Deutschland)#Tarif_2019 "/>
    <hyperlink ref="B3" r:id="rId3" display="https://de.wikipedia.org/wiki/Beitragsbemessungsgrenze 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935</TotalTime>
  <Application>LibreOffice/6.3.6.2$Windows_X86_64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2020-11-27T14:32:09Z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