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50" windowWidth="23715" windowHeight="11055"/>
  </bookViews>
  <sheets>
    <sheet name="Übersicht" sheetId="1" r:id="rId1"/>
    <sheet name="Konto" sheetId="2" r:id="rId2"/>
    <sheet name="Depot" sheetId="3" r:id="rId3"/>
    <sheet name="Rendite" sheetId="4" r:id="rId4"/>
  </sheets>
  <calcPr calcId="125725" concurrentCalc="0"/>
</workbook>
</file>

<file path=xl/calcChain.xml><?xml version="1.0" encoding="utf-8"?>
<calcChain xmlns="http://schemas.openxmlformats.org/spreadsheetml/2006/main">
  <c r="B9" i="2"/>
  <c r="D9"/>
  <c r="B4" i="4"/>
  <c r="B9" i="3"/>
  <c r="I9"/>
  <c r="B10"/>
  <c r="I10"/>
  <c r="B11"/>
  <c r="I11"/>
  <c r="I7"/>
  <c r="C4" i="4"/>
  <c r="B4" i="2"/>
  <c r="D4"/>
  <c r="D5"/>
  <c r="B6"/>
  <c r="D6"/>
  <c r="B3" i="4"/>
  <c r="D4"/>
  <c r="H5"/>
  <c r="H18"/>
  <c r="B2"/>
  <c r="D3"/>
  <c r="G4"/>
  <c r="G5"/>
  <c r="G18"/>
  <c r="G17"/>
  <c r="A3" i="1"/>
  <c r="O4"/>
  <c r="O3"/>
  <c r="D4"/>
  <c r="D5"/>
  <c r="D11" i="3"/>
  <c r="N11"/>
  <c r="O11"/>
  <c r="P11"/>
  <c r="N10"/>
  <c r="D10"/>
  <c r="O10"/>
  <c r="P10"/>
  <c r="P3" i="1"/>
  <c r="N9" i="3"/>
  <c r="L11"/>
  <c r="M11"/>
  <c r="L10"/>
  <c r="M10"/>
  <c r="N1"/>
  <c r="M1"/>
  <c r="H11"/>
  <c r="H10"/>
  <c r="J9"/>
  <c r="J10"/>
  <c r="J11"/>
  <c r="J7"/>
  <c r="K10"/>
  <c r="K11"/>
  <c r="A11"/>
  <c r="C11"/>
  <c r="E11"/>
  <c r="F11"/>
  <c r="D8" i="2"/>
  <c r="A10" i="3"/>
  <c r="C10"/>
  <c r="E10"/>
  <c r="F10"/>
  <c r="E9"/>
  <c r="F9"/>
  <c r="A9"/>
  <c r="D3" i="2"/>
  <c r="D3" i="1"/>
  <c r="D9" i="3"/>
  <c r="O9"/>
  <c r="P9"/>
  <c r="L9"/>
  <c r="M9"/>
  <c r="D7"/>
  <c r="L7"/>
  <c r="M7"/>
  <c r="K9"/>
  <c r="K7"/>
  <c r="C9"/>
</calcChain>
</file>

<file path=xl/sharedStrings.xml><?xml version="1.0" encoding="utf-8"?>
<sst xmlns="http://schemas.openxmlformats.org/spreadsheetml/2006/main" count="45" uniqueCount="31">
  <si>
    <t>Kaufdatum</t>
  </si>
  <si>
    <t>Stück</t>
  </si>
  <si>
    <t>Kaufkurs</t>
  </si>
  <si>
    <t>Preis</t>
  </si>
  <si>
    <t>WKN</t>
  </si>
  <si>
    <t>Typ</t>
  </si>
  <si>
    <t>Verk.Datum</t>
  </si>
  <si>
    <t>Kurs</t>
  </si>
  <si>
    <t>Erlöß</t>
  </si>
  <si>
    <t xml:space="preserve"> +/-</t>
  </si>
  <si>
    <t>%</t>
  </si>
  <si>
    <t>Aktienname</t>
  </si>
  <si>
    <t>Datum</t>
  </si>
  <si>
    <t>Kauf</t>
  </si>
  <si>
    <t>Verkauf</t>
  </si>
  <si>
    <t>Bar</t>
  </si>
  <si>
    <t>Einzahlung</t>
  </si>
  <si>
    <t>Auszahlung</t>
  </si>
  <si>
    <t>Bareinlage</t>
  </si>
  <si>
    <t>Dividende</t>
  </si>
  <si>
    <t>Akt.Kurs</t>
  </si>
  <si>
    <t>Brutto</t>
  </si>
  <si>
    <t>Netto</t>
  </si>
  <si>
    <t>Gewinn</t>
  </si>
  <si>
    <t>Kursrendite</t>
  </si>
  <si>
    <t>p.a.</t>
  </si>
  <si>
    <t>Dividenden</t>
  </si>
  <si>
    <t>Rendite</t>
  </si>
  <si>
    <t>Einlage</t>
  </si>
  <si>
    <t>Depot</t>
  </si>
  <si>
    <t>Dividenden je Jahr für den jeweiligen Anteil</t>
  </si>
</sst>
</file>

<file path=xl/styles.xml><?xml version="1.0" encoding="utf-8"?>
<styleSheet xmlns="http://schemas.openxmlformats.org/spreadsheetml/2006/main">
  <numFmts count="4">
    <numFmt numFmtId="164" formatCode="dd/mm/yy"/>
    <numFmt numFmtId="165" formatCode="#,##0_ ;[Red]\-#,##0\ "/>
    <numFmt numFmtId="166" formatCode="#,##0.00_ ;[Red]\-#,##0.00\ "/>
    <numFmt numFmtId="173" formatCode="[Red][&lt;0]\-#,##0.00%;[Black][&lt;0.15]#,##0.00%;[Blue]0.00%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 tint="-0.249977111117893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1" xfId="0" applyNumberFormat="1" applyBorder="1" applyProtection="1"/>
    <xf numFmtId="165" fontId="0" fillId="0" borderId="2" xfId="0" applyNumberFormat="1" applyBorder="1" applyProtection="1"/>
    <xf numFmtId="166" fontId="0" fillId="0" borderId="2" xfId="0" applyNumberFormat="1" applyBorder="1" applyProtection="1"/>
    <xf numFmtId="166" fontId="0" fillId="0" borderId="2" xfId="0" applyNumberFormat="1" applyBorder="1" applyProtection="1">
      <protection hidden="1"/>
    </xf>
    <xf numFmtId="0" fontId="0" fillId="0" borderId="2" xfId="0" applyBorder="1" applyProtection="1"/>
    <xf numFmtId="0" fontId="0" fillId="0" borderId="2" xfId="0" applyBorder="1" applyAlignment="1" applyProtection="1">
      <alignment horizontal="center"/>
      <protection hidden="1"/>
    </xf>
    <xf numFmtId="3" fontId="0" fillId="0" borderId="2" xfId="0" applyNumberFormat="1" applyBorder="1" applyProtection="1"/>
    <xf numFmtId="2" fontId="0" fillId="0" borderId="2" xfId="0" applyNumberFormat="1" applyBorder="1" applyProtection="1"/>
    <xf numFmtId="4" fontId="0" fillId="0" borderId="2" xfId="0" applyNumberFormat="1" applyBorder="1" applyProtection="1">
      <protection hidden="1"/>
    </xf>
    <xf numFmtId="166" fontId="0" fillId="0" borderId="3" xfId="0" applyNumberFormat="1" applyBorder="1" applyProtection="1">
      <protection hidden="1"/>
    </xf>
    <xf numFmtId="14" fontId="0" fillId="0" borderId="0" xfId="0" applyNumberFormat="1"/>
    <xf numFmtId="14" fontId="0" fillId="0" borderId="1" xfId="0" applyNumberFormat="1" applyBorder="1" applyProtection="1">
      <protection hidden="1"/>
    </xf>
    <xf numFmtId="2" fontId="0" fillId="0" borderId="4" xfId="0" applyNumberFormat="1" applyBorder="1" applyProtection="1">
      <protection locked="0" hidden="1"/>
    </xf>
    <xf numFmtId="14" fontId="0" fillId="0" borderId="0" xfId="0" applyNumberFormat="1" applyBorder="1" applyProtection="1">
      <protection hidden="1"/>
    </xf>
    <xf numFmtId="2" fontId="0" fillId="0" borderId="0" xfId="0" applyNumberFormat="1" applyBorder="1" applyProtection="1">
      <protection locked="0" hidden="1"/>
    </xf>
    <xf numFmtId="166" fontId="0" fillId="0" borderId="0" xfId="0" applyNumberFormat="1" applyBorder="1" applyProtection="1">
      <protection hidden="1"/>
    </xf>
    <xf numFmtId="166" fontId="0" fillId="0" borderId="0" xfId="0" applyNumberFormat="1"/>
    <xf numFmtId="10" fontId="0" fillId="0" borderId="0" xfId="1" applyNumberFormat="1" applyFont="1"/>
    <xf numFmtId="2" fontId="0" fillId="0" borderId="0" xfId="0" applyNumberFormat="1"/>
    <xf numFmtId="2" fontId="2" fillId="0" borderId="0" xfId="0" applyNumberFormat="1" applyFont="1"/>
    <xf numFmtId="173" fontId="3" fillId="0" borderId="0" xfId="0" applyNumberFormat="1" applyFont="1" applyFill="1" applyBorder="1" applyProtection="1">
      <protection hidden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"/>
  <sheetViews>
    <sheetView tabSelected="1" workbookViewId="0">
      <selection activeCell="A10" sqref="A10"/>
    </sheetView>
  </sheetViews>
  <sheetFormatPr baseColWidth="10" defaultRowHeight="15"/>
  <sheetData>
    <row r="1" spans="1:16" ht="15.75" thickBot="1">
      <c r="O1" t="s">
        <v>30</v>
      </c>
    </row>
    <row r="2" spans="1:16">
      <c r="A2" s="1" t="s">
        <v>0</v>
      </c>
      <c r="B2" s="2" t="s">
        <v>1</v>
      </c>
      <c r="C2" s="3" t="s">
        <v>2</v>
      </c>
      <c r="D2" s="4" t="s">
        <v>3</v>
      </c>
      <c r="E2" s="5" t="s">
        <v>4</v>
      </c>
      <c r="F2" s="5" t="s">
        <v>5</v>
      </c>
      <c r="G2" s="6"/>
      <c r="H2" s="5" t="s">
        <v>6</v>
      </c>
      <c r="I2" s="7" t="s">
        <v>1</v>
      </c>
      <c r="J2" s="8" t="s">
        <v>7</v>
      </c>
      <c r="K2" s="9" t="s">
        <v>8</v>
      </c>
      <c r="L2" s="4" t="s">
        <v>9</v>
      </c>
      <c r="M2" s="10" t="s">
        <v>10</v>
      </c>
      <c r="O2">
        <v>2010</v>
      </c>
      <c r="P2">
        <v>2009</v>
      </c>
    </row>
    <row r="3" spans="1:16">
      <c r="A3" s="11">
        <f>Konto!A4</f>
        <v>39815</v>
      </c>
      <c r="B3">
        <v>100</v>
      </c>
      <c r="C3">
        <v>8</v>
      </c>
      <c r="D3">
        <f>C3*B3</f>
        <v>800</v>
      </c>
      <c r="F3" t="s">
        <v>11</v>
      </c>
      <c r="O3">
        <f>Konto!C8/104*Übersicht!B3</f>
        <v>40</v>
      </c>
      <c r="P3">
        <f>Konto!C5</f>
        <v>40</v>
      </c>
    </row>
    <row r="4" spans="1:16">
      <c r="A4" s="11">
        <v>40178</v>
      </c>
      <c r="B4">
        <v>4</v>
      </c>
      <c r="C4">
        <v>10</v>
      </c>
      <c r="D4">
        <f>C4*B4</f>
        <v>40</v>
      </c>
      <c r="F4" t="s">
        <v>11</v>
      </c>
      <c r="O4">
        <f>Konto!C8/104*Übersicht!B4</f>
        <v>1.6</v>
      </c>
    </row>
    <row r="5" spans="1:16">
      <c r="A5" s="11">
        <v>40543</v>
      </c>
      <c r="B5">
        <v>4</v>
      </c>
      <c r="C5">
        <v>9</v>
      </c>
      <c r="D5">
        <f>C5*B5</f>
        <v>36</v>
      </c>
      <c r="F5" t="s">
        <v>11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9"/>
  <sheetViews>
    <sheetView workbookViewId="0">
      <selection activeCell="G10" sqref="G10"/>
    </sheetView>
  </sheetViews>
  <sheetFormatPr baseColWidth="10" defaultRowHeight="15"/>
  <sheetData>
    <row r="1" spans="1:7">
      <c r="A1" s="12" t="s">
        <v>12</v>
      </c>
      <c r="B1" s="13" t="s">
        <v>13</v>
      </c>
      <c r="C1" s="13" t="s">
        <v>14</v>
      </c>
      <c r="D1" s="4" t="s">
        <v>15</v>
      </c>
      <c r="E1" s="4" t="s">
        <v>16</v>
      </c>
      <c r="F1" s="4" t="s">
        <v>17</v>
      </c>
    </row>
    <row r="2" spans="1:7">
      <c r="A2" s="14"/>
      <c r="B2" s="15"/>
      <c r="C2" s="15"/>
      <c r="D2" s="16">
        <v>0</v>
      </c>
      <c r="E2" s="16"/>
      <c r="F2" s="16"/>
    </row>
    <row r="3" spans="1:7">
      <c r="A3" s="11">
        <v>39814</v>
      </c>
      <c r="D3" s="17">
        <f>D2+E3-F3+C3-B3</f>
        <v>800</v>
      </c>
      <c r="E3">
        <v>800</v>
      </c>
      <c r="G3" t="s">
        <v>18</v>
      </c>
    </row>
    <row r="4" spans="1:7">
      <c r="A4" s="11">
        <v>39815</v>
      </c>
      <c r="B4">
        <f>Übersicht!D3</f>
        <v>800</v>
      </c>
      <c r="D4" s="17">
        <f>D3+E4-F4+C4-B4</f>
        <v>0</v>
      </c>
      <c r="G4" t="s">
        <v>13</v>
      </c>
    </row>
    <row r="5" spans="1:7">
      <c r="A5" s="11">
        <v>39907</v>
      </c>
      <c r="C5">
        <v>40</v>
      </c>
      <c r="D5" s="17">
        <f>D4+E5-F5+C5-B5</f>
        <v>40</v>
      </c>
      <c r="G5" t="s">
        <v>19</v>
      </c>
    </row>
    <row r="6" spans="1:7">
      <c r="A6" s="11">
        <v>40178</v>
      </c>
      <c r="B6">
        <f>Übersicht!D4</f>
        <v>40</v>
      </c>
      <c r="D6" s="17">
        <f>D5+E6-F6+C6-B6</f>
        <v>0</v>
      </c>
    </row>
    <row r="8" spans="1:7">
      <c r="A8" s="11">
        <v>40272</v>
      </c>
      <c r="C8">
        <v>41.6</v>
      </c>
      <c r="D8" s="17">
        <f>D7+E8-F8+C8-B8</f>
        <v>41.6</v>
      </c>
      <c r="G8" t="s">
        <v>19</v>
      </c>
    </row>
    <row r="9" spans="1:7">
      <c r="A9" s="11">
        <v>40543</v>
      </c>
      <c r="B9">
        <f>Übersicht!D5</f>
        <v>36</v>
      </c>
      <c r="D9" s="17">
        <f>D8+E9-F9+C9-B9</f>
        <v>5.6000000000000014</v>
      </c>
      <c r="G9" t="s">
        <v>13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11"/>
  <sheetViews>
    <sheetView workbookViewId="0">
      <selection activeCell="O6" sqref="O6"/>
    </sheetView>
  </sheetViews>
  <sheetFormatPr baseColWidth="10" defaultRowHeight="15"/>
  <sheetData>
    <row r="1" spans="1:16">
      <c r="A1" s="11">
        <v>39814</v>
      </c>
      <c r="L1" s="11">
        <v>40543</v>
      </c>
      <c r="M1">
        <f>L1-A1</f>
        <v>729</v>
      </c>
      <c r="N1" s="19">
        <f>M1/365.25</f>
        <v>1.9958932238193019</v>
      </c>
    </row>
    <row r="7" spans="1:16">
      <c r="D7">
        <f>SUM(D9:D31)</f>
        <v>876</v>
      </c>
      <c r="I7">
        <f>SUM(I9:I27)</f>
        <v>972</v>
      </c>
      <c r="J7">
        <f>SUM(J9:J27)</f>
        <v>972</v>
      </c>
      <c r="K7">
        <f>SUM(K9:K27)</f>
        <v>96</v>
      </c>
      <c r="L7" s="18">
        <f>I7/D7-1</f>
        <v>0.1095890410958904</v>
      </c>
      <c r="M7" s="18">
        <f>(1+L7)^(1/N1)-1</f>
        <v>5.348302593604326E-2</v>
      </c>
    </row>
    <row r="8" spans="1:16">
      <c r="A8" t="s">
        <v>0</v>
      </c>
      <c r="B8" t="s">
        <v>1</v>
      </c>
      <c r="C8" t="s">
        <v>2</v>
      </c>
      <c r="D8" t="s">
        <v>3</v>
      </c>
      <c r="E8" t="s">
        <v>4</v>
      </c>
      <c r="F8" t="s">
        <v>5</v>
      </c>
      <c r="H8" t="s">
        <v>20</v>
      </c>
      <c r="I8" t="s">
        <v>21</v>
      </c>
      <c r="J8" t="s">
        <v>22</v>
      </c>
      <c r="K8" t="s">
        <v>23</v>
      </c>
      <c r="L8" t="s">
        <v>24</v>
      </c>
      <c r="M8" t="s">
        <v>25</v>
      </c>
      <c r="N8" t="s">
        <v>26</v>
      </c>
      <c r="O8" t="s">
        <v>27</v>
      </c>
      <c r="P8" t="s">
        <v>25</v>
      </c>
    </row>
    <row r="9" spans="1:16">
      <c r="A9" s="11">
        <f>Übersicht!A3</f>
        <v>39815</v>
      </c>
      <c r="B9">
        <f>Übersicht!B3</f>
        <v>100</v>
      </c>
      <c r="C9">
        <f>Übersicht!C3</f>
        <v>8</v>
      </c>
      <c r="D9">
        <f>Übersicht!D3</f>
        <v>800</v>
      </c>
      <c r="E9">
        <f>Übersicht!E3</f>
        <v>0</v>
      </c>
      <c r="F9" t="str">
        <f>Übersicht!F3</f>
        <v>Aktienname</v>
      </c>
      <c r="H9">
        <v>9</v>
      </c>
      <c r="I9">
        <f>H9*B9</f>
        <v>900</v>
      </c>
      <c r="J9">
        <f>I9</f>
        <v>900</v>
      </c>
      <c r="K9">
        <f>J9-D9</f>
        <v>100</v>
      </c>
      <c r="L9" s="18">
        <f>I9/D9-1</f>
        <v>0.125</v>
      </c>
      <c r="M9" s="18">
        <f>(1+L9)^(1/$N$1)-1</f>
        <v>6.0788706084615063E-2</v>
      </c>
      <c r="N9">
        <f>SUM(Übersicht!O3:P3)</f>
        <v>80</v>
      </c>
      <c r="O9" s="18">
        <f>(N9+I9)/D9-1</f>
        <v>0.22500000000000009</v>
      </c>
      <c r="P9" s="18">
        <f>(1+O9)^(1/$N$1)-1</f>
        <v>0.10702828991073732</v>
      </c>
    </row>
    <row r="10" spans="1:16">
      <c r="A10" s="11">
        <f>Übersicht!A4</f>
        <v>40178</v>
      </c>
      <c r="B10">
        <f>Übersicht!B4</f>
        <v>4</v>
      </c>
      <c r="C10">
        <f>Übersicht!C4</f>
        <v>10</v>
      </c>
      <c r="D10">
        <f>Übersicht!D4</f>
        <v>40</v>
      </c>
      <c r="E10">
        <f>Übersicht!E4</f>
        <v>0</v>
      </c>
      <c r="F10" t="str">
        <f>Übersicht!F4</f>
        <v>Aktienname</v>
      </c>
      <c r="H10">
        <f>H9</f>
        <v>9</v>
      </c>
      <c r="I10">
        <f>H10*B10</f>
        <v>36</v>
      </c>
      <c r="J10">
        <f>I10</f>
        <v>36</v>
      </c>
      <c r="K10">
        <f>J10-D10</f>
        <v>-4</v>
      </c>
      <c r="L10" s="18">
        <f>I10/D10-1</f>
        <v>-9.9999999999999978E-2</v>
      </c>
      <c r="M10" s="18">
        <f>(1+L10)^(1/$N$1)-1</f>
        <v>-5.1419529464301728E-2</v>
      </c>
      <c r="N10">
        <f>SUM(Übersicht!O4:P4)</f>
        <v>1.6</v>
      </c>
      <c r="O10" s="18">
        <f>(N10+I10)/D10-1</f>
        <v>-5.9999999999999942E-2</v>
      </c>
      <c r="P10" s="18">
        <f>(1+O10)^(1/$N$1)-1</f>
        <v>-3.0525745101369184E-2</v>
      </c>
    </row>
    <row r="11" spans="1:16">
      <c r="A11" s="11">
        <f>Übersicht!A5</f>
        <v>40543</v>
      </c>
      <c r="B11">
        <f>Übersicht!B5</f>
        <v>4</v>
      </c>
      <c r="C11">
        <f>Übersicht!C5</f>
        <v>9</v>
      </c>
      <c r="D11">
        <f>Übersicht!D5</f>
        <v>36</v>
      </c>
      <c r="E11">
        <f>Übersicht!E5</f>
        <v>0</v>
      </c>
      <c r="F11" t="str">
        <f>Übersicht!F5</f>
        <v>Aktienname</v>
      </c>
      <c r="H11">
        <f>H10</f>
        <v>9</v>
      </c>
      <c r="I11">
        <f>H11*B11</f>
        <v>36</v>
      </c>
      <c r="J11">
        <f>I11</f>
        <v>36</v>
      </c>
      <c r="K11">
        <f>J11-D11</f>
        <v>0</v>
      </c>
      <c r="L11" s="18">
        <f>I11/D11-1</f>
        <v>0</v>
      </c>
      <c r="M11" s="18">
        <f>(1+L11)^(1/$N$1)-1</f>
        <v>0</v>
      </c>
      <c r="N11">
        <f>SUM(Übersicht!O5:P5)</f>
        <v>0</v>
      </c>
      <c r="O11" s="18">
        <f>(N11+I11)/D11-1</f>
        <v>0</v>
      </c>
      <c r="P11" s="18">
        <f>(1+O11)^(1/$N$1)-1</f>
        <v>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H18" sqref="H18"/>
    </sheetView>
  </sheetViews>
  <sheetFormatPr baseColWidth="10" defaultRowHeight="15"/>
  <sheetData>
    <row r="1" spans="1:8">
      <c r="A1" t="s">
        <v>12</v>
      </c>
      <c r="B1" s="19" t="s">
        <v>28</v>
      </c>
      <c r="C1" s="19" t="s">
        <v>29</v>
      </c>
    </row>
    <row r="2" spans="1:8">
      <c r="A2" s="11">
        <v>39814</v>
      </c>
      <c r="B2">
        <f>Konto!E3</f>
        <v>800</v>
      </c>
      <c r="C2">
        <v>0</v>
      </c>
      <c r="F2" s="19"/>
      <c r="G2">
        <v>2009</v>
      </c>
      <c r="H2">
        <v>2010</v>
      </c>
    </row>
    <row r="3" spans="1:8">
      <c r="A3" s="11">
        <v>40178</v>
      </c>
      <c r="B3">
        <f>Konto!D6</f>
        <v>0</v>
      </c>
      <c r="C3">
        <v>936</v>
      </c>
      <c r="D3" s="18">
        <f>(B3+C3)/(B2+C2)-1</f>
        <v>0.16999999999999993</v>
      </c>
      <c r="F3" s="19"/>
      <c r="G3" s="20">
        <v>1</v>
      </c>
    </row>
    <row r="4" spans="1:8">
      <c r="A4" s="11">
        <v>40543</v>
      </c>
      <c r="B4">
        <f>Konto!D9</f>
        <v>5.6000000000000014</v>
      </c>
      <c r="C4">
        <f>Depot!I7</f>
        <v>972</v>
      </c>
      <c r="D4" s="18">
        <f>(B4+C4)/(B3+C3)-1</f>
        <v>4.4444444444444509E-2</v>
      </c>
      <c r="F4">
        <v>2009</v>
      </c>
      <c r="G4" s="19">
        <f>G3*D3+G3</f>
        <v>1.17</v>
      </c>
      <c r="H4" s="20">
        <v>1</v>
      </c>
    </row>
    <row r="5" spans="1:8">
      <c r="F5">
        <v>2010</v>
      </c>
      <c r="G5" s="19">
        <f>$D4*G4+G4</f>
        <v>1.222</v>
      </c>
      <c r="H5" s="19">
        <f>$D4*H4+H4</f>
        <v>1.0444444444444445</v>
      </c>
    </row>
    <row r="15" spans="1:8">
      <c r="F15" s="19"/>
      <c r="G15">
        <v>2009</v>
      </c>
      <c r="H15">
        <v>2010</v>
      </c>
    </row>
    <row r="16" spans="1:8">
      <c r="F16" s="19"/>
      <c r="G16" s="20"/>
    </row>
    <row r="17" spans="6:8">
      <c r="F17">
        <v>2009</v>
      </c>
      <c r="G17" s="21">
        <f>G4^(1/(G15-F17+1))-1</f>
        <v>0.16999999999999993</v>
      </c>
      <c r="H17" s="20"/>
    </row>
    <row r="18" spans="6:8">
      <c r="F18">
        <v>2010</v>
      </c>
      <c r="G18" s="21">
        <f>G5^(1/($F18-G$15+1))-1</f>
        <v>0.10544108843483824</v>
      </c>
      <c r="H18" s="21">
        <f>H5^(1/($F18-H$15+1))-1</f>
        <v>4.4444444444444509E-2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Konto</vt:lpstr>
      <vt:lpstr>Depot</vt:lpstr>
      <vt:lpstr>Rendite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2020-12-15T09:01:19Z</dcterms:created>
  <dcterms:modified xsi:type="dcterms:W3CDTF">2020-12-15T09:47:41Z</dcterms:modified>
</cp:coreProperties>
</file>