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\Desktop\"/>
    </mc:Choice>
  </mc:AlternateContent>
  <xr:revisionPtr revIDLastSave="0" documentId="8_{6A687CFE-2840-4D12-88C3-C99ADB5E6BCD}" xr6:coauthVersionLast="45" xr6:coauthVersionMax="45" xr10:uidLastSave="{00000000-0000-0000-0000-000000000000}"/>
  <bookViews>
    <workbookView xWindow="-120" yWindow="-120" windowWidth="29040" windowHeight="15840" xr2:uid="{D0210FCB-83FE-4AEA-9400-F704CE6FC4B3}"/>
  </bookViews>
  <sheets>
    <sheet name="Tabelle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1" i="2" l="1"/>
  <c r="F40" i="2"/>
  <c r="F38" i="2"/>
  <c r="F36" i="2"/>
  <c r="F34" i="2"/>
  <c r="C40" i="2"/>
  <c r="C38" i="2"/>
  <c r="C39" i="2"/>
  <c r="C37" i="2"/>
  <c r="C35" i="2"/>
  <c r="C33" i="2"/>
  <c r="C32" i="2"/>
  <c r="C19" i="2"/>
  <c r="C29" i="2"/>
  <c r="C28" i="2"/>
  <c r="F27" i="2"/>
  <c r="F25" i="2"/>
  <c r="F23" i="2"/>
  <c r="F21" i="2"/>
  <c r="F14" i="2"/>
  <c r="F12" i="2"/>
  <c r="F10" i="2"/>
  <c r="F8" i="2"/>
  <c r="C27" i="2" l="1"/>
  <c r="C20" i="2"/>
  <c r="C22" i="2"/>
  <c r="C24" i="2"/>
  <c r="C25" i="2"/>
  <c r="C26" i="2"/>
  <c r="C15" i="2"/>
  <c r="C16" i="2" s="1"/>
</calcChain>
</file>

<file path=xl/sharedStrings.xml><?xml version="1.0" encoding="utf-8"?>
<sst xmlns="http://schemas.openxmlformats.org/spreadsheetml/2006/main" count="69" uniqueCount="24">
  <si>
    <t>Kurs Jahresbeginn</t>
  </si>
  <si>
    <t>Dividende</t>
  </si>
  <si>
    <t>Kurs Jahresende</t>
  </si>
  <si>
    <t>Reinvestition</t>
  </si>
  <si>
    <t xml:space="preserve">Zum Kurs von 10,50 = </t>
  </si>
  <si>
    <t>Zum Kurs von 11,50 =</t>
  </si>
  <si>
    <t>Aktien</t>
  </si>
  <si>
    <t>Zum Kurs von 11,75 =</t>
  </si>
  <si>
    <t>Zum Kurs von 11,00 =</t>
  </si>
  <si>
    <t>Bei einem Kurswert von 12 zum Jahresende</t>
  </si>
  <si>
    <t>Depotwert Jahresende</t>
  </si>
  <si>
    <t>IRR =</t>
  </si>
  <si>
    <t>Bei einem Kurswert von 12,45 zum Jahresbeginn</t>
  </si>
  <si>
    <t>Bei Dividende von 0,2 und erhöhter Aktienanzahl</t>
  </si>
  <si>
    <t>Zum Kurs von 13 =</t>
  </si>
  <si>
    <t>Zum Kurs von 14 =</t>
  </si>
  <si>
    <t>Zum Kurs von 15 =</t>
  </si>
  <si>
    <t>Bei einem Kurswert von 15 zum Jahresende</t>
  </si>
  <si>
    <t>Bei einem Kurswert von 16,2 zum Jahresbeginn</t>
  </si>
  <si>
    <t>Zum Kurs von 16,5 =</t>
  </si>
  <si>
    <t>Zum Kurs von 17 =</t>
  </si>
  <si>
    <t>Zum Kurs von 17,5 =</t>
  </si>
  <si>
    <t>Zum Kurs von 18 =</t>
  </si>
  <si>
    <t>Bei einem Kurswert von 19 zum Jahresende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</si>
</sst>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14" fontId="3" fillId="2" borderId="2" xfId="0" applyNumberFormat="1" applyFont="1" applyFill="1" applyBorder="1" applyAlignment="1">
      <alignment horizontal="right"/>
    </xf>
    <xf numFmtId="2" fontId="3" fillId="2" borderId="3" xfId="0" applyNumberFormat="1" applyFont="1" applyFill="1" applyBorder="1" applyAlignment="1">
      <alignment horizontal="right"/>
    </xf>
    <xf numFmtId="14" fontId="3" fillId="0" borderId="4" xfId="0" applyNumberFormat="1" applyFont="1" applyBorder="1" applyAlignment="1">
      <alignment horizontal="right"/>
    </xf>
    <xf numFmtId="164" fontId="3" fillId="0" borderId="5" xfId="0" applyNumberFormat="1" applyFont="1" applyBorder="1" applyAlignment="1">
      <alignment horizontal="right"/>
    </xf>
    <xf numFmtId="2" fontId="4" fillId="2" borderId="3" xfId="0" applyNumberFormat="1" applyFont="1" applyFill="1" applyBorder="1" applyAlignment="1">
      <alignment horizontal="right"/>
    </xf>
    <xf numFmtId="2" fontId="4" fillId="0" borderId="5" xfId="0" applyNumberFormat="1" applyFont="1" applyBorder="1" applyAlignment="1">
      <alignment horizontal="right"/>
    </xf>
    <xf numFmtId="0" fontId="0" fillId="0" borderId="0" xfId="0" applyAlignment="1">
      <alignment wrapText="1"/>
    </xf>
    <xf numFmtId="10" fontId="0" fillId="0" borderId="0" xfId="1" applyNumberFormat="1" applyFont="1"/>
    <xf numFmtId="0" fontId="0" fillId="0" borderId="6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6" xfId="0" applyBorder="1" applyAlignment="1">
      <alignment horizontal="right"/>
    </xf>
    <xf numFmtId="0" fontId="0" fillId="0" borderId="0" xfId="0" applyBorder="1" applyAlignment="1">
      <alignment horizontal="center" wrapText="1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A4D2E-3E5B-4A35-AD86-C50CC97525B4}">
  <dimension ref="A5:G41"/>
  <sheetViews>
    <sheetView tabSelected="1" topLeftCell="A10" workbookViewId="0">
      <selection activeCell="B35" sqref="B35"/>
    </sheetView>
  </sheetViews>
  <sheetFormatPr baseColWidth="10" defaultRowHeight="15" x14ac:dyDescent="0.25"/>
  <cols>
    <col min="1" max="1" width="17.140625" bestFit="1" customWidth="1"/>
    <col min="3" max="3" width="12" bestFit="1" customWidth="1"/>
  </cols>
  <sheetData>
    <row r="5" spans="1:7" ht="15.75" thickBot="1" x14ac:dyDescent="0.3">
      <c r="B5" s="11">
        <v>2007</v>
      </c>
      <c r="C5" s="11"/>
    </row>
    <row r="6" spans="1:7" x14ac:dyDescent="0.25">
      <c r="A6" t="s">
        <v>0</v>
      </c>
      <c r="B6" s="1">
        <v>39085</v>
      </c>
      <c r="C6" s="2">
        <v>-10</v>
      </c>
    </row>
    <row r="7" spans="1:7" x14ac:dyDescent="0.25">
      <c r="A7" t="s">
        <v>1</v>
      </c>
      <c r="B7" s="3">
        <v>39142</v>
      </c>
      <c r="C7" s="4">
        <v>0.1</v>
      </c>
    </row>
    <row r="8" spans="1:7" x14ac:dyDescent="0.25">
      <c r="A8" t="s">
        <v>3</v>
      </c>
      <c r="B8" s="3">
        <v>39142</v>
      </c>
      <c r="C8" s="4">
        <v>-0.1</v>
      </c>
      <c r="D8" s="13" t="s">
        <v>4</v>
      </c>
      <c r="E8" s="12"/>
      <c r="F8">
        <f>0.1/10.5</f>
        <v>9.5238095238095247E-3</v>
      </c>
      <c r="G8" t="s">
        <v>6</v>
      </c>
    </row>
    <row r="9" spans="1:7" x14ac:dyDescent="0.25">
      <c r="A9" t="s">
        <v>1</v>
      </c>
      <c r="B9" s="3">
        <v>39234</v>
      </c>
      <c r="C9" s="4">
        <v>0.1</v>
      </c>
    </row>
    <row r="10" spans="1:7" x14ac:dyDescent="0.25">
      <c r="A10" t="s">
        <v>3</v>
      </c>
      <c r="B10" s="3">
        <v>39234</v>
      </c>
      <c r="C10" s="4">
        <v>-0.1</v>
      </c>
      <c r="D10" s="13" t="s">
        <v>8</v>
      </c>
      <c r="E10" s="12"/>
      <c r="F10">
        <f>0.1/11</f>
        <v>9.0909090909090922E-3</v>
      </c>
      <c r="G10" t="s">
        <v>6</v>
      </c>
    </row>
    <row r="11" spans="1:7" x14ac:dyDescent="0.25">
      <c r="A11" t="s">
        <v>1</v>
      </c>
      <c r="B11" s="3">
        <v>39329</v>
      </c>
      <c r="C11" s="4">
        <v>0.1</v>
      </c>
    </row>
    <row r="12" spans="1:7" x14ac:dyDescent="0.25">
      <c r="A12" t="s">
        <v>3</v>
      </c>
      <c r="B12" s="3">
        <v>39329</v>
      </c>
      <c r="C12" s="4">
        <v>-0.1</v>
      </c>
      <c r="D12" s="13" t="s">
        <v>5</v>
      </c>
      <c r="E12" s="12"/>
      <c r="F12">
        <f>0.1/11.5</f>
        <v>8.6956521739130436E-3</v>
      </c>
      <c r="G12" t="s">
        <v>6</v>
      </c>
    </row>
    <row r="13" spans="1:7" x14ac:dyDescent="0.25">
      <c r="A13" t="s">
        <v>1</v>
      </c>
      <c r="B13" s="3">
        <v>39419</v>
      </c>
      <c r="C13" s="4">
        <v>0.1</v>
      </c>
    </row>
    <row r="14" spans="1:7" x14ac:dyDescent="0.25">
      <c r="A14" t="s">
        <v>3</v>
      </c>
      <c r="B14" s="3">
        <v>39419</v>
      </c>
      <c r="C14" s="4">
        <v>-0.1</v>
      </c>
      <c r="D14" s="13" t="s">
        <v>7</v>
      </c>
      <c r="E14" s="12"/>
      <c r="F14">
        <f>0.1/11.75</f>
        <v>8.5106382978723406E-3</v>
      </c>
      <c r="G14" t="s">
        <v>6</v>
      </c>
    </row>
    <row r="15" spans="1:7" ht="30" x14ac:dyDescent="0.25">
      <c r="A15" s="7" t="s">
        <v>10</v>
      </c>
      <c r="B15" s="3">
        <v>39447</v>
      </c>
      <c r="C15" s="6">
        <f>(1+F8+F10+F12+F14)*12</f>
        <v>12.429852109038046</v>
      </c>
      <c r="D15" s="9" t="s">
        <v>9</v>
      </c>
      <c r="E15" s="14"/>
      <c r="F15" s="14"/>
    </row>
    <row r="16" spans="1:7" x14ac:dyDescent="0.25">
      <c r="B16" t="s">
        <v>11</v>
      </c>
      <c r="C16" s="8">
        <f>XIRR(C6:C15,B6:B15)</f>
        <v>0.24522785544395445</v>
      </c>
    </row>
    <row r="18" spans="1:7" ht="15.75" thickBot="1" x14ac:dyDescent="0.3">
      <c r="B18" s="11">
        <v>2008</v>
      </c>
      <c r="C18" s="11"/>
    </row>
    <row r="19" spans="1:7" ht="27" customHeight="1" x14ac:dyDescent="0.25">
      <c r="A19" t="s">
        <v>0</v>
      </c>
      <c r="B19" s="1">
        <v>39449</v>
      </c>
      <c r="C19" s="5">
        <f>-(1+F14+F12+F10+F8)*12.45</f>
        <v>-12.895971563126972</v>
      </c>
      <c r="D19" s="9" t="s">
        <v>12</v>
      </c>
      <c r="E19" s="10"/>
      <c r="F19" s="10"/>
    </row>
    <row r="20" spans="1:7" x14ac:dyDescent="0.25">
      <c r="A20" t="s">
        <v>1</v>
      </c>
      <c r="B20" s="3">
        <v>39510</v>
      </c>
      <c r="C20" s="4">
        <f>0.2*(1+F8+F10+F12+F14)</f>
        <v>0.20716420181730077</v>
      </c>
      <c r="D20" t="s">
        <v>13</v>
      </c>
    </row>
    <row r="21" spans="1:7" x14ac:dyDescent="0.25">
      <c r="A21" t="s">
        <v>3</v>
      </c>
      <c r="B21" s="3">
        <v>39510</v>
      </c>
      <c r="C21" s="4">
        <v>-0.20699999999999999</v>
      </c>
      <c r="D21" s="12" t="s">
        <v>14</v>
      </c>
      <c r="E21" s="12"/>
      <c r="F21">
        <f>0.207/13</f>
        <v>1.5923076923076922E-2</v>
      </c>
      <c r="G21" t="s">
        <v>6</v>
      </c>
    </row>
    <row r="22" spans="1:7" x14ac:dyDescent="0.25">
      <c r="A22" t="s">
        <v>1</v>
      </c>
      <c r="B22" s="3">
        <v>39601</v>
      </c>
      <c r="C22" s="4">
        <f>0.2*(1+F8+F10+F12+F14)</f>
        <v>0.20716420181730077</v>
      </c>
      <c r="D22" t="s">
        <v>13</v>
      </c>
    </row>
    <row r="23" spans="1:7" x14ac:dyDescent="0.25">
      <c r="A23" t="s">
        <v>3</v>
      </c>
      <c r="B23" s="3">
        <v>39601</v>
      </c>
      <c r="C23" s="4">
        <v>-0.20699999999999999</v>
      </c>
      <c r="D23" s="12" t="s">
        <v>15</v>
      </c>
      <c r="E23" s="12"/>
      <c r="F23">
        <f>0.207/14</f>
        <v>1.4785714285714286E-2</v>
      </c>
      <c r="G23" t="s">
        <v>6</v>
      </c>
    </row>
    <row r="24" spans="1:7" x14ac:dyDescent="0.25">
      <c r="A24" t="s">
        <v>1</v>
      </c>
      <c r="B24" s="3">
        <v>39693</v>
      </c>
      <c r="C24" s="4">
        <f>0.2*(1+F8+F10+F12+F14)</f>
        <v>0.20716420181730077</v>
      </c>
      <c r="D24" t="s">
        <v>13</v>
      </c>
    </row>
    <row r="25" spans="1:7" x14ac:dyDescent="0.25">
      <c r="A25" t="s">
        <v>3</v>
      </c>
      <c r="B25" s="3">
        <v>39693</v>
      </c>
      <c r="C25" s="4">
        <f>-0.2*(1+F8+F10+F12+F14)</f>
        <v>-0.20716420181730077</v>
      </c>
      <c r="D25" s="12" t="s">
        <v>16</v>
      </c>
      <c r="E25" s="12"/>
      <c r="F25">
        <f>0.207/15</f>
        <v>1.38E-2</v>
      </c>
      <c r="G25" t="s">
        <v>6</v>
      </c>
    </row>
    <row r="26" spans="1:7" x14ac:dyDescent="0.25">
      <c r="A26" t="s">
        <v>1</v>
      </c>
      <c r="B26" s="3">
        <v>39783</v>
      </c>
      <c r="C26" s="4">
        <f>0.2*(1+F8+F10+F12+F14)</f>
        <v>0.20716420181730077</v>
      </c>
      <c r="D26" t="s">
        <v>13</v>
      </c>
    </row>
    <row r="27" spans="1:7" x14ac:dyDescent="0.25">
      <c r="A27" t="s">
        <v>3</v>
      </c>
      <c r="B27" s="3">
        <v>39783</v>
      </c>
      <c r="C27" s="4">
        <f>-0.2*(1+F8+F10+F12+F14)</f>
        <v>-0.20716420181730077</v>
      </c>
      <c r="D27" s="12" t="s">
        <v>16</v>
      </c>
      <c r="E27" s="12"/>
      <c r="F27">
        <f>0.207/15</f>
        <v>1.38E-2</v>
      </c>
      <c r="G27" t="s">
        <v>6</v>
      </c>
    </row>
    <row r="28" spans="1:7" ht="30.75" customHeight="1" x14ac:dyDescent="0.25">
      <c r="A28" t="s">
        <v>2</v>
      </c>
      <c r="B28" s="3">
        <v>39813</v>
      </c>
      <c r="C28" s="4">
        <f>(1+F8+F10+F12+F14+F21+F23+F25+F27)*15</f>
        <v>16.411947004429425</v>
      </c>
      <c r="D28" s="9" t="s">
        <v>17</v>
      </c>
      <c r="E28" s="10"/>
      <c r="F28" s="10"/>
    </row>
    <row r="29" spans="1:7" x14ac:dyDescent="0.25">
      <c r="B29" t="s">
        <v>11</v>
      </c>
      <c r="C29" s="8">
        <f>XIRR(C19:C28,B19:B28)</f>
        <v>0.27351490855216987</v>
      </c>
    </row>
    <row r="31" spans="1:7" ht="15.75" thickBot="1" x14ac:dyDescent="0.3">
      <c r="B31" s="11">
        <v>2009</v>
      </c>
      <c r="C31" s="11"/>
    </row>
    <row r="32" spans="1:7" x14ac:dyDescent="0.25">
      <c r="A32" t="s">
        <v>0</v>
      </c>
      <c r="B32" s="1">
        <v>39815</v>
      </c>
      <c r="C32" s="5">
        <f>(1+F8+F10+F12+F14+F27+F25+F23+F21)*16.2</f>
        <v>17.724902764783778</v>
      </c>
      <c r="D32" s="9" t="s">
        <v>18</v>
      </c>
      <c r="E32" s="10"/>
      <c r="F32" s="10"/>
    </row>
    <row r="33" spans="1:7" x14ac:dyDescent="0.25">
      <c r="A33" t="s">
        <v>1</v>
      </c>
      <c r="B33" s="3">
        <v>39875</v>
      </c>
      <c r="C33" s="4">
        <f>0.2*(1+F8+F10+F12+F14+F21+F23+F25+F27)</f>
        <v>0.21882596005905902</v>
      </c>
      <c r="D33" t="s">
        <v>13</v>
      </c>
    </row>
    <row r="34" spans="1:7" x14ac:dyDescent="0.25">
      <c r="A34" t="s">
        <v>3</v>
      </c>
      <c r="B34" s="3">
        <v>39875</v>
      </c>
      <c r="C34" s="4">
        <v>-0.219</v>
      </c>
      <c r="D34" s="12" t="s">
        <v>19</v>
      </c>
      <c r="E34" s="12"/>
      <c r="F34">
        <f>0.219/13</f>
        <v>1.6846153846153848E-2</v>
      </c>
      <c r="G34" t="s">
        <v>6</v>
      </c>
    </row>
    <row r="35" spans="1:7" x14ac:dyDescent="0.25">
      <c r="A35" t="s">
        <v>1</v>
      </c>
      <c r="B35" s="3">
        <v>39966</v>
      </c>
      <c r="C35" s="4">
        <f>0.2*(1+F8+F10+F12+F14+F21+F23+F25+F27)</f>
        <v>0.21882596005905902</v>
      </c>
      <c r="D35" t="s">
        <v>13</v>
      </c>
    </row>
    <row r="36" spans="1:7" x14ac:dyDescent="0.25">
      <c r="A36" t="s">
        <v>3</v>
      </c>
      <c r="B36" s="3">
        <v>39966</v>
      </c>
      <c r="C36" s="4">
        <v>-0.219</v>
      </c>
      <c r="D36" s="12" t="s">
        <v>20</v>
      </c>
      <c r="E36" s="12"/>
      <c r="F36">
        <f>0.219/17</f>
        <v>1.288235294117647E-2</v>
      </c>
      <c r="G36" t="s">
        <v>6</v>
      </c>
    </row>
    <row r="37" spans="1:7" x14ac:dyDescent="0.25">
      <c r="A37" t="s">
        <v>1</v>
      </c>
      <c r="B37" s="3">
        <v>40058</v>
      </c>
      <c r="C37" s="4">
        <f>0.2*(1+F8+F10+F12+F14+F21+F23+F25+F27)</f>
        <v>0.21882596005905902</v>
      </c>
      <c r="D37" t="s">
        <v>13</v>
      </c>
    </row>
    <row r="38" spans="1:7" x14ac:dyDescent="0.25">
      <c r="A38" t="s">
        <v>3</v>
      </c>
      <c r="B38" s="3">
        <v>40058</v>
      </c>
      <c r="C38" s="4">
        <f>-0.219</f>
        <v>-0.219</v>
      </c>
      <c r="D38" s="12" t="s">
        <v>21</v>
      </c>
      <c r="E38" s="12"/>
      <c r="F38">
        <f>0.219/17.5</f>
        <v>1.2514285714285714E-2</v>
      </c>
      <c r="G38" t="s">
        <v>6</v>
      </c>
    </row>
    <row r="39" spans="1:7" x14ac:dyDescent="0.25">
      <c r="A39" t="s">
        <v>1</v>
      </c>
      <c r="B39" s="3">
        <v>40148</v>
      </c>
      <c r="C39" s="4">
        <f>0.2*(1+F8+F10+F12+F14+F21+F23+F25+F27)</f>
        <v>0.21882596005905902</v>
      </c>
      <c r="D39" t="s">
        <v>13</v>
      </c>
    </row>
    <row r="40" spans="1:7" x14ac:dyDescent="0.25">
      <c r="A40" t="s">
        <v>3</v>
      </c>
      <c r="B40" s="3">
        <v>40148</v>
      </c>
      <c r="C40" s="4">
        <f>-0.219</f>
        <v>-0.219</v>
      </c>
      <c r="D40" s="12" t="s">
        <v>22</v>
      </c>
      <c r="E40" s="12"/>
      <c r="F40">
        <f>0.219/18</f>
        <v>1.2166666666666666E-2</v>
      </c>
      <c r="G40" t="s">
        <v>6</v>
      </c>
    </row>
    <row r="41" spans="1:7" ht="27" customHeight="1" x14ac:dyDescent="0.25">
      <c r="A41" t="s">
        <v>2</v>
      </c>
      <c r="B41" s="3">
        <v>40178</v>
      </c>
      <c r="C41" s="4">
        <f>(1+F14+F12+F10+F8+F21+F23+F25+F27+F34+F36+F38+F40)*19</f>
        <v>21.822245929807981</v>
      </c>
      <c r="D41" s="9" t="s">
        <v>23</v>
      </c>
      <c r="E41" s="10"/>
      <c r="F41" s="10"/>
    </row>
  </sheetData>
  <mergeCells count="20">
    <mergeCell ref="D28:F28"/>
    <mergeCell ref="B5:C5"/>
    <mergeCell ref="B18:C18"/>
    <mergeCell ref="D8:E8"/>
    <mergeCell ref="D10:E10"/>
    <mergeCell ref="D12:E12"/>
    <mergeCell ref="D14:E14"/>
    <mergeCell ref="D15:F15"/>
    <mergeCell ref="D19:F19"/>
    <mergeCell ref="D21:E21"/>
    <mergeCell ref="D23:E23"/>
    <mergeCell ref="D25:E25"/>
    <mergeCell ref="D27:E27"/>
    <mergeCell ref="D41:F41"/>
    <mergeCell ref="B31:C31"/>
    <mergeCell ref="D32:F32"/>
    <mergeCell ref="D34:E34"/>
    <mergeCell ref="D36:E36"/>
    <mergeCell ref="D38:E38"/>
    <mergeCell ref="D40:E40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</dc:creator>
  <cp:lastModifiedBy>Marco</cp:lastModifiedBy>
  <dcterms:created xsi:type="dcterms:W3CDTF">2020-12-14T20:38:08Z</dcterms:created>
  <dcterms:modified xsi:type="dcterms:W3CDTF">2020-12-15T10:08:44Z</dcterms:modified>
</cp:coreProperties>
</file>