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filterPrivacy="1" defaultThemeVersion="166925"/>
  <xr:revisionPtr revIDLastSave="0" documentId="13_ncr:1_{150DF8B0-3F81-4173-87F0-BDEFC6DC4AA3}" xr6:coauthVersionLast="45" xr6:coauthVersionMax="45" xr10:uidLastSave="{00000000-0000-0000-0000-000000000000}"/>
  <bookViews>
    <workbookView xWindow="1320" yWindow="2655" windowWidth="37080" windowHeight="18945" xr2:uid="{B7C7E93C-BD28-426B-8AA6-FA3A803308F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19" i="1" l="1"/>
  <c r="W16" i="1"/>
  <c r="W13" i="1"/>
  <c r="W10" i="1"/>
  <c r="N10" i="1"/>
  <c r="N19" i="1"/>
  <c r="N16" i="1"/>
  <c r="N13" i="1"/>
  <c r="L10" i="1"/>
  <c r="L11" i="1"/>
  <c r="L13" i="1"/>
  <c r="L14" i="1"/>
  <c r="L16" i="1"/>
  <c r="L17" i="1"/>
  <c r="R20" i="1"/>
  <c r="I20" i="1"/>
  <c r="M10" i="1"/>
  <c r="U19" i="1"/>
  <c r="U17" i="1"/>
  <c r="U16" i="1"/>
  <c r="U14" i="1"/>
  <c r="U11" i="1"/>
  <c r="V13" i="1"/>
  <c r="U13" i="1"/>
  <c r="U10" i="1"/>
  <c r="V10" i="1" s="1"/>
  <c r="R9" i="1"/>
  <c r="U8" i="1"/>
  <c r="M13" i="1"/>
  <c r="M16" i="1"/>
  <c r="L8" i="1"/>
  <c r="H18" i="1"/>
  <c r="I18" i="1" s="1"/>
  <c r="J19" i="1" s="1"/>
  <c r="H19" i="1" s="1"/>
  <c r="L19" i="1" s="1"/>
  <c r="H17" i="1"/>
  <c r="H16" i="1"/>
  <c r="J16" i="1"/>
  <c r="I15" i="1"/>
  <c r="H14" i="1"/>
  <c r="H15" i="1"/>
  <c r="H13" i="1"/>
  <c r="J13" i="1"/>
  <c r="I9" i="1"/>
  <c r="I12" i="1"/>
  <c r="H12" i="1"/>
  <c r="H11" i="1"/>
  <c r="H10" i="1"/>
  <c r="V19" i="1" l="1"/>
  <c r="V16" i="1"/>
  <c r="R12" i="1"/>
  <c r="M19" i="1"/>
  <c r="R15" i="1" l="1"/>
  <c r="R18" i="1" l="1"/>
</calcChain>
</file>

<file path=xl/sharedStrings.xml><?xml version="1.0" encoding="utf-8"?>
<sst xmlns="http://schemas.openxmlformats.org/spreadsheetml/2006/main" count="22" uniqueCount="14">
  <si>
    <t>Anzahl Stücke</t>
  </si>
  <si>
    <t>Dividende</t>
  </si>
  <si>
    <t>Kurswert</t>
  </si>
  <si>
    <t>Datum</t>
  </si>
  <si>
    <t>Dividende reinvestiert</t>
  </si>
  <si>
    <t>Dividende pro Stück jedes Jahr</t>
  </si>
  <si>
    <t>Dividende wird reinvestiert</t>
  </si>
  <si>
    <t>Dividende wird nicht reinvestiert</t>
  </si>
  <si>
    <t>XIRR vom 1.1.2000 bis 
Datum Zeile X</t>
  </si>
  <si>
    <t>XIRR für das jeweilige Jahr</t>
  </si>
  <si>
    <t>Wert
Investment 
(incl.  Div.)</t>
  </si>
  <si>
    <t>Wert
Investment 
(incl. Div.)</t>
  </si>
  <si>
    <t xml:space="preserve">Summe Div. </t>
  </si>
  <si>
    <t>Summe Div.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</si>
</sst>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">
    <xf numFmtId="0" fontId="0" fillId="0" borderId="0" xfId="0"/>
    <xf numFmtId="44" fontId="0" fillId="0" borderId="0" xfId="1" applyFont="1"/>
    <xf numFmtId="44" fontId="0" fillId="0" borderId="0" xfId="0" applyNumberFormat="1"/>
    <xf numFmtId="9" fontId="0" fillId="0" borderId="0" xfId="2" applyFont="1"/>
    <xf numFmtId="0" fontId="0" fillId="0" borderId="1" xfId="0" applyBorder="1"/>
    <xf numFmtId="14" fontId="0" fillId="0" borderId="1" xfId="0" applyNumberFormat="1" applyBorder="1"/>
    <xf numFmtId="44" fontId="0" fillId="0" borderId="1" xfId="1" applyFont="1" applyBorder="1"/>
    <xf numFmtId="44" fontId="0" fillId="0" borderId="1" xfId="0" applyNumberFormat="1" applyBorder="1"/>
    <xf numFmtId="9" fontId="0" fillId="0" borderId="1" xfId="2" applyFont="1" applyBorder="1"/>
    <xf numFmtId="10" fontId="0" fillId="0" borderId="1" xfId="2" applyNumberFormat="1" applyFont="1" applyBorder="1"/>
    <xf numFmtId="0" fontId="2" fillId="0" borderId="1" xfId="0" applyFont="1" applyBorder="1"/>
    <xf numFmtId="9" fontId="2" fillId="0" borderId="1" xfId="2" applyFont="1" applyBorder="1" applyAlignment="1">
      <alignment wrapText="1"/>
    </xf>
    <xf numFmtId="0" fontId="2" fillId="0" borderId="1" xfId="0" applyFont="1" applyBorder="1" applyAlignment="1">
      <alignment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AACCE-DA86-4423-9DFC-99B6E3D84303}">
  <dimension ref="G4:W20"/>
  <sheetViews>
    <sheetView tabSelected="1" workbookViewId="0">
      <selection activeCell="V28" sqref="V28"/>
    </sheetView>
  </sheetViews>
  <sheetFormatPr defaultRowHeight="15" x14ac:dyDescent="0.25"/>
  <cols>
    <col min="7" max="7" width="10.140625" bestFit="1" customWidth="1"/>
    <col min="8" max="8" width="13.42578125" bestFit="1" customWidth="1"/>
    <col min="9" max="9" width="10.140625" bestFit="1" customWidth="1"/>
    <col min="10" max="10" width="21.85546875" bestFit="1" customWidth="1"/>
    <col min="12" max="12" width="11.140625" bestFit="1" customWidth="1"/>
    <col min="13" max="13" width="22" style="3" customWidth="1"/>
    <col min="14" max="14" width="13.7109375" style="3" customWidth="1"/>
    <col min="15" max="15" width="13.7109375" customWidth="1"/>
    <col min="16" max="16" width="16.42578125" customWidth="1"/>
    <col min="17" max="17" width="13.42578125" bestFit="1" customWidth="1"/>
    <col min="21" max="21" width="11.140625" bestFit="1" customWidth="1"/>
    <col min="22" max="22" width="26.7109375" customWidth="1"/>
    <col min="23" max="23" width="13.7109375" style="3" customWidth="1"/>
  </cols>
  <sheetData>
    <row r="4" spans="7:23" x14ac:dyDescent="0.25">
      <c r="G4" t="s">
        <v>5</v>
      </c>
      <c r="I4" s="1">
        <v>2</v>
      </c>
      <c r="P4" t="s">
        <v>5</v>
      </c>
      <c r="R4" s="1">
        <v>2</v>
      </c>
      <c r="V4" s="3"/>
    </row>
    <row r="5" spans="7:23" x14ac:dyDescent="0.25">
      <c r="G5" t="s">
        <v>6</v>
      </c>
      <c r="P5" t="s">
        <v>7</v>
      </c>
      <c r="V5" s="3"/>
    </row>
    <row r="6" spans="7:23" x14ac:dyDescent="0.25">
      <c r="V6" s="3"/>
    </row>
    <row r="7" spans="7:23" ht="45" x14ac:dyDescent="0.25">
      <c r="G7" s="10" t="s">
        <v>3</v>
      </c>
      <c r="H7" s="10" t="s">
        <v>0</v>
      </c>
      <c r="I7" s="10" t="s">
        <v>1</v>
      </c>
      <c r="J7" s="10" t="s">
        <v>4</v>
      </c>
      <c r="K7" s="10" t="s">
        <v>2</v>
      </c>
      <c r="L7" s="12" t="s">
        <v>10</v>
      </c>
      <c r="M7" s="11" t="s">
        <v>8</v>
      </c>
      <c r="N7" s="11" t="s">
        <v>9</v>
      </c>
      <c r="P7" s="10" t="s">
        <v>3</v>
      </c>
      <c r="Q7" s="10" t="s">
        <v>0</v>
      </c>
      <c r="R7" s="10" t="s">
        <v>1</v>
      </c>
      <c r="S7" s="10" t="s">
        <v>4</v>
      </c>
      <c r="T7" s="10" t="s">
        <v>2</v>
      </c>
      <c r="U7" s="12" t="s">
        <v>11</v>
      </c>
      <c r="V7" s="11" t="s">
        <v>8</v>
      </c>
      <c r="W7" s="11" t="s">
        <v>9</v>
      </c>
    </row>
    <row r="8" spans="7:23" x14ac:dyDescent="0.25">
      <c r="G8" s="5">
        <v>36526</v>
      </c>
      <c r="H8" s="4">
        <v>10</v>
      </c>
      <c r="I8" s="6"/>
      <c r="J8" s="6"/>
      <c r="K8" s="6">
        <v>50</v>
      </c>
      <c r="L8" s="7">
        <f>H8*K8</f>
        <v>500</v>
      </c>
      <c r="M8" s="8"/>
      <c r="N8" s="8"/>
      <c r="P8" s="5">
        <v>36526</v>
      </c>
      <c r="Q8" s="4">
        <v>10</v>
      </c>
      <c r="R8" s="6"/>
      <c r="S8" s="6"/>
      <c r="T8" s="6">
        <v>50</v>
      </c>
      <c r="U8" s="7">
        <f>Q8*T8</f>
        <v>500</v>
      </c>
      <c r="V8" s="8"/>
      <c r="W8" s="8"/>
    </row>
    <row r="9" spans="7:23" x14ac:dyDescent="0.25">
      <c r="G9" s="5">
        <v>36891</v>
      </c>
      <c r="H9" s="4">
        <v>10</v>
      </c>
      <c r="I9" s="6">
        <f>-H9*$I$4</f>
        <v>-20</v>
      </c>
      <c r="J9" s="6"/>
      <c r="K9" s="6">
        <v>60</v>
      </c>
      <c r="L9" s="7"/>
      <c r="M9" s="8"/>
      <c r="N9" s="8"/>
      <c r="P9" s="5">
        <v>36891</v>
      </c>
      <c r="Q9" s="4">
        <v>10</v>
      </c>
      <c r="R9" s="6">
        <f>-Q9*$I$4</f>
        <v>-20</v>
      </c>
      <c r="S9" s="6"/>
      <c r="T9" s="6">
        <v>60</v>
      </c>
      <c r="U9" s="7"/>
      <c r="V9" s="8"/>
      <c r="W9" s="8"/>
    </row>
    <row r="10" spans="7:23" x14ac:dyDescent="0.25">
      <c r="G10" s="5">
        <v>36891</v>
      </c>
      <c r="H10" s="4">
        <f>H9+J10/K10</f>
        <v>10.333333333333334</v>
      </c>
      <c r="I10" s="6"/>
      <c r="J10" s="6">
        <v>20</v>
      </c>
      <c r="K10" s="6">
        <v>60</v>
      </c>
      <c r="L10" s="7">
        <f>-H10*K10</f>
        <v>-620</v>
      </c>
      <c r="M10" s="9">
        <f>XIRR($L$8:L10,$G$8:G10)</f>
        <v>0.24000000357627857</v>
      </c>
      <c r="N10" s="9">
        <f>XIRR(L8:L10,G8:G10)</f>
        <v>0.24000000357627857</v>
      </c>
      <c r="P10" s="5">
        <v>36891</v>
      </c>
      <c r="Q10" s="4">
        <v>10</v>
      </c>
      <c r="R10" s="6"/>
      <c r="S10" s="6"/>
      <c r="T10" s="6">
        <v>60</v>
      </c>
      <c r="U10" s="7">
        <f>-Q10*T10+R9</f>
        <v>-620</v>
      </c>
      <c r="V10" s="9">
        <f>XIRR($U$8:U10,$P$8:P10)</f>
        <v>0.24000000357627857</v>
      </c>
      <c r="W10" s="9">
        <f>XIRR(U8:U10,P8:P10)</f>
        <v>0.24000000357627857</v>
      </c>
    </row>
    <row r="11" spans="7:23" x14ac:dyDescent="0.25">
      <c r="G11" s="5">
        <v>36892</v>
      </c>
      <c r="H11" s="4">
        <f>H10+J11/K11</f>
        <v>10.333333333333334</v>
      </c>
      <c r="I11" s="6"/>
      <c r="J11" s="6"/>
      <c r="K11" s="6">
        <v>60</v>
      </c>
      <c r="L11" s="7">
        <f t="shared" ref="L11:L17" si="0">H11*K11</f>
        <v>620</v>
      </c>
      <c r="M11" s="9"/>
      <c r="N11" s="9"/>
      <c r="P11" s="5">
        <v>36892</v>
      </c>
      <c r="Q11" s="4">
        <v>10</v>
      </c>
      <c r="R11" s="6"/>
      <c r="S11" s="6"/>
      <c r="T11" s="6">
        <v>60</v>
      </c>
      <c r="U11" s="7">
        <f>U10*-1</f>
        <v>620</v>
      </c>
      <c r="V11" s="9"/>
      <c r="W11" s="9"/>
    </row>
    <row r="12" spans="7:23" x14ac:dyDescent="0.25">
      <c r="G12" s="5">
        <v>37256</v>
      </c>
      <c r="H12" s="4">
        <f>H11+J12/K12</f>
        <v>10.333333333333334</v>
      </c>
      <c r="I12" s="6">
        <f>-H12*$I$4</f>
        <v>-20.666666666666668</v>
      </c>
      <c r="J12" s="6"/>
      <c r="K12" s="6">
        <v>45</v>
      </c>
      <c r="L12" s="7"/>
      <c r="M12" s="9"/>
      <c r="N12" s="9"/>
      <c r="P12" s="5">
        <v>37256</v>
      </c>
      <c r="Q12" s="4">
        <v>10</v>
      </c>
      <c r="R12" s="6">
        <f>-Q12*$I$4</f>
        <v>-20</v>
      </c>
      <c r="S12" s="6"/>
      <c r="T12" s="6">
        <v>45</v>
      </c>
      <c r="U12" s="7"/>
      <c r="V12" s="9"/>
      <c r="W12" s="9"/>
    </row>
    <row r="13" spans="7:23" x14ac:dyDescent="0.25">
      <c r="G13" s="5">
        <v>37257</v>
      </c>
      <c r="H13" s="4">
        <f>H12+J13/K13</f>
        <v>10.792592592592593</v>
      </c>
      <c r="I13" s="6"/>
      <c r="J13" s="6">
        <f>-I12</f>
        <v>20.666666666666668</v>
      </c>
      <c r="K13" s="6">
        <v>45</v>
      </c>
      <c r="L13" s="7">
        <f>-H13*K13</f>
        <v>-485.66666666666669</v>
      </c>
      <c r="M13" s="9">
        <f>XIRR($L$8:L13,$G$8:G13)</f>
        <v>-1.4442625641822814E-2</v>
      </c>
      <c r="N13" s="9">
        <f>XIRR(L11:L13,G11:G13)</f>
        <v>-0.21666667088866243</v>
      </c>
      <c r="P13" s="5">
        <v>37256</v>
      </c>
      <c r="Q13" s="4">
        <v>10</v>
      </c>
      <c r="R13" s="6"/>
      <c r="S13" s="6"/>
      <c r="T13" s="6">
        <v>45</v>
      </c>
      <c r="U13" s="7">
        <f>-Q13*T13+SUM($R$8:R13)</f>
        <v>-490</v>
      </c>
      <c r="V13" s="9">
        <f>XIRR($U$8:U13,$P$8:P13)</f>
        <v>-1.0067692399024965E-2</v>
      </c>
      <c r="W13" s="9">
        <f>XIRR(U11:U13,P11:P13)</f>
        <v>-0.21018817052245142</v>
      </c>
    </row>
    <row r="14" spans="7:23" x14ac:dyDescent="0.25">
      <c r="G14" s="5">
        <v>37257</v>
      </c>
      <c r="H14" s="4">
        <f t="shared" ref="H14:H15" si="1">H13+J14/K14</f>
        <v>10.792592592592593</v>
      </c>
      <c r="I14" s="6"/>
      <c r="J14" s="6"/>
      <c r="K14" s="6">
        <v>45</v>
      </c>
      <c r="L14" s="7">
        <f t="shared" si="0"/>
        <v>485.66666666666669</v>
      </c>
      <c r="M14" s="9"/>
      <c r="N14" s="9"/>
      <c r="P14" s="5">
        <v>37257</v>
      </c>
      <c r="Q14" s="4">
        <v>10</v>
      </c>
      <c r="R14" s="6"/>
      <c r="S14" s="6"/>
      <c r="T14" s="6">
        <v>45</v>
      </c>
      <c r="U14" s="7">
        <f>U13*-1</f>
        <v>490</v>
      </c>
      <c r="V14" s="9"/>
      <c r="W14" s="9"/>
    </row>
    <row r="15" spans="7:23" x14ac:dyDescent="0.25">
      <c r="G15" s="5">
        <v>37621</v>
      </c>
      <c r="H15" s="4">
        <f t="shared" si="1"/>
        <v>10.792592592592593</v>
      </c>
      <c r="I15" s="6">
        <f>-H15*$I$4</f>
        <v>-21.585185185185185</v>
      </c>
      <c r="J15" s="6"/>
      <c r="K15" s="6">
        <v>65</v>
      </c>
      <c r="L15" s="7"/>
      <c r="M15" s="9"/>
      <c r="N15" s="9"/>
      <c r="P15" s="5">
        <v>37621</v>
      </c>
      <c r="Q15" s="4">
        <v>10</v>
      </c>
      <c r="R15" s="6">
        <f>-Q15*$I$4</f>
        <v>-20</v>
      </c>
      <c r="S15" s="6"/>
      <c r="T15" s="6">
        <v>65</v>
      </c>
      <c r="U15" s="7"/>
      <c r="V15" s="9"/>
      <c r="W15" s="9"/>
    </row>
    <row r="16" spans="7:23" x14ac:dyDescent="0.25">
      <c r="G16" s="5">
        <v>37621</v>
      </c>
      <c r="H16" s="4">
        <f>H15+J16/K16</f>
        <v>11.124672364672366</v>
      </c>
      <c r="I16" s="6"/>
      <c r="J16" s="6">
        <f>-I15</f>
        <v>21.585185185185185</v>
      </c>
      <c r="K16" s="6">
        <v>65</v>
      </c>
      <c r="L16" s="7">
        <f>-H16*K16</f>
        <v>-723.10370370370379</v>
      </c>
      <c r="M16" s="9">
        <f>XIRR($L$8:L16,$G$8:G16)</f>
        <v>0.13100292086601253</v>
      </c>
      <c r="N16" s="9">
        <f>XIRR(L14:L16,G14:G16)</f>
        <v>0.49051786065101621</v>
      </c>
      <c r="P16" s="5">
        <v>37621</v>
      </c>
      <c r="Q16" s="4">
        <v>10</v>
      </c>
      <c r="R16" s="6"/>
      <c r="S16" s="6"/>
      <c r="T16" s="6">
        <v>65</v>
      </c>
      <c r="U16" s="7">
        <f>-Q16*T16+SUM($R$8:R16)</f>
        <v>-710</v>
      </c>
      <c r="V16" s="9">
        <f>XIRR($U$8:U16,$P$8:P16)</f>
        <v>0.1242166817188263</v>
      </c>
      <c r="W16" s="9">
        <f>XIRR(U14:U16,P14:P16)</f>
        <v>0.45045662522315988</v>
      </c>
    </row>
    <row r="17" spans="7:23" x14ac:dyDescent="0.25">
      <c r="G17" s="5">
        <v>37622</v>
      </c>
      <c r="H17" s="4">
        <f>H16+J17/K17</f>
        <v>11.124672364672366</v>
      </c>
      <c r="I17" s="6"/>
      <c r="J17" s="6"/>
      <c r="K17" s="6">
        <v>65</v>
      </c>
      <c r="L17" s="7">
        <f t="shared" si="0"/>
        <v>723.10370370370379</v>
      </c>
      <c r="M17" s="9"/>
      <c r="N17" s="9"/>
      <c r="P17" s="5">
        <v>37622</v>
      </c>
      <c r="Q17" s="4">
        <v>10</v>
      </c>
      <c r="R17" s="6"/>
      <c r="S17" s="6"/>
      <c r="T17" s="6">
        <v>65</v>
      </c>
      <c r="U17" s="7">
        <f>U16*-1</f>
        <v>710</v>
      </c>
      <c r="V17" s="9"/>
      <c r="W17" s="9"/>
    </row>
    <row r="18" spans="7:23" x14ac:dyDescent="0.25">
      <c r="G18" s="5">
        <v>37986</v>
      </c>
      <c r="H18" s="4">
        <f>H17+J18/K18</f>
        <v>11.124672364672366</v>
      </c>
      <c r="I18" s="6">
        <f>-H18*$I$4</f>
        <v>-22.249344729344731</v>
      </c>
      <c r="J18" s="6"/>
      <c r="K18" s="6">
        <v>70</v>
      </c>
      <c r="L18" s="7"/>
      <c r="M18" s="9"/>
      <c r="N18" s="9"/>
      <c r="P18" s="5">
        <v>37986</v>
      </c>
      <c r="Q18" s="4">
        <v>10</v>
      </c>
      <c r="R18" s="6">
        <f>-Q18*$I$4</f>
        <v>-20</v>
      </c>
      <c r="S18" s="6"/>
      <c r="T18" s="6">
        <v>70</v>
      </c>
      <c r="U18" s="7"/>
      <c r="V18" s="9"/>
      <c r="W18" s="9"/>
    </row>
    <row r="19" spans="7:23" x14ac:dyDescent="0.25">
      <c r="G19" s="5">
        <v>37986</v>
      </c>
      <c r="H19" s="4">
        <f>H18+J19/K19</f>
        <v>11.442520146520147</v>
      </c>
      <c r="I19" s="6"/>
      <c r="J19" s="6">
        <f>-I18</f>
        <v>22.249344729344731</v>
      </c>
      <c r="K19" s="6">
        <v>70</v>
      </c>
      <c r="L19" s="7">
        <f>-H19*K19</f>
        <v>-800.9764102564103</v>
      </c>
      <c r="M19" s="9">
        <f>XIRR($L$8:L19,$G$8:G19,20%)</f>
        <v>0.12521818280220032</v>
      </c>
      <c r="N19" s="9">
        <f>XIRR(L17:L19,G17:G19)</f>
        <v>0.10800359845161439</v>
      </c>
      <c r="P19" s="5">
        <v>37986</v>
      </c>
      <c r="Q19" s="4">
        <v>10</v>
      </c>
      <c r="R19" s="6"/>
      <c r="S19" s="6"/>
      <c r="T19" s="6">
        <v>70</v>
      </c>
      <c r="U19" s="7">
        <f>-Q19*T19+SUM($R$8:R19)</f>
        <v>-780</v>
      </c>
      <c r="V19" s="9">
        <f>XIRR($U$8:U19,$P$8:P19)</f>
        <v>0.11783475279808042</v>
      </c>
      <c r="W19" s="9">
        <f>XIRR(U17:U19,P17:P19)</f>
        <v>9.887537360191348E-2</v>
      </c>
    </row>
    <row r="20" spans="7:23" x14ac:dyDescent="0.25">
      <c r="H20" t="s">
        <v>12</v>
      </c>
      <c r="I20" s="2">
        <f>SUM(I8:I19)</f>
        <v>-84.501196581196581</v>
      </c>
      <c r="Q20" t="s">
        <v>13</v>
      </c>
      <c r="R20" s="2">
        <f>SUM(R8:R19)</f>
        <v>-80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2020-12-15T10:20:21Z</dcterms:created>
  <dcterms:modified xsi:type="dcterms:W3CDTF">2020-12-15T10:20:34Z</dcterms:modified>
</cp:coreProperties>
</file>