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e8f46f6a078246/Documents/7. Semester/Bachelorarbeit/"/>
    </mc:Choice>
  </mc:AlternateContent>
  <xr:revisionPtr revIDLastSave="80" documentId="8_{3D1D71A9-A149-46FD-986A-355241CAC853}" xr6:coauthVersionLast="45" xr6:coauthVersionMax="45" xr10:uidLastSave="{1559695F-82E9-45FF-B5F6-B42BC3758147}"/>
  <bookViews>
    <workbookView xWindow="21375" yWindow="1530" windowWidth="14355" windowHeight="11025" xr2:uid="{C0856CDC-9FF5-4057-9281-8FDB7BA3BD03}"/>
  </bookViews>
  <sheets>
    <sheet name="Risik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G6" i="1"/>
  <c r="F6" i="1"/>
  <c r="F26" i="1"/>
  <c r="E26" i="1"/>
  <c r="D26" i="1"/>
  <c r="D25" i="1"/>
  <c r="E25" i="1" s="1"/>
  <c r="F25" i="1" s="1"/>
  <c r="B26" i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F5" i="1" l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G5" i="1" l="1"/>
  <c r="H5" i="1" s="1"/>
</calcChain>
</file>

<file path=xl/sharedStrings.xml><?xml version="1.0" encoding="utf-8"?>
<sst xmlns="http://schemas.openxmlformats.org/spreadsheetml/2006/main" count="14" uniqueCount="10">
  <si>
    <t>XIRR p.a.</t>
  </si>
  <si>
    <t>Jahr</t>
  </si>
  <si>
    <t>Depotwert Jahresbeginn</t>
  </si>
  <si>
    <t>Depotwert  Jahresende</t>
  </si>
  <si>
    <t>Erwartungswert</t>
  </si>
  <si>
    <t>Volatilität (Varianz)</t>
  </si>
  <si>
    <t>Standardabweichung</t>
  </si>
  <si>
    <t>TSR</t>
  </si>
  <si>
    <t>Portfolio A</t>
  </si>
  <si>
    <t>Portfolio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</si>
</sst>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0"/>
    <numFmt numFmtId="165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0" borderId="1" xfId="0" applyFill="1" applyBorder="1"/>
    <xf numFmtId="164" fontId="4" fillId="0" borderId="1" xfId="0" applyNumberFormat="1" applyFont="1" applyFill="1" applyBorder="1"/>
    <xf numFmtId="10" fontId="0" fillId="0" borderId="1" xfId="1" applyNumberFormat="1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65" fontId="0" fillId="0" borderId="0" xfId="1" applyNumberFormat="1" applyFont="1"/>
    <xf numFmtId="9" fontId="0" fillId="0" borderId="0" xfId="1" applyFont="1"/>
    <xf numFmtId="0" fontId="2" fillId="0" borderId="1" xfId="0" applyFont="1" applyBorder="1"/>
    <xf numFmtId="10" fontId="0" fillId="0" borderId="1" xfId="0" applyNumberFormat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0BFB-0B6E-438B-9D0C-E039026F5CFB}">
  <dimension ref="B2:J37"/>
  <sheetViews>
    <sheetView tabSelected="1" workbookViewId="0">
      <selection activeCell="F35" sqref="F35"/>
    </sheetView>
  </sheetViews>
  <sheetFormatPr baseColWidth="10" defaultRowHeight="15" x14ac:dyDescent="0.25"/>
  <cols>
    <col min="3" max="3" width="13.5703125" customWidth="1"/>
    <col min="4" max="4" width="15" bestFit="1" customWidth="1"/>
    <col min="6" max="6" width="19.7109375" bestFit="1" customWidth="1"/>
    <col min="8" max="8" width="19.7109375" bestFit="1" customWidth="1"/>
  </cols>
  <sheetData>
    <row r="2" spans="2:10" x14ac:dyDescent="0.25">
      <c r="B2" s="9" t="s">
        <v>8</v>
      </c>
    </row>
    <row r="4" spans="2:10" ht="30" x14ac:dyDescent="0.25">
      <c r="B4" s="6" t="s">
        <v>1</v>
      </c>
      <c r="C4" s="7" t="s">
        <v>2</v>
      </c>
      <c r="D4" s="7" t="s">
        <v>3</v>
      </c>
      <c r="E4" s="1" t="s">
        <v>0</v>
      </c>
      <c r="F4" s="8" t="s">
        <v>4</v>
      </c>
      <c r="G4" s="10" t="s">
        <v>5</v>
      </c>
      <c r="H4" s="8" t="s">
        <v>6</v>
      </c>
      <c r="I4" s="9"/>
      <c r="J4" s="12"/>
    </row>
    <row r="5" spans="2:10" x14ac:dyDescent="0.25">
      <c r="B5" s="3">
        <v>2007</v>
      </c>
      <c r="C5" s="4">
        <v>231.2133</v>
      </c>
      <c r="D5" s="4">
        <v>282.5074665270655</v>
      </c>
      <c r="E5" s="5">
        <v>0.22387835383415222</v>
      </c>
      <c r="F5" s="5">
        <f>1/13*(SUM(E5:E17))</f>
        <v>5.2805835295182013E-2</v>
      </c>
      <c r="G5" s="5">
        <f>((E5-F5)^2+(E6-F5)^2+(E7-F5)^2+(E8-F5)^2+(E9-F5)^2+(E10-F5)^2+(E11-F5)^2+(E12-F5)^2+(E13-F5)^2+(E14-F5)^2+(E15-F5)^2+(E16-F5)^2+(E17-F5)^2)/13</f>
        <v>2.1023648225198348E-2</v>
      </c>
      <c r="H5" s="5">
        <f>SQRT(G5)</f>
        <v>0.14499533863265518</v>
      </c>
      <c r="J5" s="12"/>
    </row>
    <row r="6" spans="2:10" x14ac:dyDescent="0.25">
      <c r="B6" s="3">
        <f>B5+1</f>
        <v>2008</v>
      </c>
      <c r="C6" s="4">
        <v>279.47672206292987</v>
      </c>
      <c r="D6" s="4">
        <v>221.09859680423128</v>
      </c>
      <c r="E6" s="5">
        <v>-0.20939276143908503</v>
      </c>
      <c r="F6" s="14">
        <f>AVERAGE(E5:E17)</f>
        <v>5.2805835295182013E-2</v>
      </c>
      <c r="G6" s="5">
        <f>VARP(E5:E17)</f>
        <v>2.1023648225198342E-2</v>
      </c>
      <c r="H6" s="5">
        <f>_xlfn.STDEV.P(E5:E17)</f>
        <v>0.14499533863265515</v>
      </c>
      <c r="J6" s="12"/>
    </row>
    <row r="7" spans="2:10" x14ac:dyDescent="0.25">
      <c r="B7" s="3">
        <f t="shared" ref="B7:B17" si="0">B6+1</f>
        <v>2009</v>
      </c>
      <c r="C7" s="4">
        <v>227.27332709773177</v>
      </c>
      <c r="D7" s="4">
        <v>223.20955412427023</v>
      </c>
      <c r="E7" s="5">
        <v>-1.7978176474571228E-2</v>
      </c>
      <c r="F7" s="2"/>
      <c r="J7" s="12"/>
    </row>
    <row r="8" spans="2:10" x14ac:dyDescent="0.25">
      <c r="B8" s="3">
        <f t="shared" si="0"/>
        <v>2010</v>
      </c>
      <c r="C8" s="4">
        <v>226.70765005984171</v>
      </c>
      <c r="D8" s="4">
        <v>266.21778986406161</v>
      </c>
      <c r="E8" s="5">
        <v>0.1763701140880585</v>
      </c>
      <c r="F8" s="2"/>
      <c r="G8" s="11"/>
      <c r="J8" s="12"/>
    </row>
    <row r="9" spans="2:10" x14ac:dyDescent="0.25">
      <c r="B9" s="3">
        <f t="shared" si="0"/>
        <v>2011</v>
      </c>
      <c r="C9" s="4">
        <v>269.62893433858096</v>
      </c>
      <c r="D9" s="4">
        <v>264.72515395589716</v>
      </c>
      <c r="E9" s="5">
        <v>-1.8386802077293402E-2</v>
      </c>
      <c r="F9" s="2"/>
      <c r="J9" s="12"/>
    </row>
    <row r="10" spans="2:10" x14ac:dyDescent="0.25">
      <c r="B10" s="3">
        <f t="shared" si="0"/>
        <v>2012</v>
      </c>
      <c r="C10" s="4">
        <v>269.0567252445822</v>
      </c>
      <c r="D10" s="4">
        <v>296.71679150369511</v>
      </c>
      <c r="E10" s="5">
        <v>0.10339857935905455</v>
      </c>
      <c r="F10" s="2"/>
      <c r="J10" s="12"/>
    </row>
    <row r="11" spans="2:10" x14ac:dyDescent="0.25">
      <c r="B11" s="3">
        <f t="shared" si="0"/>
        <v>2013</v>
      </c>
      <c r="C11" s="4">
        <v>304.18287716504801</v>
      </c>
      <c r="D11" s="4">
        <v>370.62374653293074</v>
      </c>
      <c r="E11" s="5">
        <v>0.21975104212760926</v>
      </c>
      <c r="F11" s="2"/>
      <c r="J11" s="12"/>
    </row>
    <row r="12" spans="2:10" x14ac:dyDescent="0.25">
      <c r="B12" s="3">
        <f t="shared" si="0"/>
        <v>2014</v>
      </c>
      <c r="C12" s="4">
        <v>366.33961742793588</v>
      </c>
      <c r="D12" s="4">
        <v>316.19973275963275</v>
      </c>
      <c r="E12" s="5">
        <v>-0.13756688870489595</v>
      </c>
      <c r="F12" s="2"/>
      <c r="J12" s="12"/>
    </row>
    <row r="13" spans="2:10" x14ac:dyDescent="0.25">
      <c r="B13" s="3">
        <f t="shared" si="0"/>
        <v>2015</v>
      </c>
      <c r="C13" s="4">
        <v>390.84676455875831</v>
      </c>
      <c r="D13" s="4">
        <v>344.72062678123848</v>
      </c>
      <c r="E13" s="5">
        <v>-0.11862595342099666</v>
      </c>
      <c r="F13" s="2"/>
      <c r="J13" s="12"/>
    </row>
    <row r="14" spans="2:10" x14ac:dyDescent="0.25">
      <c r="B14" s="3">
        <f t="shared" si="0"/>
        <v>2016</v>
      </c>
      <c r="C14" s="4">
        <v>341.51852914008782</v>
      </c>
      <c r="D14" s="4">
        <v>404.58892003271643</v>
      </c>
      <c r="E14" s="5">
        <v>0.18690298199653627</v>
      </c>
      <c r="F14" s="2"/>
      <c r="J14" s="12"/>
    </row>
    <row r="15" spans="2:10" x14ac:dyDescent="0.25">
      <c r="B15" s="3">
        <f t="shared" si="0"/>
        <v>2017</v>
      </c>
      <c r="C15" s="4">
        <v>408.25414994870067</v>
      </c>
      <c r="D15" s="4">
        <v>445.51080664690124</v>
      </c>
      <c r="E15" s="5">
        <v>9.2582920193672189E-2</v>
      </c>
      <c r="F15" s="2"/>
      <c r="J15" s="12"/>
    </row>
    <row r="16" spans="2:10" x14ac:dyDescent="0.25">
      <c r="B16" s="3">
        <f>B15+1</f>
        <v>2018</v>
      </c>
      <c r="C16" s="4">
        <v>448.62226692305347</v>
      </c>
      <c r="D16" s="4">
        <v>434.35160763666033</v>
      </c>
      <c r="E16" s="5">
        <v>-3.1982395052909854E-2</v>
      </c>
      <c r="F16" s="2"/>
      <c r="J16" s="12"/>
    </row>
    <row r="17" spans="2:6" x14ac:dyDescent="0.25">
      <c r="B17" s="3">
        <f t="shared" si="0"/>
        <v>2019</v>
      </c>
      <c r="C17" s="4">
        <v>435.75653118291598</v>
      </c>
      <c r="D17" s="4">
        <v>529.97253630054934</v>
      </c>
      <c r="E17" s="5">
        <v>0.21752484440803529</v>
      </c>
      <c r="F17" s="2"/>
    </row>
    <row r="22" spans="2:6" x14ac:dyDescent="0.25">
      <c r="B22" s="9" t="s">
        <v>9</v>
      </c>
    </row>
    <row r="24" spans="2:6" ht="30" x14ac:dyDescent="0.25">
      <c r="B24" s="6" t="s">
        <v>1</v>
      </c>
      <c r="C24" s="13" t="s">
        <v>7</v>
      </c>
      <c r="D24" s="8" t="s">
        <v>4</v>
      </c>
      <c r="E24" s="10" t="s">
        <v>5</v>
      </c>
      <c r="F24" s="8" t="s">
        <v>6</v>
      </c>
    </row>
    <row r="25" spans="2:6" x14ac:dyDescent="0.25">
      <c r="B25" s="3">
        <v>2007</v>
      </c>
      <c r="C25" s="5">
        <v>0.46584598060041482</v>
      </c>
      <c r="D25" s="5">
        <f>1/13*(SUM(C25:C37))</f>
        <v>0.23478967467864506</v>
      </c>
      <c r="E25" s="5">
        <f>((C25-D25)^2+(C26-D25)^2+(C27-D25)^2+(C28-D25)^2+(C29-D25)^2+(C30-D25)^2+(C31-D25)^2+(C32-D25)^2+(C33-D25)^2+(C34-D25)^2+(C35-D25)^2+(C36-D25)^2+(C37-D25)^2)/13</f>
        <v>0.10383368582312655</v>
      </c>
      <c r="F25" s="5">
        <f>SQRT(E25)</f>
        <v>0.32223234757411701</v>
      </c>
    </row>
    <row r="26" spans="2:6" x14ac:dyDescent="0.25">
      <c r="B26" s="3">
        <f>B25+1</f>
        <v>2008</v>
      </c>
      <c r="C26" s="5">
        <v>-0.50321720988130503</v>
      </c>
      <c r="D26" s="14">
        <f>AVERAGE(C25:C37)</f>
        <v>0.23478967467864506</v>
      </c>
      <c r="E26" s="5">
        <f>VARP(C25:C37)</f>
        <v>0.10383368582312651</v>
      </c>
      <c r="F26" s="5">
        <f>_xlfn.STDEV.P(C25:C37)</f>
        <v>0.32223234757411695</v>
      </c>
    </row>
    <row r="27" spans="2:6" x14ac:dyDescent="0.25">
      <c r="B27" s="3">
        <f t="shared" ref="B27:B37" si="1">B26+1</f>
        <v>2009</v>
      </c>
      <c r="C27" s="5">
        <v>0.84038461538461529</v>
      </c>
    </row>
    <row r="28" spans="2:6" x14ac:dyDescent="0.25">
      <c r="B28" s="3">
        <f t="shared" si="1"/>
        <v>2010</v>
      </c>
      <c r="C28" s="5">
        <v>6.0569234562682706E-2</v>
      </c>
    </row>
    <row r="29" spans="2:6" x14ac:dyDescent="0.25">
      <c r="B29" s="3">
        <f t="shared" si="1"/>
        <v>2011</v>
      </c>
      <c r="C29" s="5">
        <v>7.8562788112596954E-2</v>
      </c>
    </row>
    <row r="30" spans="2:6" x14ac:dyDescent="0.25">
      <c r="B30" s="3">
        <f t="shared" si="1"/>
        <v>2012</v>
      </c>
      <c r="C30" s="5">
        <v>0.20076248049736023</v>
      </c>
    </row>
    <row r="31" spans="2:6" x14ac:dyDescent="0.25">
      <c r="B31" s="3">
        <f t="shared" si="1"/>
        <v>2013</v>
      </c>
      <c r="C31" s="5">
        <v>0.60588154196739208</v>
      </c>
    </row>
    <row r="32" spans="2:6" x14ac:dyDescent="0.25">
      <c r="B32" s="3">
        <f t="shared" si="1"/>
        <v>2014</v>
      </c>
      <c r="C32" s="5">
        <v>-2.585587203502655E-2</v>
      </c>
    </row>
    <row r="33" spans="2:3" x14ac:dyDescent="0.25">
      <c r="B33" s="3">
        <f t="shared" si="1"/>
        <v>2015</v>
      </c>
      <c r="C33" s="5">
        <v>0.466384369134903</v>
      </c>
    </row>
    <row r="34" spans="2:3" x14ac:dyDescent="0.25">
      <c r="B34" s="3">
        <f t="shared" si="1"/>
        <v>2016</v>
      </c>
      <c r="C34" s="5">
        <v>8.4281793236732488E-2</v>
      </c>
    </row>
    <row r="35" spans="2:3" x14ac:dyDescent="0.25">
      <c r="B35" s="3">
        <f t="shared" si="1"/>
        <v>2017</v>
      </c>
      <c r="C35" s="5">
        <v>0.41261817812919621</v>
      </c>
    </row>
    <row r="36" spans="2:3" x14ac:dyDescent="0.25">
      <c r="B36" s="3">
        <f>B35+1</f>
        <v>2018</v>
      </c>
      <c r="C36" s="5">
        <v>0.11154773831367493</v>
      </c>
    </row>
    <row r="37" spans="2:3" x14ac:dyDescent="0.25">
      <c r="B37" s="3">
        <f t="shared" si="1"/>
        <v>2019</v>
      </c>
      <c r="C37" s="5">
        <v>0.25450013279914852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Risiko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Manuel Puglisi</cp:lastModifiedBy>
  <dcterms:created xsi:type="dcterms:W3CDTF">2020-12-17T15:50:23Z</dcterms:created>
  <dcterms:modified xsi:type="dcterms:W3CDTF">2020-12-18T10:32:02Z</dcterms:modified>
</cp:coreProperties>
</file>