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 codeName="{4D1C537B-E38A-612A-F078-A93A15B4B7F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5E33801E-A5C8-46E3-9894-4EABDD4F504B}" xr6:coauthVersionLast="45" xr6:coauthVersionMax="45" xr10:uidLastSave="{00000000-0000-0000-0000-000000000000}"/>
  <bookViews>
    <workbookView xWindow="-120" yWindow="-120" windowWidth="29040" windowHeight="15990" xr2:uid="{EE47AF42-A1F4-4DE8-AC01-374DB64DB9E0}"/>
  </bookViews>
  <sheets>
    <sheet name="Tabelle1" sheetId="1" r:id="rId1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7" i="1"/>
  <c r="E25" i="1"/>
  <c r="F23" i="1"/>
  <c r="F27" i="1"/>
  <c r="G25" i="1"/>
  <c r="H23" i="1"/>
  <c r="H27" i="1"/>
  <c r="I25" i="1"/>
  <c r="J23" i="1"/>
  <c r="J27" i="1"/>
  <c r="K25" i="1"/>
  <c r="L23" i="1"/>
  <c r="L27" i="1"/>
  <c r="D28" i="1"/>
  <c r="E26" i="1"/>
  <c r="F24" i="1"/>
  <c r="F28" i="1"/>
  <c r="H24" i="1"/>
  <c r="H28" i="1"/>
  <c r="I26" i="1"/>
  <c r="J28" i="1"/>
  <c r="L24" i="1"/>
  <c r="K28" i="1"/>
  <c r="D24" i="1"/>
  <c r="G26" i="1"/>
  <c r="J24" i="1"/>
  <c r="K26" i="1"/>
  <c r="L28" i="1"/>
  <c r="D25" i="1"/>
  <c r="E23" i="1"/>
  <c r="E27" i="1"/>
  <c r="F25" i="1"/>
  <c r="G23" i="1"/>
  <c r="G27" i="1"/>
  <c r="H25" i="1"/>
  <c r="I23" i="1"/>
  <c r="I27" i="1"/>
  <c r="J25" i="1"/>
  <c r="K23" i="1"/>
  <c r="K27" i="1"/>
  <c r="L25" i="1"/>
  <c r="D26" i="1"/>
  <c r="E24" i="1"/>
  <c r="E28" i="1"/>
  <c r="F26" i="1"/>
  <c r="G24" i="1"/>
  <c r="G28" i="1"/>
  <c r="H26" i="1"/>
  <c r="I24" i="1"/>
  <c r="I28" i="1"/>
  <c r="J26" i="1"/>
  <c r="K24" i="1"/>
  <c r="L26" i="1"/>
  <c r="K20" i="1"/>
  <c r="D19" i="1"/>
  <c r="G18" i="1"/>
  <c r="H19" i="1"/>
  <c r="I18" i="1"/>
  <c r="E20" i="1"/>
  <c r="G20" i="1"/>
  <c r="F21" i="1"/>
  <c r="H21" i="1"/>
  <c r="H22" i="1"/>
  <c r="G22" i="1"/>
  <c r="E22" i="1"/>
  <c r="F22" i="1"/>
  <c r="L19" i="1"/>
  <c r="D18" i="1"/>
  <c r="L18" i="1"/>
  <c r="J21" i="1"/>
  <c r="L22" i="1"/>
  <c r="I19" i="1"/>
  <c r="F19" i="1"/>
  <c r="K18" i="1"/>
  <c r="G21" i="1"/>
  <c r="D21" i="1"/>
  <c r="D22" i="1"/>
  <c r="J18" i="1"/>
  <c r="E18" i="1"/>
  <c r="D20" i="1"/>
  <c r="J19" i="1"/>
  <c r="F20" i="1"/>
  <c r="J20" i="1"/>
  <c r="E19" i="1"/>
  <c r="K21" i="1"/>
  <c r="L21" i="1"/>
  <c r="I22" i="1"/>
  <c r="H18" i="1"/>
  <c r="L20" i="1"/>
  <c r="G19" i="1"/>
  <c r="H20" i="1"/>
  <c r="E21" i="1"/>
  <c r="K22" i="1"/>
  <c r="I20" i="1"/>
  <c r="K19" i="1"/>
  <c r="F18" i="1"/>
  <c r="I21" i="1"/>
  <c r="J22" i="1"/>
  <c r="G11" i="1"/>
  <c r="D4" i="1"/>
  <c r="E5" i="1"/>
  <c r="D6" i="1"/>
  <c r="F6" i="1"/>
  <c r="L6" i="1"/>
  <c r="F12" i="1"/>
  <c r="J11" i="1"/>
  <c r="K12" i="1"/>
  <c r="G12" i="1"/>
  <c r="H6" i="1"/>
  <c r="I5" i="1"/>
  <c r="J4" i="1"/>
  <c r="L4" i="1"/>
  <c r="G5" i="1"/>
  <c r="L5" i="1"/>
  <c r="D5" i="1"/>
  <c r="K5" i="1"/>
  <c r="K11" i="1"/>
  <c r="D11" i="1"/>
  <c r="H12" i="1"/>
  <c r="J12" i="1"/>
  <c r="F4" i="1"/>
  <c r="H4" i="1"/>
  <c r="F5" i="1"/>
  <c r="G4" i="1"/>
  <c r="E4" i="1"/>
  <c r="G6" i="1"/>
  <c r="H11" i="1"/>
  <c r="I11" i="1"/>
  <c r="I12" i="1"/>
  <c r="J6" i="1"/>
  <c r="E6" i="1"/>
  <c r="H5" i="1"/>
  <c r="J5" i="1"/>
  <c r="I6" i="1"/>
  <c r="I4" i="1"/>
  <c r="K6" i="1"/>
  <c r="K4" i="1"/>
  <c r="F11" i="1"/>
  <c r="L11" i="1"/>
  <c r="E12" i="1"/>
  <c r="L12" i="1"/>
  <c r="E11" i="1"/>
  <c r="D12" i="1"/>
  <c r="D7" i="1"/>
  <c r="E7" i="1"/>
  <c r="F7" i="1"/>
  <c r="G7" i="1"/>
  <c r="H7" i="1"/>
  <c r="I7" i="1"/>
  <c r="J7" i="1"/>
  <c r="K7" i="1"/>
  <c r="L7" i="1"/>
  <c r="F10" i="1"/>
  <c r="I10" i="1"/>
  <c r="L10" i="1"/>
  <c r="D8" i="1"/>
  <c r="E8" i="1"/>
  <c r="F8" i="1"/>
  <c r="G8" i="1"/>
  <c r="H8" i="1"/>
  <c r="I8" i="1"/>
  <c r="J8" i="1"/>
  <c r="K8" i="1"/>
  <c r="L8" i="1"/>
  <c r="E10" i="1"/>
  <c r="H10" i="1"/>
  <c r="K10" i="1"/>
  <c r="D9" i="1"/>
  <c r="E9" i="1"/>
  <c r="F9" i="1"/>
  <c r="G9" i="1"/>
  <c r="H9" i="1"/>
  <c r="I9" i="1"/>
  <c r="J9" i="1"/>
  <c r="K9" i="1"/>
  <c r="L9" i="1"/>
  <c r="D10" i="1"/>
  <c r="G10" i="1"/>
  <c r="J10" i="1"/>
  <c r="E14" i="1"/>
  <c r="G14" i="1"/>
  <c r="I14" i="1"/>
  <c r="K14" i="1"/>
  <c r="D13" i="1"/>
  <c r="F13" i="1"/>
  <c r="H13" i="1"/>
  <c r="J13" i="1"/>
  <c r="L13" i="1"/>
  <c r="D14" i="1"/>
  <c r="F14" i="1"/>
  <c r="H14" i="1"/>
  <c r="J14" i="1"/>
  <c r="L14" i="1"/>
  <c r="E13" i="1"/>
  <c r="G13" i="1"/>
  <c r="I13" i="1"/>
  <c r="K13" i="1"/>
</calcChain>
</file>

<file path=xl/sharedStrings.xml><?xml version="1.0" encoding="utf-8"?>
<sst xmlns="http://schemas.openxmlformats.org/spreadsheetml/2006/main" count="68" uniqueCount="35">
  <si>
    <t>Name</t>
  </si>
  <si>
    <t>Ticker</t>
  </si>
  <si>
    <t>Kurs</t>
  </si>
  <si>
    <t>1 Monat</t>
  </si>
  <si>
    <t>3 Monate</t>
  </si>
  <si>
    <t>6 Monate</t>
  </si>
  <si>
    <t>3 Jahre</t>
  </si>
  <si>
    <t>5 Jahre</t>
  </si>
  <si>
    <t>10 Jahre</t>
  </si>
  <si>
    <t>1 Jahr</t>
  </si>
  <si>
    <t>Lfd. Jahr</t>
  </si>
  <si>
    <t>historische Kurse</t>
  </si>
  <si>
    <t>historische Wertentwicklung</t>
  </si>
  <si>
    <t>LYYA.DE</t>
  </si>
  <si>
    <t>EQQQ.DE</t>
  </si>
  <si>
    <t>Invesco EQQQ Nasdaq-100 UCITS ETF</t>
  </si>
  <si>
    <t>X010.DE</t>
  </si>
  <si>
    <t>LYM7.DE</t>
  </si>
  <si>
    <t>E127.DE</t>
  </si>
  <si>
    <t>XTS2.F</t>
  </si>
  <si>
    <t>ESP0.DE</t>
  </si>
  <si>
    <t>DWSM.F</t>
  </si>
  <si>
    <t>D3KC.F</t>
  </si>
  <si>
    <t>H5AB.F</t>
  </si>
  <si>
    <t>G3TA.F</t>
  </si>
  <si>
    <t>Lyxor MSCI World UCITS ETF - Dist</t>
  </si>
  <si>
    <t>Lyxor MSCI World (LUX) UCITS ETF</t>
  </si>
  <si>
    <t>Lyxor MSCI Emerging Markets UCITS ETF - Acc EUR</t>
  </si>
  <si>
    <t>Lyxor MSCI Emerging Markets (LUX) UCITS ETF</t>
  </si>
  <si>
    <t>Morgan Stanley Investment Funds - Global Opportunity Fund A Fonds</t>
  </si>
  <si>
    <t>VanEck Vectors Video Gaming and eSports UCITS ETF</t>
  </si>
  <si>
    <t>DWS Invest Global Emerging Markets Equities LC</t>
  </si>
  <si>
    <t>Deka-ImmobilienEuropa</t>
  </si>
  <si>
    <t>hausInvest</t>
  </si>
  <si>
    <t>grundbesitz europa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</si>
</sst>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22" fontId="0" fillId="0" borderId="0" xfId="0" applyNumberFormat="1"/>
    <xf numFmtId="2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ont="1"/>
    <xf numFmtId="10" fontId="0" fillId="0" borderId="0" xfId="1" applyNumberFormat="1" applyFont="1" applyAlignment="1">
      <alignment horizontal="right"/>
    </xf>
    <xf numFmtId="0" fontId="2" fillId="0" borderId="0" xfId="0" applyFont="1"/>
  </cellXfs>
  <cellStyles count="2">
    <cellStyle name="Prozent" xfId="1" builtinId="5"/>
    <cellStyle name="Standard" xfId="0" builtinId="0"/>
  </cellStyles>
  <dxfs count="21">
    <dxf>
      <font>
        <color rgb="FF9C0006"/>
      </font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14" formatCode="0.00%"/>
      <alignment horizontal="right" vertical="bottom" textRotation="0" wrapText="0" indent="0" justifyLastLine="0" shrinkToFit="0" readingOrder="0"/>
    </dxf>
    <dxf>
      <numFmt numFmtId="2" formatCode="0.00"/>
    </dxf>
    <dxf>
      <font>
        <b val="0"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0</xdr:row>
          <xdr:rowOff>142875</xdr:rowOff>
        </xdr:from>
        <xdr:to>
          <xdr:col>1</xdr:col>
          <xdr:colOff>2209800</xdr:colOff>
          <xdr:row>0</xdr:row>
          <xdr:rowOff>438150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52ECCF-D581-4C5A-AC52-BB7D22789F75}" name="Tabelle1" displayName="Tabelle1" ref="B3:L14" totalsRowShown="0" headerRowDxfId="20">
  <autoFilter ref="B3:L14" xr:uid="{58B57D47-E397-471B-9338-B318CA4925D8}"/>
  <tableColumns count="11">
    <tableColumn id="1" xr3:uid="{28BC9C52-87F5-4EA5-B92B-7AE986D46423}" name="Name"/>
    <tableColumn id="2" xr3:uid="{E65478EF-626B-4D4B-A848-932ECB5E8CAF}" name="Ticker"/>
    <tableColumn id="12" xr3:uid="{AE269740-CE0F-4A47-BA0A-F18F586FDAD1}" name="Kurs" dataDxfId="19">
      <calculatedColumnFormula>Ykurs(C4,"0")</calculatedColumnFormula>
    </tableColumn>
    <tableColumn id="3" xr3:uid="{59D6AA44-4B2A-421A-B3A7-F11E46BB1387}" name="1 Monat" dataDxfId="18">
      <calculatedColumnFormula>Ykurs(C4,"1M")</calculatedColumnFormula>
    </tableColumn>
    <tableColumn id="4" xr3:uid="{D406D869-2D7B-44AB-9FFE-F30144B18E34}" name="3 Monate" dataDxfId="17">
      <calculatedColumnFormula>Ykurs(C4,"3M")</calculatedColumnFormula>
    </tableColumn>
    <tableColumn id="8" xr3:uid="{77C10ADA-088D-4F6C-B343-C7B905FDF241}" name="6 Monate" dataDxfId="16">
      <calculatedColumnFormula>Ykurs(C4,"6M")</calculatedColumnFormula>
    </tableColumn>
    <tableColumn id="7" xr3:uid="{2295B33E-A4B8-4BF8-B3AB-B09DD6D75606}" name="Lfd. Jahr" dataDxfId="15">
      <calculatedColumnFormula>Ykurs(C4,"YTD")</calculatedColumnFormula>
    </tableColumn>
    <tableColumn id="6" xr3:uid="{76E8720F-8544-4DEA-BBAB-AC9EC90967DC}" name="1 Jahr" dataDxfId="14">
      <calculatedColumnFormula>Ykurs(C4,"1Y")</calculatedColumnFormula>
    </tableColumn>
    <tableColumn id="5" xr3:uid="{DC989FDD-9341-44CE-9FA0-DAFDB544E258}" name="3 Jahre" dataDxfId="13">
      <calculatedColumnFormula>Ykurs(C4,"3Y")</calculatedColumnFormula>
    </tableColumn>
    <tableColumn id="9" xr3:uid="{6D4D2F35-914B-4ED1-B5AA-3CE9E28AD7EE}" name="5 Jahre" dataDxfId="12">
      <calculatedColumnFormula>Ykurs(C4,"5Y")</calculatedColumnFormula>
    </tableColumn>
    <tableColumn id="10" xr3:uid="{088F2CF4-C3B1-451B-8638-8D36705407B8}" name="10 Jahre" dataDxfId="11">
      <calculatedColumnFormula>Ykurs(C4,"10Y")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FD1966-D33D-40C5-86F5-F589460AA68D}" name="Tabelle14" displayName="Tabelle14" ref="B17:L28" totalsRowShown="0" headerRowDxfId="10">
  <autoFilter ref="B17:L28" xr:uid="{8471382D-02A0-421D-90CF-B13F1DB575D8}"/>
  <tableColumns count="11">
    <tableColumn id="1" xr3:uid="{AAD82202-77D8-4EC0-B3F1-3D5F74A0DA5B}" name="Name"/>
    <tableColumn id="2" xr3:uid="{2D67330A-61CE-4F90-A350-F214E3D39AD1}" name="Ticker"/>
    <tableColumn id="12" xr3:uid="{D0721007-3188-4858-8DAA-933314C3B4A6}" name="Kurs" dataDxfId="9">
      <calculatedColumnFormula>Ykurs(C18,"0")</calculatedColumnFormula>
    </tableColumn>
    <tableColumn id="3" xr3:uid="{63A9D94B-6681-4CC7-A857-5CDEE8413A0F}" name="1 Monat" dataDxfId="8" dataCellStyle="Prozent">
      <calculatedColumnFormula>Yproz(C18,"1M")</calculatedColumnFormula>
    </tableColumn>
    <tableColumn id="4" xr3:uid="{C3B06D0F-DEFF-4CA8-A2D2-647E76B37987}" name="3 Monate" dataDxfId="7" dataCellStyle="Prozent">
      <calculatedColumnFormula>Yproz(C18,"3M")</calculatedColumnFormula>
    </tableColumn>
    <tableColumn id="8" xr3:uid="{4C0D7283-6226-4483-AE79-CD60ABF2BFEF}" name="6 Monate" dataDxfId="6" dataCellStyle="Prozent">
      <calculatedColumnFormula>Yproz(C18,"6M")</calculatedColumnFormula>
    </tableColumn>
    <tableColumn id="7" xr3:uid="{B468EF90-3A85-48F4-BE18-52FAB2893CBB}" name="Lfd. Jahr" dataDxfId="5" dataCellStyle="Prozent">
      <calculatedColumnFormula>Yproz(C18,"YTD")</calculatedColumnFormula>
    </tableColumn>
    <tableColumn id="6" xr3:uid="{2F21CFB2-6E0D-4C0C-97F8-04EF538707D7}" name="1 Jahr" dataDxfId="4" dataCellStyle="Prozent">
      <calculatedColumnFormula>Yproz(C18,"1Y")</calculatedColumnFormula>
    </tableColumn>
    <tableColumn id="5" xr3:uid="{D69BD517-1181-4B33-B0A4-8EFA7385FBFC}" name="3 Jahre" dataDxfId="3" dataCellStyle="Prozent">
      <calculatedColumnFormula>Yproz(C18,"3Y")</calculatedColumnFormula>
    </tableColumn>
    <tableColumn id="9" xr3:uid="{5ABBD5BA-C4D8-499A-8ABE-3D7F881D7D08}" name="5 Jahre" dataDxfId="2" dataCellStyle="Prozent">
      <calculatedColumnFormula>Yproz(C18,"5Y")</calculatedColumnFormula>
    </tableColumn>
    <tableColumn id="10" xr3:uid="{D6DDFC52-3198-4A62-962C-1299CA6530EC}" name="10 Jahre" dataDxfId="1" dataCellStyle="Prozent">
      <calculatedColumnFormula>Yproz(C18,"10Y")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A8F5-092F-4C30-860F-857C32E38348}">
  <sheetPr codeName="Tabelle1"/>
  <dimension ref="B1:M28"/>
  <sheetViews>
    <sheetView tabSelected="1" workbookViewId="0">
      <selection activeCell="B1" sqref="B1"/>
    </sheetView>
  </sheetViews>
  <sheetFormatPr baseColWidth="10" defaultRowHeight="15" x14ac:dyDescent="0.25"/>
  <cols>
    <col min="2" max="2" width="63.28515625" bestFit="1" customWidth="1"/>
    <col min="4" max="4" width="12.42578125" customWidth="1"/>
    <col min="5" max="10" width="11.42578125" customWidth="1"/>
  </cols>
  <sheetData>
    <row r="1" spans="2:12" ht="45.75" customHeight="1" x14ac:dyDescent="0.25"/>
    <row r="2" spans="2:12" x14ac:dyDescent="0.25">
      <c r="B2" t="s">
        <v>11</v>
      </c>
    </row>
    <row r="3" spans="2:12" ht="24.95" customHeight="1" x14ac:dyDescent="0.2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10</v>
      </c>
      <c r="I3" s="4" t="s">
        <v>9</v>
      </c>
      <c r="J3" s="4" t="s">
        <v>6</v>
      </c>
      <c r="K3" s="4" t="s">
        <v>7</v>
      </c>
      <c r="L3" s="4" t="s">
        <v>8</v>
      </c>
    </row>
    <row r="4" spans="2:12" ht="20.100000000000001" customHeight="1" x14ac:dyDescent="0.25">
      <c r="B4" s="1" t="s">
        <v>25</v>
      </c>
      <c r="C4" t="s">
        <v>13</v>
      </c>
      <c r="D4" s="2">
        <f>Ykurs(C4,"0")</f>
        <v>218.449997</v>
      </c>
      <c r="E4" s="2">
        <f>Ykurs(C4,"1M")</f>
        <v>194.25</v>
      </c>
      <c r="F4" s="2">
        <f>Ykurs(C4,"3M")</f>
        <v>181.554993</v>
      </c>
      <c r="G4" s="2">
        <f>Ykurs(C4,"6M")</f>
        <v>175.28999300000001</v>
      </c>
      <c r="H4" s="2">
        <f>Ykurs(C4,"YTD")</f>
        <v>193.41499300000001</v>
      </c>
      <c r="I4" s="2">
        <f>Ykurs(C4,"1Y")</f>
        <v>178.28999300000001</v>
      </c>
      <c r="J4" s="2">
        <f>Ykurs(C4,"3Y")</f>
        <v>154.490005</v>
      </c>
      <c r="K4" s="2">
        <f>Ykurs(C4,"5Y")</f>
        <v>108.379997</v>
      </c>
      <c r="L4" s="2">
        <f>Ykurs(C4,"10Y")</f>
        <v>0</v>
      </c>
    </row>
    <row r="5" spans="2:12" ht="20.100000000000001" customHeight="1" x14ac:dyDescent="0.25">
      <c r="B5" t="s">
        <v>26</v>
      </c>
      <c r="C5" t="s">
        <v>16</v>
      </c>
      <c r="D5" s="2">
        <f>Ykurs(C5,"0")</f>
        <v>62.164000999999999</v>
      </c>
      <c r="E5" s="2">
        <f t="shared" ref="E5:E12" si="0">Ykurs(C5,"1M")</f>
        <v>73.809997999999993</v>
      </c>
      <c r="F5" s="2">
        <f t="shared" ref="F5:F11" si="1">Ykurs(C5,"3M")</f>
        <v>67.440002000000007</v>
      </c>
      <c r="G5" s="2">
        <f t="shared" ref="G5:G6" si="2">Ykurs(C5,"6M")</f>
        <v>63.5</v>
      </c>
      <c r="H5" s="2">
        <f t="shared" ref="H5:H12" si="3">Ykurs(C5,"YTD")</f>
        <v>75.589995999999999</v>
      </c>
      <c r="I5" s="2">
        <f>Ykurs(C5,"1Y")</f>
        <v>66.440002000000007</v>
      </c>
      <c r="J5" s="2">
        <f>Ykurs(C5,"3Y")</f>
        <v>59.91</v>
      </c>
      <c r="K5" s="2">
        <f>Ykurs(C5,"5Y")</f>
        <v>39.323002000000002</v>
      </c>
      <c r="L5" s="2">
        <f>Ykurs(C5,"10Y")</f>
        <v>23.459999</v>
      </c>
    </row>
    <row r="6" spans="2:12" ht="20.100000000000001" customHeight="1" x14ac:dyDescent="0.25">
      <c r="B6" t="s">
        <v>27</v>
      </c>
      <c r="C6" t="s">
        <v>17</v>
      </c>
      <c r="D6" s="2">
        <f>Ykurs(C6,"0")</f>
        <v>12.291</v>
      </c>
      <c r="E6" s="2">
        <f t="shared" si="0"/>
        <v>0</v>
      </c>
      <c r="F6" s="2">
        <f t="shared" si="1"/>
        <v>0</v>
      </c>
      <c r="G6" s="2">
        <f t="shared" si="2"/>
        <v>0</v>
      </c>
      <c r="H6" s="2">
        <f t="shared" si="3"/>
        <v>0</v>
      </c>
      <c r="I6" s="2">
        <f>Ykurs(C6,"1Y")</f>
        <v>11.3085</v>
      </c>
      <c r="J6" s="2">
        <f>Ykurs(C6,"3Y")</f>
        <v>10.926500000000001</v>
      </c>
      <c r="K6" s="2">
        <f>Ykurs(C6,"5Y")</f>
        <v>7.2119999999999997</v>
      </c>
      <c r="L6" s="2">
        <f>Ykurs(C6,"10Y")</f>
        <v>8.8949999999999996</v>
      </c>
    </row>
    <row r="7" spans="2:12" ht="20.100000000000001" customHeight="1" x14ac:dyDescent="0.25">
      <c r="B7" t="s">
        <v>28</v>
      </c>
      <c r="C7" t="s">
        <v>18</v>
      </c>
      <c r="D7" s="2">
        <f t="shared" ref="D7:D10" si="4">Ykurs(C7,"0")</f>
        <v>47.438000000000002</v>
      </c>
      <c r="E7" s="2">
        <f t="shared" ref="E7:E10" si="5">Ykurs(C7,"1M")</f>
        <v>55.119999</v>
      </c>
      <c r="F7" s="2">
        <f t="shared" ref="F7:F10" si="6">Ykurs(C7,"3M")</f>
        <v>48.904998999999997</v>
      </c>
      <c r="G7" s="2">
        <f t="shared" ref="G7:G10" si="7">Ykurs(C7,"6M")</f>
        <v>45.514999000000003</v>
      </c>
      <c r="H7" s="2">
        <f t="shared" ref="H7:H10" si="8">Ykurs(C7,"YTD")</f>
        <v>56.709999000000003</v>
      </c>
      <c r="I7" s="2">
        <f t="shared" ref="I7:I10" si="9">Ykurs(C7,"1Y")</f>
        <v>43.728999999999999</v>
      </c>
      <c r="J7" s="2">
        <f t="shared" ref="J7:J10" si="10">Ykurs(C7,"3Y")</f>
        <v>44</v>
      </c>
      <c r="K7" s="2">
        <f t="shared" ref="K7:K10" si="11">Ykurs(C7,"5Y")</f>
        <v>28.889999</v>
      </c>
      <c r="L7" s="2">
        <f t="shared" ref="L7:L10" si="12">Ykurs(C7,"10Y")</f>
        <v>0</v>
      </c>
    </row>
    <row r="8" spans="2:12" ht="20.100000000000001" customHeight="1" x14ac:dyDescent="0.25">
      <c r="B8" t="s">
        <v>29</v>
      </c>
      <c r="C8" t="s">
        <v>19</v>
      </c>
      <c r="D8" s="2">
        <f t="shared" si="4"/>
        <v>107.24299600000001</v>
      </c>
      <c r="E8" s="2">
        <f t="shared" si="5"/>
        <v>0</v>
      </c>
      <c r="F8" s="2">
        <f t="shared" si="6"/>
        <v>0</v>
      </c>
      <c r="G8" s="2">
        <f t="shared" si="7"/>
        <v>0</v>
      </c>
      <c r="H8" s="2">
        <f t="shared" si="8"/>
        <v>0</v>
      </c>
      <c r="I8" s="2">
        <f t="shared" si="9"/>
        <v>0</v>
      </c>
      <c r="J8" s="2">
        <f t="shared" si="10"/>
        <v>0</v>
      </c>
      <c r="K8" s="2">
        <f t="shared" si="11"/>
        <v>0</v>
      </c>
      <c r="L8" s="2">
        <f t="shared" si="12"/>
        <v>0</v>
      </c>
    </row>
    <row r="9" spans="2:12" ht="20.100000000000001" customHeight="1" x14ac:dyDescent="0.25">
      <c r="B9" t="s">
        <v>30</v>
      </c>
      <c r="C9" t="s">
        <v>20</v>
      </c>
      <c r="D9" s="2">
        <f t="shared" si="4"/>
        <v>35.259998000000003</v>
      </c>
      <c r="E9" s="2">
        <f t="shared" si="5"/>
        <v>0</v>
      </c>
      <c r="F9" s="2">
        <f t="shared" si="6"/>
        <v>0</v>
      </c>
      <c r="G9" s="2">
        <f t="shared" si="7"/>
        <v>0</v>
      </c>
      <c r="H9" s="2">
        <f t="shared" si="8"/>
        <v>0</v>
      </c>
      <c r="I9" s="2">
        <f t="shared" si="9"/>
        <v>0</v>
      </c>
      <c r="J9" s="2">
        <f t="shared" si="10"/>
        <v>0</v>
      </c>
      <c r="K9" s="2">
        <f t="shared" si="11"/>
        <v>0</v>
      </c>
      <c r="L9" s="2">
        <f t="shared" si="12"/>
        <v>0</v>
      </c>
    </row>
    <row r="10" spans="2:12" ht="20.100000000000001" customHeight="1" x14ac:dyDescent="0.25">
      <c r="B10" t="s">
        <v>15</v>
      </c>
      <c r="C10" t="s">
        <v>14</v>
      </c>
      <c r="D10" s="2">
        <f t="shared" si="4"/>
        <v>254.35000600000001</v>
      </c>
      <c r="E10" s="2">
        <f t="shared" si="5"/>
        <v>227.429993</v>
      </c>
      <c r="F10" s="2">
        <f t="shared" si="6"/>
        <v>215.375</v>
      </c>
      <c r="G10" s="2">
        <f t="shared" si="7"/>
        <v>197.445007</v>
      </c>
      <c r="H10" s="2">
        <f t="shared" si="8"/>
        <v>228.24499499999999</v>
      </c>
      <c r="I10" s="2">
        <f t="shared" si="9"/>
        <v>165.46000699999999</v>
      </c>
      <c r="J10" s="2">
        <f t="shared" si="10"/>
        <v>119.775002</v>
      </c>
      <c r="K10" s="2">
        <f t="shared" si="11"/>
        <v>73.614998</v>
      </c>
      <c r="L10" s="2">
        <f t="shared" si="12"/>
        <v>43.084999000000003</v>
      </c>
    </row>
    <row r="11" spans="2:12" ht="20.100000000000001" customHeight="1" x14ac:dyDescent="0.25">
      <c r="B11" t="s">
        <v>31</v>
      </c>
      <c r="C11" s="6" t="s">
        <v>21</v>
      </c>
      <c r="D11" s="2">
        <f>Ykurs(C11,"0")</f>
        <v>287.82998700000002</v>
      </c>
      <c r="E11" s="2">
        <f t="shared" si="0"/>
        <v>0</v>
      </c>
      <c r="F11" s="2">
        <f t="shared" si="1"/>
        <v>0</v>
      </c>
      <c r="G11" s="2">
        <f>Ykurs(C11,"6M")</f>
        <v>0</v>
      </c>
      <c r="H11" s="2">
        <f t="shared" si="3"/>
        <v>0</v>
      </c>
      <c r="I11" s="2">
        <f>Ykurs(C11,"1Y")</f>
        <v>0</v>
      </c>
      <c r="J11" s="2">
        <f>Ykurs(C11,"3Y")</f>
        <v>0</v>
      </c>
      <c r="K11" s="2">
        <f>Ykurs(C11,"5Y")</f>
        <v>0</v>
      </c>
      <c r="L11" s="2">
        <f>Ykurs(C11,"10Y")</f>
        <v>0</v>
      </c>
    </row>
    <row r="12" spans="2:12" ht="20.100000000000001" customHeight="1" x14ac:dyDescent="0.25">
      <c r="B12" t="s">
        <v>32</v>
      </c>
      <c r="C12" t="s">
        <v>22</v>
      </c>
      <c r="D12" s="2">
        <f>Ykurs(C12,"0")</f>
        <v>46.450001</v>
      </c>
      <c r="E12" s="2">
        <f t="shared" si="0"/>
        <v>0</v>
      </c>
      <c r="F12" s="2">
        <f>Ykurs(C12,"3M")</f>
        <v>0</v>
      </c>
      <c r="G12" s="2">
        <f>Ykurs(C12,"6M")</f>
        <v>0</v>
      </c>
      <c r="H12" s="2">
        <f t="shared" si="3"/>
        <v>0</v>
      </c>
      <c r="I12" s="2">
        <f>Ykurs(C12,"1Y")</f>
        <v>0</v>
      </c>
      <c r="J12" s="2">
        <f>Ykurs(C12,"3Y")</f>
        <v>0</v>
      </c>
      <c r="K12" s="2">
        <f>Ykurs(C12,"5Y")</f>
        <v>0</v>
      </c>
      <c r="L12" s="2">
        <f>Ykurs(C12,"10Y")</f>
        <v>0</v>
      </c>
    </row>
    <row r="13" spans="2:12" ht="20.100000000000001" customHeight="1" x14ac:dyDescent="0.25">
      <c r="B13" t="s">
        <v>33</v>
      </c>
      <c r="C13" t="s">
        <v>23</v>
      </c>
      <c r="D13" s="2">
        <f t="shared" ref="D13:D14" si="13">Ykurs(C13,"0")</f>
        <v>40.700001</v>
      </c>
      <c r="E13" s="2">
        <f t="shared" ref="E13:E14" si="14">Ykurs(C13,"1M")</f>
        <v>0</v>
      </c>
      <c r="F13" s="2">
        <f t="shared" ref="F13:F14" si="15">Ykurs(C13,"3M")</f>
        <v>0</v>
      </c>
      <c r="G13" s="2">
        <f t="shared" ref="G13:G14" si="16">Ykurs(C13,"6M")</f>
        <v>0</v>
      </c>
      <c r="H13" s="2">
        <f t="shared" ref="H13:H14" si="17">Ykurs(C13,"YTD")</f>
        <v>0</v>
      </c>
      <c r="I13" s="2">
        <f t="shared" ref="I13:I14" si="18">Ykurs(C13,"1Y")</f>
        <v>0</v>
      </c>
      <c r="J13" s="2">
        <f t="shared" ref="J13:J14" si="19">Ykurs(C13,"3Y")</f>
        <v>0</v>
      </c>
      <c r="K13" s="2">
        <f t="shared" ref="K13:K14" si="20">Ykurs(C13,"5Y")</f>
        <v>0</v>
      </c>
      <c r="L13" s="2">
        <f t="shared" ref="L13:L14" si="21">Ykurs(C13,"10Y")</f>
        <v>0</v>
      </c>
    </row>
    <row r="14" spans="2:12" ht="20.100000000000001" customHeight="1" x14ac:dyDescent="0.25">
      <c r="B14" t="s">
        <v>34</v>
      </c>
      <c r="C14" t="s">
        <v>24</v>
      </c>
      <c r="D14" s="2">
        <f t="shared" si="13"/>
        <v>36.450001</v>
      </c>
      <c r="E14" s="2">
        <f t="shared" si="14"/>
        <v>0</v>
      </c>
      <c r="F14" s="2">
        <f t="shared" si="15"/>
        <v>0</v>
      </c>
      <c r="G14" s="2">
        <f t="shared" si="16"/>
        <v>0</v>
      </c>
      <c r="H14" s="2">
        <f t="shared" si="17"/>
        <v>0</v>
      </c>
      <c r="I14" s="2">
        <f t="shared" si="18"/>
        <v>0</v>
      </c>
      <c r="J14" s="2">
        <f t="shared" si="19"/>
        <v>0</v>
      </c>
      <c r="K14" s="2">
        <f t="shared" si="20"/>
        <v>0</v>
      </c>
      <c r="L14" s="2">
        <f t="shared" si="21"/>
        <v>0</v>
      </c>
    </row>
    <row r="15" spans="2:12" x14ac:dyDescent="0.25">
      <c r="D15" s="2"/>
      <c r="E15" s="2"/>
      <c r="F15" s="2"/>
      <c r="G15" s="2"/>
      <c r="H15" s="2"/>
      <c r="I15" s="2"/>
      <c r="J15" s="2"/>
      <c r="K15" s="2"/>
      <c r="L15" s="2"/>
    </row>
    <row r="16" spans="2:12" x14ac:dyDescent="0.25">
      <c r="B16" t="s">
        <v>12</v>
      </c>
    </row>
    <row r="17" spans="2:13" ht="24.95" customHeight="1" x14ac:dyDescent="0.25">
      <c r="B17" s="3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10</v>
      </c>
      <c r="I17" s="4" t="s">
        <v>9</v>
      </c>
      <c r="J17" s="4" t="s">
        <v>6</v>
      </c>
      <c r="K17" s="4" t="s">
        <v>7</v>
      </c>
      <c r="L17" s="4" t="s">
        <v>8</v>
      </c>
      <c r="M17" s="4"/>
    </row>
    <row r="18" spans="2:13" ht="20.100000000000001" customHeight="1" x14ac:dyDescent="0.25">
      <c r="B18" s="1" t="s">
        <v>25</v>
      </c>
      <c r="C18" t="s">
        <v>13</v>
      </c>
      <c r="D18" s="2">
        <f>Ykurs(C18,"0")</f>
        <v>218.449997</v>
      </c>
      <c r="E18" s="5">
        <f>Yproz(C18,"1M")</f>
        <v>0.12458170913770912</v>
      </c>
      <c r="F18" s="5">
        <f>Yproz(C18,"3M")</f>
        <v>0.20321668597679382</v>
      </c>
      <c r="G18" s="5">
        <f>Yproz(C18,"6M")</f>
        <v>0.24622058145669493</v>
      </c>
      <c r="H18" s="5">
        <f>Yproz(C18,"YTD")</f>
        <v>0.12943672882691148</v>
      </c>
      <c r="I18" s="5">
        <f>Yproz(C18,"1Y")</f>
        <v>0.22525102684815285</v>
      </c>
      <c r="J18" s="5">
        <f>Yproz(C18,"3Y")</f>
        <v>0.41400731393594037</v>
      </c>
      <c r="K18" s="5">
        <f>Yproz(C18,"5Y")</f>
        <v>1.0155933110055353</v>
      </c>
      <c r="L18" s="5">
        <f>Yproz(C18,"10Y")</f>
        <v>0</v>
      </c>
      <c r="M18" s="5"/>
    </row>
    <row r="19" spans="2:13" ht="20.100000000000001" customHeight="1" x14ac:dyDescent="0.25">
      <c r="B19" t="s">
        <v>26</v>
      </c>
      <c r="C19" t="s">
        <v>16</v>
      </c>
      <c r="D19" s="2">
        <f>Ykurs(C19,"0")</f>
        <v>62.164000999999999</v>
      </c>
      <c r="E19" s="5">
        <f t="shared" ref="E19:E22" si="22">Yproz(C19,"1M")</f>
        <v>-0.15778346180147568</v>
      </c>
      <c r="F19" s="5">
        <f t="shared" ref="F19:F22" si="23">Yproz(C19,"3M")</f>
        <v>-7.8232515473531675E-2</v>
      </c>
      <c r="G19" s="5">
        <f t="shared" ref="G19:G22" si="24">Yproz(C19,"6M")</f>
        <v>-2.1039354330708679E-2</v>
      </c>
      <c r="H19" s="5">
        <f t="shared" ref="H19:H22" si="25">Yproz(C19,"YTD")</f>
        <v>-0.17761603003656729</v>
      </c>
      <c r="I19" s="5">
        <f t="shared" ref="I19:I22" si="26">Yproz(C19,"1Y")</f>
        <v>-6.4358833101781171E-2</v>
      </c>
      <c r="J19" s="5">
        <f t="shared" ref="J19:J22" si="27">Yproz(C19,"3Y")</f>
        <v>3.7623118010348899E-2</v>
      </c>
      <c r="K19" s="5">
        <f t="shared" ref="K19:K22" si="28">Yproz(C19,"5Y")</f>
        <v>0.58085593261674162</v>
      </c>
      <c r="L19" s="5">
        <f t="shared" ref="L19:L22" si="29">Yproz(C19,"10Y")</f>
        <v>1.6497870268451418</v>
      </c>
      <c r="M19" s="5"/>
    </row>
    <row r="20" spans="2:13" ht="20.100000000000001" customHeight="1" x14ac:dyDescent="0.25">
      <c r="B20" t="s">
        <v>27</v>
      </c>
      <c r="C20" t="s">
        <v>17</v>
      </c>
      <c r="D20" s="2">
        <f>Ykurs(C20,"0")</f>
        <v>12.291</v>
      </c>
      <c r="E20" s="5">
        <f t="shared" si="22"/>
        <v>0</v>
      </c>
      <c r="F20" s="5">
        <f t="shared" si="23"/>
        <v>0</v>
      </c>
      <c r="G20" s="5">
        <f t="shared" si="24"/>
        <v>0</v>
      </c>
      <c r="H20" s="5">
        <f t="shared" si="25"/>
        <v>0</v>
      </c>
      <c r="I20" s="5">
        <f t="shared" si="26"/>
        <v>8.6881549277092449E-2</v>
      </c>
      <c r="J20" s="5">
        <f t="shared" si="27"/>
        <v>0.12487987919278813</v>
      </c>
      <c r="K20" s="5">
        <f t="shared" si="28"/>
        <v>0.70424292845257919</v>
      </c>
      <c r="L20" s="5">
        <f t="shared" si="29"/>
        <v>0.38178752107925812</v>
      </c>
      <c r="M20" s="5"/>
    </row>
    <row r="21" spans="2:13" ht="20.100000000000001" customHeight="1" x14ac:dyDescent="0.25">
      <c r="B21" t="s">
        <v>28</v>
      </c>
      <c r="C21" s="6" t="s">
        <v>18</v>
      </c>
      <c r="D21" s="2">
        <f>Ykurs(C21,"0")</f>
        <v>47.438000000000002</v>
      </c>
      <c r="E21" s="5">
        <f t="shared" si="22"/>
        <v>-0.1393686346039302</v>
      </c>
      <c r="F21" s="5">
        <f t="shared" si="23"/>
        <v>-2.999691299451809E-2</v>
      </c>
      <c r="G21" s="5">
        <f t="shared" si="24"/>
        <v>4.224983065472547E-2</v>
      </c>
      <c r="H21" s="5">
        <f t="shared" si="25"/>
        <v>-0.16349848639567072</v>
      </c>
      <c r="I21" s="5">
        <f t="shared" si="26"/>
        <v>8.4817855427748251E-2</v>
      </c>
      <c r="J21" s="5">
        <f t="shared" si="27"/>
        <v>7.8136363636363684E-2</v>
      </c>
      <c r="K21" s="5">
        <f t="shared" si="28"/>
        <v>0.64202151755006998</v>
      </c>
      <c r="L21" s="5">
        <f t="shared" si="29"/>
        <v>0</v>
      </c>
      <c r="M21" s="5"/>
    </row>
    <row r="22" spans="2:13" ht="20.100000000000001" customHeight="1" x14ac:dyDescent="0.25">
      <c r="B22" t="s">
        <v>29</v>
      </c>
      <c r="C22" t="s">
        <v>19</v>
      </c>
      <c r="D22" s="2">
        <f>Ykurs(C22,"0")</f>
        <v>107.24299600000001</v>
      </c>
      <c r="E22" s="5">
        <f t="shared" si="22"/>
        <v>0</v>
      </c>
      <c r="F22" s="5">
        <f t="shared" si="23"/>
        <v>0</v>
      </c>
      <c r="G22" s="5">
        <f t="shared" si="24"/>
        <v>0</v>
      </c>
      <c r="H22" s="5">
        <f t="shared" si="25"/>
        <v>0</v>
      </c>
      <c r="I22" s="5">
        <f t="shared" si="26"/>
        <v>0</v>
      </c>
      <c r="J22" s="5">
        <f t="shared" si="27"/>
        <v>0</v>
      </c>
      <c r="K22" s="5">
        <f t="shared" si="28"/>
        <v>0</v>
      </c>
      <c r="L22" s="5">
        <f t="shared" si="29"/>
        <v>0</v>
      </c>
      <c r="M22" s="5"/>
    </row>
    <row r="23" spans="2:13" ht="20.100000000000001" customHeight="1" x14ac:dyDescent="0.25">
      <c r="B23" t="s">
        <v>30</v>
      </c>
      <c r="C23" t="s">
        <v>20</v>
      </c>
      <c r="D23" s="2">
        <f t="shared" ref="D23:D28" si="30">Ykurs(C23,"0")</f>
        <v>35.259998000000003</v>
      </c>
      <c r="E23" s="5">
        <f t="shared" ref="E23:E28" si="31">Yproz(C23,"1M")</f>
        <v>0</v>
      </c>
      <c r="F23" s="5">
        <f t="shared" ref="F23:F28" si="32">Yproz(C23,"3M")</f>
        <v>0</v>
      </c>
      <c r="G23" s="5">
        <f t="shared" ref="G23:G28" si="33">Yproz(C23,"6M")</f>
        <v>0</v>
      </c>
      <c r="H23" s="5">
        <f t="shared" ref="H23:H28" si="34">Yproz(C23,"YTD")</f>
        <v>0</v>
      </c>
      <c r="I23" s="5">
        <f t="shared" ref="I23:I28" si="35">Yproz(C23,"1Y")</f>
        <v>0</v>
      </c>
      <c r="J23" s="5">
        <f t="shared" ref="J23:J28" si="36">Yproz(C23,"3Y")</f>
        <v>0</v>
      </c>
      <c r="K23" s="5">
        <f t="shared" ref="K23:K28" si="37">Yproz(C23,"5Y")</f>
        <v>0</v>
      </c>
      <c r="L23" s="5">
        <f t="shared" ref="L23:L28" si="38">Yproz(C23,"10Y")</f>
        <v>0</v>
      </c>
    </row>
    <row r="24" spans="2:13" ht="20.100000000000001" customHeight="1" x14ac:dyDescent="0.25">
      <c r="B24" t="s">
        <v>15</v>
      </c>
      <c r="C24" t="s">
        <v>14</v>
      </c>
      <c r="D24" s="2">
        <f t="shared" si="30"/>
        <v>254.35000600000001</v>
      </c>
      <c r="E24" s="5">
        <f t="shared" si="31"/>
        <v>0.11836615146886106</v>
      </c>
      <c r="F24" s="5">
        <f t="shared" si="32"/>
        <v>0.18096346372605923</v>
      </c>
      <c r="G24" s="5">
        <f t="shared" si="33"/>
        <v>0.28820682712933837</v>
      </c>
      <c r="H24" s="5">
        <f t="shared" si="34"/>
        <v>0.11437276423082145</v>
      </c>
      <c r="I24" s="5">
        <f t="shared" si="35"/>
        <v>0.53722951311128631</v>
      </c>
      <c r="J24" s="5">
        <f t="shared" si="36"/>
        <v>1.1235650323762885</v>
      </c>
      <c r="K24" s="5">
        <f t="shared" si="37"/>
        <v>2.4551383944885798</v>
      </c>
      <c r="L24" s="5">
        <f t="shared" si="38"/>
        <v>4.9034469514551917</v>
      </c>
    </row>
    <row r="25" spans="2:13" ht="20.100000000000001" customHeight="1" x14ac:dyDescent="0.25">
      <c r="B25" t="s">
        <v>31</v>
      </c>
      <c r="C25" t="s">
        <v>21</v>
      </c>
      <c r="D25" s="2">
        <f t="shared" si="30"/>
        <v>287.82998700000002</v>
      </c>
      <c r="E25" s="5">
        <f t="shared" si="31"/>
        <v>0</v>
      </c>
      <c r="F25" s="5">
        <f t="shared" si="32"/>
        <v>0</v>
      </c>
      <c r="G25" s="5">
        <f t="shared" si="33"/>
        <v>0</v>
      </c>
      <c r="H25" s="5">
        <f t="shared" si="34"/>
        <v>0</v>
      </c>
      <c r="I25" s="5">
        <f t="shared" si="35"/>
        <v>0</v>
      </c>
      <c r="J25" s="5">
        <f t="shared" si="36"/>
        <v>0</v>
      </c>
      <c r="K25" s="5">
        <f t="shared" si="37"/>
        <v>0</v>
      </c>
      <c r="L25" s="5">
        <f t="shared" si="38"/>
        <v>0</v>
      </c>
    </row>
    <row r="26" spans="2:13" ht="20.100000000000001" customHeight="1" x14ac:dyDescent="0.25">
      <c r="B26" t="s">
        <v>32</v>
      </c>
      <c r="C26" t="s">
        <v>22</v>
      </c>
      <c r="D26" s="2">
        <f t="shared" si="30"/>
        <v>46.450001</v>
      </c>
      <c r="E26" s="5">
        <f t="shared" si="31"/>
        <v>0</v>
      </c>
      <c r="F26" s="5">
        <f t="shared" si="32"/>
        <v>0</v>
      </c>
      <c r="G26" s="5">
        <f t="shared" si="33"/>
        <v>0</v>
      </c>
      <c r="H26" s="5">
        <f t="shared" si="34"/>
        <v>0</v>
      </c>
      <c r="I26" s="5">
        <f t="shared" si="35"/>
        <v>0</v>
      </c>
      <c r="J26" s="5">
        <f t="shared" si="36"/>
        <v>0</v>
      </c>
      <c r="K26" s="5">
        <f t="shared" si="37"/>
        <v>0</v>
      </c>
      <c r="L26" s="5">
        <f t="shared" si="38"/>
        <v>0</v>
      </c>
    </row>
    <row r="27" spans="2:13" ht="20.100000000000001" customHeight="1" x14ac:dyDescent="0.25">
      <c r="B27" t="s">
        <v>33</v>
      </c>
      <c r="C27" t="s">
        <v>23</v>
      </c>
      <c r="D27" s="2">
        <f t="shared" si="30"/>
        <v>40.700001</v>
      </c>
      <c r="E27" s="5">
        <f t="shared" si="31"/>
        <v>0</v>
      </c>
      <c r="F27" s="5">
        <f t="shared" si="32"/>
        <v>0</v>
      </c>
      <c r="G27" s="5">
        <f t="shared" si="33"/>
        <v>0</v>
      </c>
      <c r="H27" s="5">
        <f t="shared" si="34"/>
        <v>0</v>
      </c>
      <c r="I27" s="5">
        <f t="shared" si="35"/>
        <v>0</v>
      </c>
      <c r="J27" s="5">
        <f t="shared" si="36"/>
        <v>0</v>
      </c>
      <c r="K27" s="5">
        <f t="shared" si="37"/>
        <v>0</v>
      </c>
      <c r="L27" s="5">
        <f t="shared" si="38"/>
        <v>0</v>
      </c>
    </row>
    <row r="28" spans="2:13" ht="20.100000000000001" customHeight="1" x14ac:dyDescent="0.25">
      <c r="B28" t="s">
        <v>34</v>
      </c>
      <c r="C28" t="s">
        <v>24</v>
      </c>
      <c r="D28" s="2">
        <f t="shared" si="30"/>
        <v>36.450001</v>
      </c>
      <c r="E28" s="5">
        <f t="shared" si="31"/>
        <v>0</v>
      </c>
      <c r="F28" s="5">
        <f t="shared" si="32"/>
        <v>0</v>
      </c>
      <c r="G28" s="5">
        <f t="shared" si="33"/>
        <v>0</v>
      </c>
      <c r="H28" s="5">
        <f t="shared" si="34"/>
        <v>0</v>
      </c>
      <c r="I28" s="5">
        <f t="shared" si="35"/>
        <v>0</v>
      </c>
      <c r="J28" s="5">
        <f t="shared" si="36"/>
        <v>0</v>
      </c>
      <c r="K28" s="5">
        <f t="shared" si="37"/>
        <v>0</v>
      </c>
      <c r="L28" s="5">
        <f t="shared" si="38"/>
        <v>0</v>
      </c>
    </row>
  </sheetData>
  <conditionalFormatting sqref="E18:L28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E4:H4" calculatedColumn="1"/>
  </ignoredErrors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autoLine="0" r:id="rId5">
            <anchor moveWithCells="1">
              <from>
                <xdr:col>1</xdr:col>
                <xdr:colOff>180975</xdr:colOff>
                <xdr:row>0</xdr:row>
                <xdr:rowOff>142875</xdr:rowOff>
              </from>
              <to>
                <xdr:col>1</xdr:col>
                <xdr:colOff>2209800</xdr:colOff>
                <xdr:row>0</xdr:row>
                <xdr:rowOff>438150</xdr:rowOff>
              </to>
            </anchor>
          </controlPr>
        </control>
      </mc:Choice>
      <mc:Fallback>
        <control shapeId="1026" r:id="rId4" name="CommandButton1"/>
      </mc:Fallback>
    </mc:AlternateContent>
  </controls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Büttner</cp:lastModifiedBy>
  <dcterms:created xsi:type="dcterms:W3CDTF">2021-01-05T14:55:44Z</dcterms:created>
  <dcterms:modified xsi:type="dcterms:W3CDTF">2021-01-07T00:18:02Z</dcterms:modified>
</cp:coreProperties>
</file>