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Users\rhier\Documents\Finanztabellen\YahooQuotes\"/>
    </mc:Choice>
  </mc:AlternateContent>
  <xr:revisionPtr revIDLastSave="0" documentId="13_ncr:1_{828D060F-1CCC-4E29-8544-61257CD537B2}" xr6:coauthVersionLast="45" xr6:coauthVersionMax="45" xr10:uidLastSave="{00000000-0000-0000-0000-000000000000}"/>
  <bookViews>
    <workbookView xWindow="3555" yWindow="885" windowWidth="33735" windowHeight="18885" tabRatio="500" xr2:uid="{00000000-000D-0000-FFFF-FFFF00000000}"/>
  </bookViews>
  <sheets>
    <sheet name="Tabelle1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P5" i="1"/>
  <c r="P4" i="1"/>
  <c r="P6" i="1"/>
  <c r="P3" i="1"/>
  <c r="O4" i="1"/>
  <c r="O5" i="1"/>
  <c r="O6" i="1"/>
  <c r="O3" i="1"/>
  <c r="N4" i="1"/>
  <c r="N5" i="1"/>
  <c r="N6" i="1"/>
  <c r="N3" i="1"/>
  <c r="M4" i="1"/>
  <c r="M5" i="1"/>
  <c r="M6" i="1"/>
  <c r="M3" i="1"/>
  <c r="L4" i="1"/>
  <c r="L5" i="1"/>
  <c r="L6" i="1"/>
  <c r="L7" i="1"/>
  <c r="L8" i="1"/>
  <c r="L9" i="1"/>
  <c r="L3" i="1"/>
  <c r="K4" i="1"/>
  <c r="K5" i="1"/>
  <c r="K6" i="1"/>
  <c r="K7" i="1"/>
  <c r="K8" i="1"/>
  <c r="K9" i="1"/>
  <c r="K3" i="1"/>
  <c r="J9" i="1"/>
  <c r="I9" i="1"/>
  <c r="H9" i="1"/>
  <c r="G9" i="1"/>
  <c r="F9" i="1"/>
  <c r="E9" i="1"/>
  <c r="D9" i="1"/>
  <c r="J8" i="1"/>
  <c r="I8" i="1"/>
  <c r="H8" i="1"/>
  <c r="G8" i="1"/>
  <c r="F8" i="1"/>
  <c r="E8" i="1"/>
  <c r="D8" i="1"/>
  <c r="J7" i="1"/>
  <c r="I7" i="1"/>
  <c r="H7" i="1"/>
  <c r="G7" i="1"/>
  <c r="F7" i="1"/>
  <c r="E7" i="1"/>
  <c r="D7" i="1"/>
  <c r="J6" i="1"/>
  <c r="I6" i="1"/>
  <c r="H6" i="1"/>
  <c r="G6" i="1"/>
  <c r="F6" i="1"/>
  <c r="E6" i="1"/>
  <c r="D6" i="1"/>
  <c r="J5" i="1"/>
  <c r="I5" i="1"/>
  <c r="H5" i="1"/>
  <c r="G5" i="1"/>
  <c r="F5" i="1"/>
  <c r="E5" i="1"/>
  <c r="D5" i="1"/>
  <c r="J4" i="1"/>
  <c r="I4" i="1"/>
  <c r="H4" i="1"/>
  <c r="G4" i="1"/>
  <c r="F4" i="1"/>
  <c r="E4" i="1"/>
  <c r="D4" i="1"/>
  <c r="J3" i="1"/>
  <c r="I3" i="1"/>
  <c r="H3" i="1"/>
  <c r="F3" i="1"/>
  <c r="E3" i="1"/>
  <c r="D3" i="1"/>
</calcChain>
</file>

<file path=xl/sharedStrings.xml><?xml version="1.0" encoding="utf-8"?>
<sst xmlns="http://schemas.openxmlformats.org/spreadsheetml/2006/main" count="29" uniqueCount="29">
  <si>
    <t>Name</t>
  </si>
  <si>
    <t>Symbol</t>
  </si>
  <si>
    <t>Dt. Telekom</t>
  </si>
  <si>
    <t>BASF</t>
  </si>
  <si>
    <t>SAP</t>
  </si>
  <si>
    <t>Daimler</t>
  </si>
  <si>
    <t>db x-trackers MSCI World ETF 1D</t>
  </si>
  <si>
    <t>iShares JPM EM Bond ETF</t>
  </si>
  <si>
    <t>UBS MSCI EM ETF</t>
  </si>
  <si>
    <t>DTE.DE</t>
  </si>
  <si>
    <t>XDWL.F</t>
  </si>
  <si>
    <t>IUS7.SG</t>
  </si>
  <si>
    <t>UIMI.F</t>
  </si>
  <si>
    <t>fiftyTwoWeekLow</t>
  </si>
  <si>
    <t>fiftyTwoWeekHigh</t>
  </si>
  <si>
    <t>trailingAnnualDividendRate</t>
  </si>
  <si>
    <t>SAP.DE</t>
  </si>
  <si>
    <t>DAI.DE</t>
  </si>
  <si>
    <t>trailingAnnualDividendYield</t>
  </si>
  <si>
    <t>trailingPE</t>
  </si>
  <si>
    <t>forwardPE</t>
  </si>
  <si>
    <t>regularMarketPrice</t>
  </si>
  <si>
    <t>regularMarketPreviousClose</t>
  </si>
  <si>
    <t>regularMarketChange</t>
  </si>
  <si>
    <t>regularMarketChangePercent</t>
  </si>
  <si>
    <t>regularMarketTime</t>
  </si>
  <si>
    <t>regularMarketTime (Date)</t>
  </si>
  <si>
    <t>regularMarketVolume</t>
  </si>
  <si>
    <t>BAS.DE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</si>
</sst>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\ ;[Red]\-#,##0.000\ "/>
    <numFmt numFmtId="166" formatCode="0\ %"/>
    <numFmt numFmtId="169" formatCode="0.00\ %"/>
  </numFmts>
  <fonts count="4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000080"/>
        <bgColor rgb="FF00008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6" fontId="3" fillId="0" borderId="0" applyBorder="0" applyAlignment="0" applyProtection="0"/>
    <xf numFmtId="0" fontId="1" fillId="2" borderId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4" fontId="0" fillId="0" borderId="1" xfId="1" applyNumberFormat="1" applyFont="1" applyBorder="1"/>
    <xf numFmtId="21" fontId="0" fillId="0" borderId="1" xfId="1" applyNumberFormat="1" applyFont="1" applyBorder="1"/>
    <xf numFmtId="1" fontId="0" fillId="0" borderId="1" xfId="1" applyNumberFormat="1" applyFont="1" applyBorder="1"/>
    <xf numFmtId="169" fontId="3" fillId="0" borderId="0" xfId="1" applyNumberFormat="1"/>
    <xf numFmtId="2" fontId="0" fillId="0" borderId="0" xfId="0" applyNumberFormat="1"/>
  </cellXfs>
  <cellStyles count="3">
    <cellStyle name="Erklärender Text" xfId="2" builtinId="53" customBuiltin="1"/>
    <cellStyle name="Prozent" xfId="1" builtinId="5"/>
    <cellStyle name="Standard" xfId="0" builtinId="0"/>
  </cellStyles>
  <dxfs count="5">
    <dxf>
      <font>
        <color rgb="FF9C0006"/>
      </font>
    </dxf>
    <dxf>
      <font>
        <color rgb="FFFF0000"/>
        <name val="Calibri"/>
        <family val="2"/>
      </font>
    </dxf>
    <dxf>
      <font>
        <color rgb="FF9C0006"/>
      </font>
    </dxf>
    <dxf>
      <font>
        <color rgb="FFFF0000"/>
        <name val="Calibri"/>
        <family val="2"/>
      </font>
    </dxf>
    <dxf>
      <font>
        <color rgb="FFFF0000"/>
        <name val="Calibri"/>
        <family val="2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P9"/>
  <sheetViews>
    <sheetView tabSelected="1" zoomScaleNormal="100" workbookViewId="0"/>
  </sheetViews>
  <sheetFormatPr baseColWidth="10" defaultColWidth="9.140625" defaultRowHeight="15" x14ac:dyDescent="0.25"/>
  <cols>
    <col min="1" max="1" width="4.42578125" customWidth="1"/>
    <col min="2" max="2" width="45.7109375" customWidth="1"/>
    <col min="3" max="3" width="17.5703125" customWidth="1"/>
    <col min="4" max="4" width="15.140625" customWidth="1"/>
    <col min="5" max="5" width="16" customWidth="1"/>
    <col min="6" max="6" width="15.28515625" customWidth="1"/>
    <col min="7" max="7" width="16.5703125" customWidth="1"/>
    <col min="8" max="9" width="12.7109375" customWidth="1"/>
    <col min="10" max="10" width="15.5703125" customWidth="1"/>
    <col min="11" max="12" width="14.28515625" customWidth="1"/>
    <col min="13" max="13" width="15.140625" customWidth="1"/>
    <col min="14" max="14" width="15.7109375" customWidth="1"/>
    <col min="15" max="16" width="11.85546875" customWidth="1"/>
  </cols>
  <sheetData>
    <row r="1" spans="2:16" ht="20.100000000000001" customHeight="1" x14ac:dyDescent="0.25"/>
    <row r="2" spans="2:16" ht="45" x14ac:dyDescent="0.25">
      <c r="B2" s="1" t="s">
        <v>0</v>
      </c>
      <c r="C2" s="1" t="s">
        <v>1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26</v>
      </c>
      <c r="I2" s="1" t="s">
        <v>25</v>
      </c>
      <c r="J2" s="1" t="s">
        <v>27</v>
      </c>
      <c r="K2" s="1" t="s">
        <v>13</v>
      </c>
      <c r="L2" s="1" t="s">
        <v>14</v>
      </c>
      <c r="M2" s="1" t="s">
        <v>15</v>
      </c>
      <c r="N2" s="1" t="s">
        <v>18</v>
      </c>
      <c r="O2" s="1" t="s">
        <v>19</v>
      </c>
      <c r="P2" s="1" t="s">
        <v>20</v>
      </c>
    </row>
    <row r="3" spans="2:16" x14ac:dyDescent="0.25">
      <c r="B3" s="2" t="s">
        <v>2</v>
      </c>
      <c r="C3" s="2" t="s">
        <v>9</v>
      </c>
      <c r="D3" s="3">
        <f>VALUE(SUBSTITUTE(MID(_xlfn.WEBSERVICE("https://query1.finance.yahoo.com/v7/finance/quote?symbols="&amp;$C3),SEARCH("regularMarketPrice",_xlfn.WEBSERVICE("https://query1.finance.yahoo.com/v7/finance/quote?symbols="&amp;$C3))+20,SEARCH(",",MID(_xlfn.WEBSERVICE("https://query1.finance.yahoo.com/v7/finance/quote?symbols="&amp;$C3),SEARCH("regularMarketPrice",_xlfn.WEBSERVICE("https://query1.finance.yahoo.com/v7/finance/quote?symbols="&amp;$C3))+20,18))-1),".",","))</f>
        <v>15.35</v>
      </c>
      <c r="E3" s="3">
        <f>VALUE(SUBSTITUTE(MID(_xlfn.WEBSERVICE("https://query1.finance.yahoo.com/v7/finance/quote?symbols="&amp;$C3),SEARCH("regularMarketPreviousClose",_xlfn.WEBSERVICE("https://query1.finance.yahoo.com/v7/finance/quote?symbols="&amp;$C3))+28,SEARCH(",",MID(_xlfn.WEBSERVICE("https://query1.finance.yahoo.com/v7/finance/quote?symbols="&amp;$C3),SEARCH("regularMarketPreviousClose",_xlfn.WEBSERVICE("https://query1.finance.yahoo.com/v7/finance/quote?symbols="&amp;$C3))+28,18))-1),".",","))</f>
        <v>15.105</v>
      </c>
      <c r="F3" s="4">
        <f>VALUE(SUBSTITUTE(MID(_xlfn.WEBSERVICE("https://query1.finance.yahoo.com/v7/finance/quote?symbols="&amp;$C3),SEARCH("regularMarketChange"":",_xlfn.WEBSERVICE("https://query1.finance.yahoo.com/v7/finance/quote?symbols="&amp;$C3))+21,SEARCH(",",MID(_xlfn.WEBSERVICE("https://query1.finance.yahoo.com/v7/finance/quote?symbols="&amp;$C3),SEARCH("regularMarketChange"":",_xlfn.WEBSERVICE("https://query1.finance.yahoo.com/v7/finance/quote?symbols="&amp;$C3))+21,18))-1),".",","))</f>
        <v>0.24500084</v>
      </c>
      <c r="G3" s="8">
        <f>VALUE(SUBSTITUTE(MID(_xlfn.WEBSERVICE("https://query1.finance.yahoo.com/v7/finance/quote?symbols="&amp;$C3),SEARCH("regularMarketChangePercent",_xlfn.WEBSERVICE("https://query1.finance.yahoo.com/v7/finance/quote?symbols="&amp;$C3))+28,SEARCH(",",MID(_xlfn.WEBSERVICE("https://query1.finance.yahoo.com/v7/finance/quote?symbols="&amp;$C3),SEARCH("regularMarketChangePercent",_xlfn.WEBSERVICE("https://query1.finance.yahoo.com/v7/finance/quote?symbols="&amp;$C3))+28,18))-1),".",","))/100</f>
        <v>1.6219851E-2</v>
      </c>
      <c r="H3" s="5">
        <f>(VALUE(MID(_xlfn.WEBSERVICE("https://query1.finance.yahoo.com/v7/finance/quote?symbols="&amp;$C3),SEARCH("regularMarketTime",_xlfn.WEBSERVICE("https://query1.finance.yahoo.com/v7/finance/quote?symbols="&amp;$C3))+19,SEARCH(",",MID(_xlfn.WEBSERVICE("https://query1.finance.yahoo.com/v7/finance/quote?symbols="&amp;$C3),SEARCH("regularMarketTime",_xlfn.WEBSERVICE("https://query1.finance.yahoo.com/v7/finance/quote?symbols="&amp;$C3))+19,18))-1))+7200)/86400+25569</f>
        <v>44203.760601851856</v>
      </c>
      <c r="I3" s="6">
        <f>(VALUE(MID(_xlfn.WEBSERVICE("https://query1.finance.yahoo.com/v7/finance/quote?symbols="&amp;$C3),SEARCH("regularMarketTime",_xlfn.WEBSERVICE("https://query1.finance.yahoo.com/v7/finance/quote?symbols="&amp;$C3))+19,SEARCH(",",MID(_xlfn.WEBSERVICE("https://query1.finance.yahoo.com/v7/finance/quote?symbols="&amp;$C3),SEARCH("regularMarketTime",_xlfn.WEBSERVICE("https://query1.finance.yahoo.com/v7/finance/quote?symbols="&amp;$C3))+19,18))-1))+7200)/86400+25569</f>
        <v>44203.760601851856</v>
      </c>
      <c r="J3" s="7">
        <f>VALUE(MID(_xlfn.WEBSERVICE("https://query1.finance.yahoo.com/v7/finance/quote?symbols="&amp;$C3),SEARCH("regularMarketVolume",_xlfn.WEBSERVICE("https://query1.finance.yahoo.com/v7/finance/quote?symbols="&amp;$C3))+21,SEARCH(",",MID(_xlfn.WEBSERVICE("https://query1.finance.yahoo.com/v7/finance/quote?symbols="&amp;$C3),SEARCH("regularMarketVolume",_xlfn.WEBSERVICE("https://query1.finance.yahoo.com/v7/finance/quote?symbols="&amp;$C3))+21,18))-1))</f>
        <v>8076978</v>
      </c>
      <c r="K3">
        <f>VALUE(SUBSTITUTE(MID(_xlfn.WEBSERVICE("https://query1.finance.yahoo.com/v7/finance/quote?symbols="&amp;$C3),SEARCH("fiftyTwoWeekLow""",_xlfn.WEBSERVICE("https://query1.finance.yahoo.com/v7/finance/quote?symbols="&amp;$C3))+17,SEARCH(",",MID(_xlfn.WEBSERVICE("https://query1.finance.yahoo.com/v7/finance/quote?symbols="&amp;$C3),SEARCH("fiftyTwoWeekLow""",_xlfn.WEBSERVICE("https://query1.finance.yahoo.com/v7/finance/quote?symbols="&amp;$C3))+17,18))-1),".",","))</f>
        <v>10.406000000000001</v>
      </c>
      <c r="L3">
        <f>VALUE(SUBSTITUTE(MID(_xlfn.WEBSERVICE("https://query1.finance.yahoo.com/v7/finance/quote?symbols="&amp;$C3),SEARCH("fiftyTwoWeekHigh""",_xlfn.WEBSERVICE("https://query1.finance.yahoo.com/v7/finance/quote?symbols="&amp;$C3))+18,SEARCH(",",MID(_xlfn.WEBSERVICE("https://query1.finance.yahoo.com/v7/finance/quote?symbols="&amp;$C3),SEARCH("fiftyTwoWeekHigh""",_xlfn.WEBSERVICE("https://query1.finance.yahoo.com/v7/finance/quote?symbols="&amp;$C3))+18,18))-1),".",","))</f>
        <v>16.748000000000001</v>
      </c>
      <c r="M3">
        <f>VALUE(SUBSTITUTE(MID(_xlfn.WEBSERVICE("https://query1.finance.yahoo.com/v7/finance/quote?symbols="&amp;$C3),SEARCH("trailingAnnualDividendRate",_xlfn.WEBSERVICE("https://query1.finance.yahoo.com/v7/finance/quote?symbols="&amp;$C3))+28,SEARCH(",",MID(_xlfn.WEBSERVICE("https://query1.finance.yahoo.com/v7/finance/quote?symbols="&amp;$C3),SEARCH("trailingAnnualDividendRate",_xlfn.WEBSERVICE("https://query1.finance.yahoo.com/v7/finance/quote?symbols="&amp;$C3))+28,18))-1),".",","))</f>
        <v>0.6</v>
      </c>
      <c r="N3" s="8">
        <f>VALUE(SUBSTITUTE(MID(_xlfn.WEBSERVICE("https://query1.finance.yahoo.com/v7/finance/quote?symbols="&amp;$C3),SEARCH("trailingAnnualDividendYield",_xlfn.WEBSERVICE("https://query1.finance.yahoo.com/v7/finance/quote?symbols="&amp;$C3))+29,SEARCH(",",MID(_xlfn.WEBSERVICE("https://query1.finance.yahoo.com/v7/finance/quote?symbols="&amp;$C3),SEARCH("trailingAnnualDividendYield",_xlfn.WEBSERVICE("https://query1.finance.yahoo.com/v7/finance/quote?symbols="&amp;$C3))+29,18))-1),".",","))</f>
        <v>3.9721949999999999E-2</v>
      </c>
      <c r="O3" s="9">
        <f>VALUE(SUBSTITUTE(MID(_xlfn.WEBSERVICE("https://query1.finance.yahoo.com/v7/finance/quote?symbols="&amp;$C3),SEARCH("trailingPE",_xlfn.WEBSERVICE("https://query1.finance.yahoo.com/v7/finance/quote?symbols="&amp;$C3))+12,SEARCH(",",MID(_xlfn.WEBSERVICE("https://query1.finance.yahoo.com/v7/finance/quote?symbols="&amp;$C3),SEARCH("trailingPE",_xlfn.WEBSERVICE("https://query1.finance.yahoo.com/v7/finance/quote?symbols="&amp;$C3))+12,18))-1),".",","))</f>
        <v>23.187311000000001</v>
      </c>
      <c r="P3" s="9">
        <f>VALUE(SUBSTITUTE(MID(_xlfn.WEBSERVICE("https://query1.finance.yahoo.com/v7/finance/quote?symbols="&amp;$C3),SEARCH("forwardPE",_xlfn.WEBSERVICE("https://query1.finance.yahoo.com/v7/finance/quote?symbols="&amp;$C3))+11,SEARCH(",",MID(_xlfn.WEBSERVICE("https://query1.finance.yahoo.com/v7/finance/quote?symbols="&amp;$C3),SEARCH("forwardPE",_xlfn.WEBSERVICE("https://query1.finance.yahoo.com/v7/finance/quote?symbols="&amp;$C3))+11,18))-1),".",","))</f>
        <v>13.828829000000001</v>
      </c>
    </row>
    <row r="4" spans="2:16" x14ac:dyDescent="0.25">
      <c r="B4" s="2" t="s">
        <v>3</v>
      </c>
      <c r="C4" s="2" t="s">
        <v>28</v>
      </c>
      <c r="D4" s="3">
        <f>VALUE(SUBSTITUTE(MID(_xlfn.WEBSERVICE("https://query1.finance.yahoo.com/v7/finance/quote?symbols="&amp;$C4),SEARCH("regularMarketPrice",_xlfn.WEBSERVICE("https://query1.finance.yahoo.com/v7/finance/quote?symbols="&amp;$C4))+20,SEARCH(",",MID(_xlfn.WEBSERVICE("https://query1.finance.yahoo.com/v7/finance/quote?symbols="&amp;$C4),SEARCH("regularMarketPrice",_xlfn.WEBSERVICE("https://query1.finance.yahoo.com/v7/finance/quote?symbols="&amp;$C4))+20,18))-1),".",","))</f>
        <v>68.41</v>
      </c>
      <c r="E4" s="3">
        <f>VALUE(SUBSTITUTE(MID(_xlfn.WEBSERVICE("https://query1.finance.yahoo.com/v7/finance/quote?symbols="&amp;$C4),SEARCH("regularMarketPreviousClose",_xlfn.WEBSERVICE("https://query1.finance.yahoo.com/v7/finance/quote?symbols="&amp;$C4))+28,SEARCH(",",MID(_xlfn.WEBSERVICE("https://query1.finance.yahoo.com/v7/finance/quote?symbols="&amp;$C4),SEARCH("regularMarketPreviousClose",_xlfn.WEBSERVICE("https://query1.finance.yahoo.com/v7/finance/quote?symbols="&amp;$C4))+28,18))-1),".",","))</f>
        <v>67.37</v>
      </c>
      <c r="F4" s="4">
        <f>VALUE(SUBSTITUTE(MID(_xlfn.WEBSERVICE("https://query1.finance.yahoo.com/v7/finance/quote?symbols="&amp;$C4),SEARCH("regularMarketChange"":",_xlfn.WEBSERVICE("https://query1.finance.yahoo.com/v7/finance/quote?symbols="&amp;$C4))+21,SEARCH(",",MID(_xlfn.WEBSERVICE("https://query1.finance.yahoo.com/v7/finance/quote?symbols="&amp;$C4),SEARCH("regularMarketChange"":",_xlfn.WEBSERVICE("https://query1.finance.yahoo.com/v7/finance/quote?symbols="&amp;$C4))+21,18))-1),".",","))</f>
        <v>1.0400008999999999</v>
      </c>
      <c r="G4" s="8">
        <f>VALUE(SUBSTITUTE(MID(_xlfn.WEBSERVICE("https://query1.finance.yahoo.com/v7/finance/quote?symbols="&amp;$C4),SEARCH("regularMarketChangePercent",_xlfn.WEBSERVICE("https://query1.finance.yahoo.com/v7/finance/quote?symbols="&amp;$C4))+28,SEARCH(",",MID(_xlfn.WEBSERVICE("https://query1.finance.yahoo.com/v7/finance/quote?symbols="&amp;$C4),SEARCH("regularMarketChangePercent",_xlfn.WEBSERVICE("https://query1.finance.yahoo.com/v7/finance/quote?symbols="&amp;$C4))+28,18))-1),".",","))/100</f>
        <v>1.5437151E-2</v>
      </c>
      <c r="H4" s="5">
        <f>(VALUE(MID(_xlfn.WEBSERVICE("https://query1.finance.yahoo.com/v7/finance/quote?symbols="&amp;$C4),SEARCH("regularMarketTime",_xlfn.WEBSERVICE("https://query1.finance.yahoo.com/v7/finance/quote?symbols="&amp;$C4))+19,SEARCH(",",MID(_xlfn.WEBSERVICE("https://query1.finance.yahoo.com/v7/finance/quote?symbols="&amp;$C4),SEARCH("regularMarketTime",_xlfn.WEBSERVICE("https://query1.finance.yahoo.com/v7/finance/quote?symbols="&amp;$C4))+19,18))-1))+7200)/86400+25569</f>
        <v>44203.77621527778</v>
      </c>
      <c r="I4" s="6">
        <f>(VALUE(MID(_xlfn.WEBSERVICE("https://query1.finance.yahoo.com/v7/finance/quote?symbols="&amp;$C4),SEARCH("regularMarketTime",_xlfn.WEBSERVICE("https://query1.finance.yahoo.com/v7/finance/quote?symbols="&amp;$C4))+19,SEARCH(",",MID(_xlfn.WEBSERVICE("https://query1.finance.yahoo.com/v7/finance/quote?symbols="&amp;$C4),SEARCH("regularMarketTime",_xlfn.WEBSERVICE("https://query1.finance.yahoo.com/v7/finance/quote?symbols="&amp;$C4))+19,18))-1))+7200)/86400+25569</f>
        <v>44203.77621527778</v>
      </c>
      <c r="J4" s="7">
        <f>VALUE(MID(_xlfn.WEBSERVICE("https://query1.finance.yahoo.com/v7/finance/quote?symbols="&amp;$C4),SEARCH("regularMarketVolume",_xlfn.WEBSERVICE("https://query1.finance.yahoo.com/v7/finance/quote?symbols="&amp;$C4))+21,SEARCH(",",MID(_xlfn.WEBSERVICE("https://query1.finance.yahoo.com/v7/finance/quote?symbols="&amp;$C4),SEARCH("regularMarketVolume",_xlfn.WEBSERVICE("https://query1.finance.yahoo.com/v7/finance/quote?symbols="&amp;$C4))+21,18))-1))</f>
        <v>3655366</v>
      </c>
      <c r="K4">
        <f t="shared" ref="K4:K9" si="0">VALUE(SUBSTITUTE(MID(_xlfn.WEBSERVICE("https://query1.finance.yahoo.com/v7/finance/quote?symbols="&amp;$C4),SEARCH("fiftyTwoWeekLow""",_xlfn.WEBSERVICE("https://query1.finance.yahoo.com/v7/finance/quote?symbols="&amp;$C4))+17,SEARCH(",",MID(_xlfn.WEBSERVICE("https://query1.finance.yahoo.com/v7/finance/quote?symbols="&amp;$C4),SEARCH("fiftyTwoWeekLow""",_xlfn.WEBSERVICE("https://query1.finance.yahoo.com/v7/finance/quote?symbols="&amp;$C4))+17,18))-1),".",","))</f>
        <v>37.354999999999997</v>
      </c>
      <c r="L4">
        <f t="shared" ref="L4:L9" si="1">VALUE(SUBSTITUTE(MID(_xlfn.WEBSERVICE("https://query1.finance.yahoo.com/v7/finance/quote?symbols="&amp;$C4),SEARCH("fiftyTwoWeekHigh""",_xlfn.WEBSERVICE("https://query1.finance.yahoo.com/v7/finance/quote?symbols="&amp;$C4))+18,SEARCH(",",MID(_xlfn.WEBSERVICE("https://query1.finance.yahoo.com/v7/finance/quote?symbols="&amp;$C4),SEARCH("fiftyTwoWeekHigh""",_xlfn.WEBSERVICE("https://query1.finance.yahoo.com/v7/finance/quote?symbols="&amp;$C4))+18,18))-1),".",","))</f>
        <v>68.53</v>
      </c>
      <c r="M4">
        <f t="shared" ref="M4:M9" si="2">VALUE(SUBSTITUTE(MID(_xlfn.WEBSERVICE("https://query1.finance.yahoo.com/v7/finance/quote?symbols="&amp;$C4),SEARCH("trailingAnnualDividendRate",_xlfn.WEBSERVICE("https://query1.finance.yahoo.com/v7/finance/quote?symbols="&amp;$C4))+28,SEARCH(",",MID(_xlfn.WEBSERVICE("https://query1.finance.yahoo.com/v7/finance/quote?symbols="&amp;$C4),SEARCH("trailingAnnualDividendRate",_xlfn.WEBSERVICE("https://query1.finance.yahoo.com/v7/finance/quote?symbols="&amp;$C4))+28,18))-1),".",","))</f>
        <v>3.3</v>
      </c>
      <c r="N4" s="8">
        <f t="shared" ref="N4:N9" si="3">VALUE(SUBSTITUTE(MID(_xlfn.WEBSERVICE("https://query1.finance.yahoo.com/v7/finance/quote?symbols="&amp;$C4),SEARCH("trailingAnnualDividendYield",_xlfn.WEBSERVICE("https://query1.finance.yahoo.com/v7/finance/quote?symbols="&amp;$C4))+29,SEARCH(",",MID(_xlfn.WEBSERVICE("https://query1.finance.yahoo.com/v7/finance/quote?symbols="&amp;$C4),SEARCH("trailingAnnualDividendYield",_xlfn.WEBSERVICE("https://query1.finance.yahoo.com/v7/finance/quote?symbols="&amp;$C4))+29,18))-1),".",","))</f>
        <v>4.8983223999999999E-2</v>
      </c>
      <c r="O4" s="9" t="e">
        <f t="shared" ref="O4:O9" si="4">VALUE(SUBSTITUTE(MID(_xlfn.WEBSERVICE("https://query1.finance.yahoo.com/v7/finance/quote?symbols="&amp;$C4),SEARCH("trailingPE",_xlfn.WEBSERVICE("https://query1.finance.yahoo.com/v7/finance/quote?symbols="&amp;$C4))+12,SEARCH(",",MID(_xlfn.WEBSERVICE("https://query1.finance.yahoo.com/v7/finance/quote?symbols="&amp;$C4),SEARCH("trailingPE",_xlfn.WEBSERVICE("https://query1.finance.yahoo.com/v7/finance/quote?symbols="&amp;$C4))+12,18))-1),".",","))</f>
        <v>#VALUE!</v>
      </c>
      <c r="P4" s="9" t="e">
        <f t="shared" ref="P4:P9" si="5">VALUE(SUBSTITUTE(MID(_xlfn.WEBSERVICE("https://query1.finance.yahoo.com/v7/finance/quote?symbols="&amp;$C4),SEARCH("forwardPE",_xlfn.WEBSERVICE("https://query1.finance.yahoo.com/v7/finance/quote?symbols="&amp;$C4))+11,SEARCH(",",MID(_xlfn.WEBSERVICE("https://query1.finance.yahoo.com/v7/finance/quote?symbols="&amp;$C4),SEARCH("forwardPE",_xlfn.WEBSERVICE("https://query1.finance.yahoo.com/v7/finance/quote?symbols="&amp;$C4))+11,18))-1),".",","))</f>
        <v>#VALUE!</v>
      </c>
    </row>
    <row r="5" spans="2:16" x14ac:dyDescent="0.25">
      <c r="B5" s="2" t="s">
        <v>4</v>
      </c>
      <c r="C5" s="2" t="s">
        <v>16</v>
      </c>
      <c r="D5" s="3">
        <f>VALUE(SUBSTITUTE(MID(_xlfn.WEBSERVICE("https://query1.finance.yahoo.com/v7/finance/quote?symbols="&amp;$C5),SEARCH("regularMarketPrice",_xlfn.WEBSERVICE("https://query1.finance.yahoo.com/v7/finance/quote?symbols="&amp;$C5))+20,SEARCH(",",MID(_xlfn.WEBSERVICE("https://query1.finance.yahoo.com/v7/finance/quote?symbols="&amp;$C5),SEARCH("regularMarketPrice",_xlfn.WEBSERVICE("https://query1.finance.yahoo.com/v7/finance/quote?symbols="&amp;$C5))+20,18))-1),".",","))</f>
        <v>104.98</v>
      </c>
      <c r="E5" s="3">
        <f>VALUE(SUBSTITUTE(MID(_xlfn.WEBSERVICE("https://query1.finance.yahoo.com/v7/finance/quote?symbols="&amp;$C5),SEARCH("regularMarketPreviousClose",_xlfn.WEBSERVICE("https://query1.finance.yahoo.com/v7/finance/quote?symbols="&amp;$C5))+28,SEARCH(",",MID(_xlfn.WEBSERVICE("https://query1.finance.yahoo.com/v7/finance/quote?symbols="&amp;$C5),SEARCH("regularMarketPreviousClose",_xlfn.WEBSERVICE("https://query1.finance.yahoo.com/v7/finance/quote?symbols="&amp;$C5))+28,18))-1),".",","))</f>
        <v>105.48</v>
      </c>
      <c r="F5" s="4">
        <f>VALUE(SUBSTITUTE(MID(_xlfn.WEBSERVICE("https://query1.finance.yahoo.com/v7/finance/quote?symbols="&amp;$C5),SEARCH("regularMarketChange"":",_xlfn.WEBSERVICE("https://query1.finance.yahoo.com/v7/finance/quote?symbols="&amp;$C5))+21,SEARCH(",",MID(_xlfn.WEBSERVICE("https://query1.finance.yahoo.com/v7/finance/quote?symbols="&amp;$C5),SEARCH("regularMarketChange"":",_xlfn.WEBSERVICE("https://query1.finance.yahoo.com/v7/finance/quote?symbols="&amp;$C5))+21,18))-1),".",","))</f>
        <v>-0.5</v>
      </c>
      <c r="G5" s="8">
        <f>VALUE(SUBSTITUTE(MID(_xlfn.WEBSERVICE("https://query1.finance.yahoo.com/v7/finance/quote?symbols="&amp;$C5),SEARCH("regularMarketChangePercent",_xlfn.WEBSERVICE("https://query1.finance.yahoo.com/v7/finance/quote?symbols="&amp;$C5))+28,SEARCH(",",MID(_xlfn.WEBSERVICE("https://query1.finance.yahoo.com/v7/finance/quote?symbols="&amp;$C5),SEARCH("regularMarketChangePercent",_xlfn.WEBSERVICE("https://query1.finance.yahoo.com/v7/finance/quote?symbols="&amp;$C5))+28,18))-1),".",","))/100</f>
        <v>-4.7402349999999998E-3</v>
      </c>
      <c r="H5" s="5">
        <f>(VALUE(MID(_xlfn.WEBSERVICE("https://query1.finance.yahoo.com/v7/finance/quote?symbols="&amp;$C5),SEARCH("regularMarketTime",_xlfn.WEBSERVICE("https://query1.finance.yahoo.com/v7/finance/quote?symbols="&amp;$C5))+19,SEARCH(",",MID(_xlfn.WEBSERVICE("https://query1.finance.yahoo.com/v7/finance/quote?symbols="&amp;$C5),SEARCH("regularMarketTime",_xlfn.WEBSERVICE("https://query1.finance.yahoo.com/v7/finance/quote?symbols="&amp;$C5))+19,18))-1))+7200)/86400+25569</f>
        <v>44203.770590277782</v>
      </c>
      <c r="I5" s="6">
        <f>(VALUE(MID(_xlfn.WEBSERVICE("https://query1.finance.yahoo.com/v7/finance/quote?symbols="&amp;$C5),SEARCH("regularMarketTime",_xlfn.WEBSERVICE("https://query1.finance.yahoo.com/v7/finance/quote?symbols="&amp;$C5))+19,SEARCH(",",MID(_xlfn.WEBSERVICE("https://query1.finance.yahoo.com/v7/finance/quote?symbols="&amp;$C5),SEARCH("regularMarketTime",_xlfn.WEBSERVICE("https://query1.finance.yahoo.com/v7/finance/quote?symbols="&amp;$C5))+19,18))-1))+7200)/86400+25569</f>
        <v>44203.770590277782</v>
      </c>
      <c r="J5" s="7">
        <f>VALUE(MID(_xlfn.WEBSERVICE("https://query1.finance.yahoo.com/v7/finance/quote?symbols="&amp;$C5),SEARCH("regularMarketVolume",_xlfn.WEBSERVICE("https://query1.finance.yahoo.com/v7/finance/quote?symbols="&amp;$C5))+21,SEARCH(",",MID(_xlfn.WEBSERVICE("https://query1.finance.yahoo.com/v7/finance/quote?symbols="&amp;$C5),SEARCH("regularMarketVolume",_xlfn.WEBSERVICE("https://query1.finance.yahoo.com/v7/finance/quote?symbols="&amp;$C5))+21,18))-1))</f>
        <v>2278364</v>
      </c>
      <c r="K5">
        <f t="shared" si="0"/>
        <v>82.13</v>
      </c>
      <c r="L5">
        <f t="shared" si="1"/>
        <v>143.32</v>
      </c>
      <c r="M5">
        <f t="shared" si="2"/>
        <v>1.58</v>
      </c>
      <c r="N5" s="8">
        <f t="shared" si="3"/>
        <v>1.4979143E-2</v>
      </c>
      <c r="O5" s="9">
        <f t="shared" si="4"/>
        <v>25.536282</v>
      </c>
      <c r="P5" s="9" t="e">
        <f t="shared" si="5"/>
        <v>#VALUE!</v>
      </c>
    </row>
    <row r="6" spans="2:16" x14ac:dyDescent="0.25">
      <c r="B6" s="2" t="s">
        <v>5</v>
      </c>
      <c r="C6" s="2" t="s">
        <v>17</v>
      </c>
      <c r="D6" s="3">
        <f>VALUE(SUBSTITUTE(MID(_xlfn.WEBSERVICE("https://query1.finance.yahoo.com/v7/finance/quote?symbols="&amp;$C6),SEARCH("regularMarketPrice",_xlfn.WEBSERVICE("https://query1.finance.yahoo.com/v7/finance/quote?symbols="&amp;$C6))+20,SEARCH(",",MID(_xlfn.WEBSERVICE("https://query1.finance.yahoo.com/v7/finance/quote?symbols="&amp;$C6),SEARCH("regularMarketPrice",_xlfn.WEBSERVICE("https://query1.finance.yahoo.com/v7/finance/quote?symbols="&amp;$C6))+20,18))-1),".",","))</f>
        <v>57.86</v>
      </c>
      <c r="E6" s="3">
        <f>VALUE(SUBSTITUTE(MID(_xlfn.WEBSERVICE("https://query1.finance.yahoo.com/v7/finance/quote?symbols="&amp;$C6),SEARCH("regularMarketPreviousClose",_xlfn.WEBSERVICE("https://query1.finance.yahoo.com/v7/finance/quote?symbols="&amp;$C6))+28,SEARCH(",",MID(_xlfn.WEBSERVICE("https://query1.finance.yahoo.com/v7/finance/quote?symbols="&amp;$C6),SEARCH("regularMarketPreviousClose",_xlfn.WEBSERVICE("https://query1.finance.yahoo.com/v7/finance/quote?symbols="&amp;$C6))+28,18))-1),".",","))</f>
        <v>56.43</v>
      </c>
      <c r="F6" s="4">
        <f>VALUE(SUBSTITUTE(MID(_xlfn.WEBSERVICE("https://query1.finance.yahoo.com/v7/finance/quote?symbols="&amp;$C6),SEARCH("regularMarketChange"":",_xlfn.WEBSERVICE("https://query1.finance.yahoo.com/v7/finance/quote?symbols="&amp;$C6))+21,SEARCH(",",MID(_xlfn.WEBSERVICE("https://query1.finance.yahoo.com/v7/finance/quote?symbols="&amp;$C6),SEARCH("regularMarketChange"":",_xlfn.WEBSERVICE("https://query1.finance.yahoo.com/v7/finance/quote?symbols="&amp;$C6))+21,18))-1),".",","))</f>
        <v>1.4300002999999999</v>
      </c>
      <c r="G6" s="8">
        <f>VALUE(SUBSTITUTE(MID(_xlfn.WEBSERVICE("https://query1.finance.yahoo.com/v7/finance/quote?symbols="&amp;$C6),SEARCH("regularMarketChangePercent",_xlfn.WEBSERVICE("https://query1.finance.yahoo.com/v7/finance/quote?symbols="&amp;$C6))+28,SEARCH(",",MID(_xlfn.WEBSERVICE("https://query1.finance.yahoo.com/v7/finance/quote?symbols="&amp;$C6),SEARCH("regularMarketChangePercent",_xlfn.WEBSERVICE("https://query1.finance.yahoo.com/v7/finance/quote?symbols="&amp;$C6))+28,18))-1),".",","))/100</f>
        <v>2.5341136E-2</v>
      </c>
      <c r="H6" s="5">
        <f>(VALUE(MID(_xlfn.WEBSERVICE("https://query1.finance.yahoo.com/v7/finance/quote?symbols="&amp;$C6),SEARCH("regularMarketTime",_xlfn.WEBSERVICE("https://query1.finance.yahoo.com/v7/finance/quote?symbols="&amp;$C6))+19,SEARCH(",",MID(_xlfn.WEBSERVICE("https://query1.finance.yahoo.com/v7/finance/quote?symbols="&amp;$C6),SEARCH("regularMarketTime",_xlfn.WEBSERVICE("https://query1.finance.yahoo.com/v7/finance/quote?symbols="&amp;$C6))+19,18))-1))+7200)/86400+25569</f>
        <v>44203.770671296297</v>
      </c>
      <c r="I6" s="6">
        <f>(VALUE(MID(_xlfn.WEBSERVICE("https://query1.finance.yahoo.com/v7/finance/quote?symbols="&amp;$C6),SEARCH("regularMarketTime",_xlfn.WEBSERVICE("https://query1.finance.yahoo.com/v7/finance/quote?symbols="&amp;$C6))+19,SEARCH(",",MID(_xlfn.WEBSERVICE("https://query1.finance.yahoo.com/v7/finance/quote?symbols="&amp;$C6),SEARCH("regularMarketTime",_xlfn.WEBSERVICE("https://query1.finance.yahoo.com/v7/finance/quote?symbols="&amp;$C6))+19,18))-1))+7200)/86400+25569</f>
        <v>44203.770671296297</v>
      </c>
      <c r="J6" s="7">
        <f>VALUE(MID(_xlfn.WEBSERVICE("https://query1.finance.yahoo.com/v7/finance/quote?symbols="&amp;$C6),SEARCH("regularMarketVolume",_xlfn.WEBSERVICE("https://query1.finance.yahoo.com/v7/finance/quote?symbols="&amp;$C6))+21,SEARCH(",",MID(_xlfn.WEBSERVICE("https://query1.finance.yahoo.com/v7/finance/quote?symbols="&amp;$C6),SEARCH("regularMarketVolume",_xlfn.WEBSERVICE("https://query1.finance.yahoo.com/v7/finance/quote?symbols="&amp;$C6))+21,18))-1))</f>
        <v>2489746</v>
      </c>
      <c r="K6">
        <f t="shared" si="0"/>
        <v>21.015000000000001</v>
      </c>
      <c r="L6">
        <f t="shared" si="1"/>
        <v>59.93</v>
      </c>
      <c r="M6">
        <f t="shared" si="2"/>
        <v>0.9</v>
      </c>
      <c r="N6" s="8">
        <f t="shared" si="3"/>
        <v>1.5948962000000001E-2</v>
      </c>
      <c r="O6" s="9">
        <f t="shared" si="4"/>
        <v>1992.7587000000001</v>
      </c>
      <c r="P6" s="9">
        <f t="shared" si="5"/>
        <v>6.9375752999999998</v>
      </c>
    </row>
    <row r="7" spans="2:16" x14ac:dyDescent="0.25">
      <c r="B7" s="2" t="s">
        <v>6</v>
      </c>
      <c r="C7" s="2" t="s">
        <v>10</v>
      </c>
      <c r="D7" s="3">
        <f>VALUE(SUBSTITUTE(MID(_xlfn.WEBSERVICE("https://query1.finance.yahoo.com/v7/finance/quote?symbols="&amp;$C7),SEARCH("regularMarketPrice",_xlfn.WEBSERVICE("https://query1.finance.yahoo.com/v7/finance/quote?symbols="&amp;$C7))+20,SEARCH(",",MID(_xlfn.WEBSERVICE("https://query1.finance.yahoo.com/v7/finance/quote?symbols="&amp;$C7),SEARCH("regularMarketPrice",_xlfn.WEBSERVICE("https://query1.finance.yahoo.com/v7/finance/quote?symbols="&amp;$C7))+20,18))-1),".",","))</f>
        <v>60.41</v>
      </c>
      <c r="E7" s="3">
        <f>VALUE(SUBSTITUTE(MID(_xlfn.WEBSERVICE("https://query1.finance.yahoo.com/v7/finance/quote?symbols="&amp;$C7),SEARCH("regularMarketPreviousClose",_xlfn.WEBSERVICE("https://query1.finance.yahoo.com/v7/finance/quote?symbols="&amp;$C7))+28,SEARCH(",",MID(_xlfn.WEBSERVICE("https://query1.finance.yahoo.com/v7/finance/quote?symbols="&amp;$C7),SEARCH("regularMarketPreviousClose",_xlfn.WEBSERVICE("https://query1.finance.yahoo.com/v7/finance/quote?symbols="&amp;$C7))+28,18))-1),".",","))</f>
        <v>59.89</v>
      </c>
      <c r="F7" s="4">
        <f>VALUE(SUBSTITUTE(MID(_xlfn.WEBSERVICE("https://query1.finance.yahoo.com/v7/finance/quote?symbols="&amp;$C7),SEARCH("regularMarketChange"":",_xlfn.WEBSERVICE("https://query1.finance.yahoo.com/v7/finance/quote?symbols="&amp;$C7))+21,SEARCH(",",MID(_xlfn.WEBSERVICE("https://query1.finance.yahoo.com/v7/finance/quote?symbols="&amp;$C7),SEARCH("regularMarketChange"":",_xlfn.WEBSERVICE("https://query1.finance.yahoo.com/v7/finance/quote?symbols="&amp;$C7))+21,18))-1),".",","))</f>
        <v>0.52000046</v>
      </c>
      <c r="G7" s="8">
        <f>VALUE(SUBSTITUTE(MID(_xlfn.WEBSERVICE("https://query1.finance.yahoo.com/v7/finance/quote?symbols="&amp;$C7),SEARCH("regularMarketChangePercent",_xlfn.WEBSERVICE("https://query1.finance.yahoo.com/v7/finance/quote?symbols="&amp;$C7))+28,SEARCH(",",MID(_xlfn.WEBSERVICE("https://query1.finance.yahoo.com/v7/finance/quote?symbols="&amp;$C7),SEARCH("regularMarketChangePercent",_xlfn.WEBSERVICE("https://query1.finance.yahoo.com/v7/finance/quote?symbols="&amp;$C7))+28,18))-1),".",","))/100</f>
        <v>8.6825925000000009E-3</v>
      </c>
      <c r="H7" s="5">
        <f>(VALUE(MID(_xlfn.WEBSERVICE("https://query1.finance.yahoo.com/v7/finance/quote?symbols="&amp;$C7),SEARCH("regularMarketTime",_xlfn.WEBSERVICE("https://query1.finance.yahoo.com/v7/finance/quote?symbols="&amp;$C7))+19,SEARCH(",",MID(_xlfn.WEBSERVICE("https://query1.finance.yahoo.com/v7/finance/quote?symbols="&amp;$C7),SEARCH("regularMarketTime",_xlfn.WEBSERVICE("https://query1.finance.yahoo.com/v7/finance/quote?symbols="&amp;$C7))+19,18))-1))+7200)/86400+25569</f>
        <v>44203.745706018519</v>
      </c>
      <c r="I7" s="6">
        <f>(VALUE(MID(_xlfn.WEBSERVICE("https://query1.finance.yahoo.com/v7/finance/quote?symbols="&amp;$C7),SEARCH("regularMarketTime",_xlfn.WEBSERVICE("https://query1.finance.yahoo.com/v7/finance/quote?symbols="&amp;$C7))+19,SEARCH(",",MID(_xlfn.WEBSERVICE("https://query1.finance.yahoo.com/v7/finance/quote?symbols="&amp;$C7),SEARCH("regularMarketTime",_xlfn.WEBSERVICE("https://query1.finance.yahoo.com/v7/finance/quote?symbols="&amp;$C7))+19,18))-1))+7200)/86400+25569</f>
        <v>44203.745706018519</v>
      </c>
      <c r="J7" s="7">
        <f>VALUE(MID(_xlfn.WEBSERVICE("https://query1.finance.yahoo.com/v7/finance/quote?symbols="&amp;$C7),SEARCH("regularMarketVolume",_xlfn.WEBSERVICE("https://query1.finance.yahoo.com/v7/finance/quote?symbols="&amp;$C7))+21,SEARCH(",",MID(_xlfn.WEBSERVICE("https://query1.finance.yahoo.com/v7/finance/quote?symbols="&amp;$C7),SEARCH("regularMarketVolume",_xlfn.WEBSERVICE("https://query1.finance.yahoo.com/v7/finance/quote?symbols="&amp;$C7))+21,18))-1))</f>
        <v>110</v>
      </c>
      <c r="K7">
        <f t="shared" si="0"/>
        <v>41.292000000000002</v>
      </c>
      <c r="L7">
        <f t="shared" si="1"/>
        <v>63.45</v>
      </c>
      <c r="N7" s="8"/>
      <c r="O7" s="9"/>
      <c r="P7" s="9"/>
    </row>
    <row r="8" spans="2:16" x14ac:dyDescent="0.25">
      <c r="B8" s="2" t="s">
        <v>7</v>
      </c>
      <c r="C8" s="2" t="s">
        <v>11</v>
      </c>
      <c r="D8" s="3">
        <f>VALUE(SUBSTITUTE(MID(_xlfn.WEBSERVICE("https://query1.finance.yahoo.com/v7/finance/quote?symbols="&amp;$C8),SEARCH("regularMarketPrice",_xlfn.WEBSERVICE("https://query1.finance.yahoo.com/v7/finance/quote?symbols="&amp;$C8))+20,SEARCH(",",MID(_xlfn.WEBSERVICE("https://query1.finance.yahoo.com/v7/finance/quote?symbols="&amp;$C8),SEARCH("regularMarketPrice",_xlfn.WEBSERVICE("https://query1.finance.yahoo.com/v7/finance/quote?symbols="&amp;$C8))+20,18))-1),".",","))</f>
        <v>92.99</v>
      </c>
      <c r="E8" s="3">
        <f>VALUE(SUBSTITUTE(MID(_xlfn.WEBSERVICE("https://query1.finance.yahoo.com/v7/finance/quote?symbols="&amp;$C8),SEARCH("regularMarketPreviousClose",_xlfn.WEBSERVICE("https://query1.finance.yahoo.com/v7/finance/quote?symbols="&amp;$C8))+28,SEARCH(",",MID(_xlfn.WEBSERVICE("https://query1.finance.yahoo.com/v7/finance/quote?symbols="&amp;$C8),SEARCH("regularMarketPreviousClose",_xlfn.WEBSERVICE("https://query1.finance.yahoo.com/v7/finance/quote?symbols="&amp;$C8))+28,18))-1),".",","))</f>
        <v>92.8</v>
      </c>
      <c r="F8" s="4">
        <f>VALUE(SUBSTITUTE(MID(_xlfn.WEBSERVICE("https://query1.finance.yahoo.com/v7/finance/quote?symbols="&amp;$C8),SEARCH("regularMarketChange"":",_xlfn.WEBSERVICE("https://query1.finance.yahoo.com/v7/finance/quote?symbols="&amp;$C8))+21,SEARCH(",",MID(_xlfn.WEBSERVICE("https://query1.finance.yahoo.com/v7/finance/quote?symbols="&amp;$C8),SEARCH("regularMarketChange"":",_xlfn.WEBSERVICE("https://query1.finance.yahoo.com/v7/finance/quote?symbols="&amp;$C8))+21,18))-1),".",","))</f>
        <v>0.18999480999999999</v>
      </c>
      <c r="G8" s="8">
        <f>VALUE(SUBSTITUTE(MID(_xlfn.WEBSERVICE("https://query1.finance.yahoo.com/v7/finance/quote?symbols="&amp;$C8),SEARCH("regularMarketChangePercent",_xlfn.WEBSERVICE("https://query1.finance.yahoo.com/v7/finance/quote?symbols="&amp;$C8))+28,SEARCH(",",MID(_xlfn.WEBSERVICE("https://query1.finance.yahoo.com/v7/finance/quote?symbols="&amp;$C8),SEARCH("regularMarketChangePercent",_xlfn.WEBSERVICE("https://query1.finance.yahoo.com/v7/finance/quote?symbols="&amp;$C8))+28,18))-1),".",","))/100</f>
        <v>2.0473579E-3</v>
      </c>
      <c r="H8" s="5">
        <f>(VALUE(MID(_xlfn.WEBSERVICE("https://query1.finance.yahoo.com/v7/finance/quote?symbols="&amp;$C8),SEARCH("regularMarketTime",_xlfn.WEBSERVICE("https://query1.finance.yahoo.com/v7/finance/quote?symbols="&amp;$C8))+19,SEARCH(",",MID(_xlfn.WEBSERVICE("https://query1.finance.yahoo.com/v7/finance/quote?symbols="&amp;$C8),SEARCH("regularMarketTime",_xlfn.WEBSERVICE("https://query1.finance.yahoo.com/v7/finance/quote?symbols="&amp;$C8))+19,18))-1))+7200)/86400+25569</f>
        <v>44203.751157407409</v>
      </c>
      <c r="I8" s="6">
        <f>(VALUE(MID(_xlfn.WEBSERVICE("https://query1.finance.yahoo.com/v7/finance/quote?symbols="&amp;$C8),SEARCH("regularMarketTime",_xlfn.WEBSERVICE("https://query1.finance.yahoo.com/v7/finance/quote?symbols="&amp;$C8))+19,SEARCH(",",MID(_xlfn.WEBSERVICE("https://query1.finance.yahoo.com/v7/finance/quote?symbols="&amp;$C8),SEARCH("regularMarketTime",_xlfn.WEBSERVICE("https://query1.finance.yahoo.com/v7/finance/quote?symbols="&amp;$C8))+19,18))-1))+7200)/86400+25569</f>
        <v>44203.751157407409</v>
      </c>
      <c r="J8" s="7">
        <f>VALUE(MID(_xlfn.WEBSERVICE("https://query1.finance.yahoo.com/v7/finance/quote?symbols="&amp;$C8),SEARCH("regularMarketVolume",_xlfn.WEBSERVICE("https://query1.finance.yahoo.com/v7/finance/quote?symbols="&amp;$C8))+21,SEARCH(",",MID(_xlfn.WEBSERVICE("https://query1.finance.yahoo.com/v7/finance/quote?symbols="&amp;$C8),SEARCH("regularMarketVolume",_xlfn.WEBSERVICE("https://query1.finance.yahoo.com/v7/finance/quote?symbols="&amp;$C8))+21,18))-1))</f>
        <v>284</v>
      </c>
      <c r="K8">
        <f t="shared" si="0"/>
        <v>103.3</v>
      </c>
      <c r="L8">
        <f t="shared" si="1"/>
        <v>104.27</v>
      </c>
      <c r="N8" s="8"/>
      <c r="O8" s="9"/>
      <c r="P8" s="9"/>
    </row>
    <row r="9" spans="2:16" x14ac:dyDescent="0.25">
      <c r="B9" s="2" t="s">
        <v>8</v>
      </c>
      <c r="C9" s="2" t="s">
        <v>12</v>
      </c>
      <c r="D9" s="3">
        <f>VALUE(SUBSTITUTE(MID(_xlfn.WEBSERVICE("https://query1.finance.yahoo.com/v7/finance/quote?symbols="&amp;$C9),SEARCH("regularMarketPrice",_xlfn.WEBSERVICE("https://query1.finance.yahoo.com/v7/finance/quote?symbols="&amp;$C9))+20,SEARCH(",",MID(_xlfn.WEBSERVICE("https://query1.finance.yahoo.com/v7/finance/quote?symbols="&amp;$C9),SEARCH("regularMarketPrice",_xlfn.WEBSERVICE("https://query1.finance.yahoo.com/v7/finance/quote?symbols="&amp;$C9))+20,18))-1),".",","))</f>
        <v>106.715</v>
      </c>
      <c r="E9" s="3">
        <f>VALUE(SUBSTITUTE(MID(_xlfn.WEBSERVICE("https://query1.finance.yahoo.com/v7/finance/quote?symbols="&amp;$C9),SEARCH("regularMarketPreviousClose",_xlfn.WEBSERVICE("https://query1.finance.yahoo.com/v7/finance/quote?symbols="&amp;$C9))+28,SEARCH(",",MID(_xlfn.WEBSERVICE("https://query1.finance.yahoo.com/v7/finance/quote?symbols="&amp;$C9),SEARCH("regularMarketPreviousClose",_xlfn.WEBSERVICE("https://query1.finance.yahoo.com/v7/finance/quote?symbols="&amp;$C9))+28,18))-1),".",","))</f>
        <v>107.095</v>
      </c>
      <c r="F9" s="4">
        <f>VALUE(SUBSTITUTE(MID(_xlfn.WEBSERVICE("https://query1.finance.yahoo.com/v7/finance/quote?symbols="&amp;$C9),SEARCH("regularMarketChange"":",_xlfn.WEBSERVICE("https://query1.finance.yahoo.com/v7/finance/quote?symbols="&amp;$C9))+21,SEARCH(",",MID(_xlfn.WEBSERVICE("https://query1.finance.yahoo.com/v7/finance/quote?symbols="&amp;$C9),SEARCH("regularMarketChange"":",_xlfn.WEBSERVICE("https://query1.finance.yahoo.com/v7/finance/quote?symbols="&amp;$C9))+21,18))-1),".",","))</f>
        <v>-0.38000487999999999</v>
      </c>
      <c r="G9" s="8">
        <f>VALUE(SUBSTITUTE(MID(_xlfn.WEBSERVICE("https://query1.finance.yahoo.com/v7/finance/quote?symbols="&amp;$C9),SEARCH("regularMarketChangePercent",_xlfn.WEBSERVICE("https://query1.finance.yahoo.com/v7/finance/quote?symbols="&amp;$C9))+28,SEARCH(",",MID(_xlfn.WEBSERVICE("https://query1.finance.yahoo.com/v7/finance/quote?symbols="&amp;$C9),SEARCH("regularMarketChangePercent",_xlfn.WEBSERVICE("https://query1.finance.yahoo.com/v7/finance/quote?symbols="&amp;$C9))+28,18))-1),".",","))/100</f>
        <v>-3.5482970000000002E-3</v>
      </c>
      <c r="H9" s="5">
        <f>(VALUE(MID(_xlfn.WEBSERVICE("https://query1.finance.yahoo.com/v7/finance/quote?symbols="&amp;$C9),SEARCH("regularMarketTime",_xlfn.WEBSERVICE("https://query1.finance.yahoo.com/v7/finance/quote?symbols="&amp;$C9))+19,SEARCH(",",MID(_xlfn.WEBSERVICE("https://query1.finance.yahoo.com/v7/finance/quote?symbols="&amp;$C9),SEARCH("regularMarketTime",_xlfn.WEBSERVICE("https://query1.finance.yahoo.com/v7/finance/quote?symbols="&amp;$C9))+19,18))-1))+7200)/86400+25569</f>
        <v>44203.745706018519</v>
      </c>
      <c r="I9" s="6">
        <f>(VALUE(MID(_xlfn.WEBSERVICE("https://query1.finance.yahoo.com/v7/finance/quote?symbols="&amp;$C9),SEARCH("regularMarketTime",_xlfn.WEBSERVICE("https://query1.finance.yahoo.com/v7/finance/quote?symbols="&amp;$C9))+19,SEARCH(",",MID(_xlfn.WEBSERVICE("https://query1.finance.yahoo.com/v7/finance/quote?symbols="&amp;$C9),SEARCH("regularMarketTime",_xlfn.WEBSERVICE("https://query1.finance.yahoo.com/v7/finance/quote?symbols="&amp;$C9))+19,18))-1))+7200)/86400+25569</f>
        <v>44203.745706018519</v>
      </c>
      <c r="J9" s="7">
        <f>VALUE(MID(_xlfn.WEBSERVICE("https://query1.finance.yahoo.com/v7/finance/quote?symbols="&amp;$C9),SEARCH("regularMarketVolume",_xlfn.WEBSERVICE("https://query1.finance.yahoo.com/v7/finance/quote?symbols="&amp;$C9))+21,SEARCH(",",MID(_xlfn.WEBSERVICE("https://query1.finance.yahoo.com/v7/finance/quote?symbols="&amp;$C9),SEARCH("regularMarketVolume",_xlfn.WEBSERVICE("https://query1.finance.yahoo.com/v7/finance/quote?symbols="&amp;$C9))+21,18))-1))</f>
        <v>123</v>
      </c>
      <c r="K9">
        <f t="shared" si="0"/>
        <v>67.921999999999997</v>
      </c>
      <c r="L9">
        <f t="shared" si="1"/>
        <v>106.91500000000001</v>
      </c>
      <c r="N9" s="8"/>
      <c r="O9" s="9"/>
      <c r="P9" s="9"/>
    </row>
  </sheetData>
  <conditionalFormatting sqref="H3:J9">
    <cfRule type="cellIs" dxfId="3" priority="5" operator="lessThan">
      <formula>0%</formula>
    </cfRule>
  </conditionalFormatting>
  <conditionalFormatting sqref="G3:G9">
    <cfRule type="cellIs" dxfId="2" priority="1" operator="lessThan">
      <formula>0</formula>
    </cfRule>
  </conditionalFormatting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&amp;C&amp;"Arial,Standard"&amp;10&amp;A</oddHeader>
    <oddFooter>&amp;C&amp;"Arial,Standard"&amp;10Seite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dcterms:created xsi:type="dcterms:W3CDTF">2018-07-23T16:46:35Z</dcterms:created>
  <dcterms:modified xsi:type="dcterms:W3CDTF">2021-01-07T18:21:03Z</dcterms:modified>
</cp:coreProperties>
</file>