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44" windowWidth="22116" windowHeight="9024"/>
  </bookViews>
  <sheets>
    <sheet name="Tabelle1" sheetId="1" r:id="rId1"/>
    <sheet name="Tabelle2" sheetId="2" r:id="rId2"/>
    <sheet name="Tabelle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Z31" i="1" l="1"/>
  <c r="Z32" i="1" s="1"/>
  <c r="W31" i="1"/>
  <c r="W32" i="1" s="1"/>
  <c r="V31" i="1"/>
  <c r="V32" i="1" s="1"/>
  <c r="S31" i="1"/>
  <c r="S32" i="1" s="1"/>
  <c r="R31" i="1"/>
  <c r="R32" i="1" s="1"/>
  <c r="O31" i="1"/>
  <c r="O32" i="1" s="1"/>
  <c r="N31" i="1"/>
  <c r="N32" i="1" s="1"/>
  <c r="K31" i="1"/>
  <c r="K32" i="1" s="1"/>
  <c r="J31" i="1"/>
  <c r="J32" i="1" s="1"/>
  <c r="J30" i="1" s="1"/>
  <c r="G31" i="1"/>
  <c r="G32" i="1" s="1"/>
  <c r="F31" i="1"/>
  <c r="F32" i="1" s="1"/>
  <c r="C31" i="1"/>
  <c r="C32" i="1" s="1"/>
  <c r="C30" i="1" s="1"/>
  <c r="B31" i="1"/>
  <c r="B32" i="1" s="1"/>
  <c r="Y24" i="1"/>
  <c r="Y25" i="1" s="1"/>
  <c r="X24" i="1"/>
  <c r="X25" i="1" s="1"/>
  <c r="U24" i="1"/>
  <c r="U25" i="1" s="1"/>
  <c r="T24" i="1"/>
  <c r="T25" i="1" s="1"/>
  <c r="Q24" i="1"/>
  <c r="Q25" i="1" s="1"/>
  <c r="P24" i="1"/>
  <c r="P25" i="1" s="1"/>
  <c r="M24" i="1"/>
  <c r="M25" i="1" s="1"/>
  <c r="L24" i="1"/>
  <c r="L25" i="1" s="1"/>
  <c r="I24" i="1"/>
  <c r="I25" i="1" s="1"/>
  <c r="I23" i="1" s="1"/>
  <c r="H24" i="1"/>
  <c r="H25" i="1" s="1"/>
  <c r="E24" i="1"/>
  <c r="E25" i="1" s="1"/>
  <c r="E23" i="1" s="1"/>
  <c r="D24" i="1"/>
  <c r="D25" i="1" s="1"/>
  <c r="B17" i="1"/>
  <c r="B14" i="1"/>
  <c r="B9" i="1"/>
  <c r="Y31" i="1" s="1"/>
  <c r="Y32" i="1" s="1"/>
  <c r="K30" i="1" l="1"/>
  <c r="L23" i="1"/>
  <c r="M23" i="1" s="1"/>
  <c r="X23" i="1"/>
  <c r="Y23" i="1" s="1"/>
  <c r="B24" i="1"/>
  <c r="B25" i="1" s="1"/>
  <c r="F24" i="1"/>
  <c r="F25" i="1" s="1"/>
  <c r="F23" i="1" s="1"/>
  <c r="J24" i="1"/>
  <c r="J25" i="1" s="1"/>
  <c r="J23" i="1" s="1"/>
  <c r="N24" i="1"/>
  <c r="N25" i="1" s="1"/>
  <c r="R24" i="1"/>
  <c r="R25" i="1" s="1"/>
  <c r="V24" i="1"/>
  <c r="V25" i="1" s="1"/>
  <c r="Z24" i="1"/>
  <c r="Z25" i="1" s="1"/>
  <c r="D31" i="1"/>
  <c r="D32" i="1" s="1"/>
  <c r="D30" i="1" s="1"/>
  <c r="H31" i="1"/>
  <c r="H32" i="1" s="1"/>
  <c r="H30" i="1" s="1"/>
  <c r="L31" i="1"/>
  <c r="L32" i="1" s="1"/>
  <c r="P31" i="1"/>
  <c r="P32" i="1" s="1"/>
  <c r="T31" i="1"/>
  <c r="T32" i="1" s="1"/>
  <c r="X31" i="1"/>
  <c r="X32" i="1" s="1"/>
  <c r="C24" i="1"/>
  <c r="C25" i="1" s="1"/>
  <c r="C23" i="1" s="1"/>
  <c r="D23" i="1" s="1"/>
  <c r="G24" i="1"/>
  <c r="G25" i="1" s="1"/>
  <c r="G23" i="1" s="1"/>
  <c r="H23" i="1" s="1"/>
  <c r="K24" i="1"/>
  <c r="K25" i="1" s="1"/>
  <c r="K23" i="1" s="1"/>
  <c r="O24" i="1"/>
  <c r="O25" i="1" s="1"/>
  <c r="S24" i="1"/>
  <c r="S25" i="1" s="1"/>
  <c r="W24" i="1"/>
  <c r="W25" i="1" s="1"/>
  <c r="W23" i="1" s="1"/>
  <c r="E31" i="1"/>
  <c r="E32" i="1" s="1"/>
  <c r="E30" i="1" s="1"/>
  <c r="F30" i="1" s="1"/>
  <c r="G30" i="1" s="1"/>
  <c r="I31" i="1"/>
  <c r="I32" i="1" s="1"/>
  <c r="I30" i="1" s="1"/>
  <c r="M31" i="1"/>
  <c r="M32" i="1" s="1"/>
  <c r="Q31" i="1"/>
  <c r="Q32" i="1" s="1"/>
  <c r="U31" i="1"/>
  <c r="U32" i="1" s="1"/>
  <c r="O23" i="1" l="1"/>
  <c r="P23" i="1" s="1"/>
  <c r="Q23" i="1" s="1"/>
  <c r="R23" i="1"/>
  <c r="Z23" i="1"/>
  <c r="N23" i="1"/>
  <c r="M30" i="1"/>
  <c r="N30" i="1" s="1"/>
  <c r="O30" i="1" s="1"/>
  <c r="P30" i="1" s="1"/>
  <c r="Q30" i="1" s="1"/>
  <c r="R30" i="1" s="1"/>
  <c r="S30" i="1" s="1"/>
  <c r="T30" i="1" s="1"/>
  <c r="U30" i="1" s="1"/>
  <c r="V30" i="1" s="1"/>
  <c r="W30" i="1" s="1"/>
  <c r="X30" i="1" s="1"/>
  <c r="Y30" i="1" s="1"/>
  <c r="Z30" i="1" s="1"/>
  <c r="S23" i="1"/>
  <c r="T23" i="1" s="1"/>
  <c r="U23" i="1" s="1"/>
  <c r="V23" i="1" s="1"/>
  <c r="L30" i="1"/>
</calcChain>
</file>

<file path=xl/sharedStrings.xml><?xml version="1.0" encoding="utf-8"?>
<sst xmlns="http://schemas.openxmlformats.org/spreadsheetml/2006/main" count="32" uniqueCount="26">
  <si>
    <t>Parameter aus Schnäppchenjagd</t>
  </si>
  <si>
    <t>Sparrate Monat</t>
  </si>
  <si>
    <t>Depot Gesamt G</t>
  </si>
  <si>
    <t>RK3 Anteil</t>
  </si>
  <si>
    <t>Kauf/Verkauf Schwellwert dK</t>
  </si>
  <si>
    <t>Min. Transaktiongröße Tmin</t>
  </si>
  <si>
    <t>Parameter Mean-Reversion</t>
  </si>
  <si>
    <t>Mittelwert (erwartete) Rendite p.a.</t>
  </si>
  <si>
    <t>Wählen anhand historischer Aktienperformance (z.B. 8% p.a.), Berechnung auf Basis Rolling-Mean, oder berechnen aus Schnäppchenjagd Parameter</t>
  </si>
  <si>
    <t>letzter Kaufkurs</t>
  </si>
  <si>
    <t>Kurs zu dem das letzte Kauflimit ausgelöst wurde oder initialer Kaufwert des ETF</t>
  </si>
  <si>
    <t>Zeit seit letztem Kauf</t>
  </si>
  <si>
    <t>in Tagen</t>
  </si>
  <si>
    <t>Parameter Order</t>
  </si>
  <si>
    <t>Kauf/Verkauf Schwellwert</t>
  </si>
  <si>
    <t>Entweder aus Schnäppchenjagd übernehmen oder selbst anpassen</t>
  </si>
  <si>
    <t>Berechnung des Kauflimit zum Zeitpunkt t</t>
  </si>
  <si>
    <t>t= letztes Kaufdatum + Zeit seit letztem Kauf</t>
  </si>
  <si>
    <t>Kauflimit</t>
  </si>
  <si>
    <t>Ergebnis</t>
  </si>
  <si>
    <t>Beispiel 1</t>
  </si>
  <si>
    <t>Zeit in Monaten</t>
  </si>
  <si>
    <t>Aktienkurs</t>
  </si>
  <si>
    <t>Erwarteter mittlerer Kursverlauf</t>
  </si>
  <si>
    <t>Kauf</t>
  </si>
  <si>
    <t>Beispiel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</si>
</sst>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#,##0\ &quot;€&quot;;[Red]\-#,##0\ &quot;€&quot;"/>
    <numFmt numFmtId="164" formatCode="#,##0.00\ &quot;€&quot;"/>
    <numFmt numFmtId="165" formatCode="#,##0.0\ &quot;€&quot;;[Red]\-#,##0.0\ &quot;€&quot;"/>
    <numFmt numFmtId="166" formatCode="#,##0.000\ &quot;€&quot;;[Red]\-#,##0.00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6" fontId="0" fillId="0" borderId="0" xfId="0" applyNumberFormat="1"/>
    <xf numFmtId="9" fontId="0" fillId="0" borderId="0" xfId="0" applyNumberFormat="1"/>
    <xf numFmtId="9" fontId="0" fillId="0" borderId="0" xfId="1" applyFont="1"/>
    <xf numFmtId="164" fontId="0" fillId="0" borderId="0" xfId="0" applyNumberFormat="1"/>
    <xf numFmtId="9" fontId="0" fillId="0" borderId="0" xfId="1" applyNumberFormat="1" applyFont="1"/>
    <xf numFmtId="0" fontId="0" fillId="0" borderId="1" xfId="0" applyBorder="1"/>
    <xf numFmtId="164" fontId="0" fillId="2" borderId="2" xfId="0" applyNumberFormat="1" applyFill="1" applyBorder="1"/>
    <xf numFmtId="0" fontId="0" fillId="0" borderId="3" xfId="0" applyBorder="1"/>
    <xf numFmtId="165" fontId="0" fillId="0" borderId="0" xfId="0" applyNumberFormat="1"/>
    <xf numFmtId="166" fontId="0" fillId="0" borderId="0" xfId="0" applyNumberFormat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Beispiel 1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[1]Tabelle1!$A$22</c:f>
              <c:strCache>
                <c:ptCount val="1"/>
                <c:pt idx="0">
                  <c:v>Aktienkurs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[1]Tabelle1!$B$22:$Z$22</c:f>
              <c:numCache>
                <c:formatCode>#,##0.00\ "€"</c:formatCode>
                <c:ptCount val="25"/>
                <c:pt idx="0">
                  <c:v>100</c:v>
                </c:pt>
                <c:pt idx="1">
                  <c:v>97</c:v>
                </c:pt>
                <c:pt idx="2">
                  <c:v>105.73</c:v>
                </c:pt>
                <c:pt idx="3">
                  <c:v>95.157000000000011</c:v>
                </c:pt>
                <c:pt idx="4">
                  <c:v>94.205430000000021</c:v>
                </c:pt>
                <c:pt idx="5">
                  <c:v>84.784887000000012</c:v>
                </c:pt>
                <c:pt idx="6">
                  <c:v>83.089189259999998</c:v>
                </c:pt>
                <c:pt idx="7">
                  <c:v>77.272946011800002</c:v>
                </c:pt>
                <c:pt idx="8">
                  <c:v>77.272946011800002</c:v>
                </c:pt>
                <c:pt idx="9">
                  <c:v>76.500216551682001</c:v>
                </c:pt>
                <c:pt idx="10">
                  <c:v>78.030220882715639</c:v>
                </c:pt>
                <c:pt idx="11">
                  <c:v>85.052940762160048</c:v>
                </c:pt>
                <c:pt idx="12">
                  <c:v>95.259293653619267</c:v>
                </c:pt>
                <c:pt idx="13">
                  <c:v>91.448921907474499</c:v>
                </c:pt>
                <c:pt idx="14">
                  <c:v>105.16626019359568</c:v>
                </c:pt>
                <c:pt idx="15">
                  <c:v>107.26958539746758</c:v>
                </c:pt>
                <c:pt idx="16">
                  <c:v>119.06923979118901</c:v>
                </c:pt>
                <c:pt idx="17">
                  <c:v>114.30647019954144</c:v>
                </c:pt>
                <c:pt idx="18">
                  <c:v>108.59114668956435</c:v>
                </c:pt>
                <c:pt idx="19">
                  <c:v>118.36434989162515</c:v>
                </c:pt>
                <c:pt idx="20">
                  <c:v>100.1</c:v>
                </c:pt>
                <c:pt idx="21">
                  <c:v>93.56</c:v>
                </c:pt>
                <c:pt idx="22">
                  <c:v>130.3342998674654</c:v>
                </c:pt>
                <c:pt idx="23">
                  <c:v>147.27775885023593</c:v>
                </c:pt>
                <c:pt idx="24">
                  <c:v>142.85942608472885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BA-6B47-AF82-C90320A0B78F}"/>
            </c:ext>
          </c:extLst>
        </c:ser>
        <c:ser>
          <c:idx val="1"/>
          <c:order val="1"/>
          <c:tx>
            <c:strRef>
              <c:f>[1]Tabelle1!$A$23</c:f>
              <c:strCache>
                <c:ptCount val="1"/>
                <c:pt idx="0">
                  <c:v>Erwarteter mittlerer Kursverlauf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[1]Tabelle1!$B$23:$Z$23</c:f>
              <c:numCache>
                <c:formatCode>#,##0.00\ "€"</c:formatCode>
                <c:ptCount val="25"/>
                <c:pt idx="0">
                  <c:v>100</c:v>
                </c:pt>
                <c:pt idx="1">
                  <c:v>101.80875824835107</c:v>
                </c:pt>
                <c:pt idx="2">
                  <c:v>103.65023256071193</c:v>
                </c:pt>
                <c:pt idx="3">
                  <c:v>95.157000000000011</c:v>
                </c:pt>
                <c:pt idx="4">
                  <c:v>96.878160086383446</c:v>
                </c:pt>
                <c:pt idx="5">
                  <c:v>84.784887000000012</c:v>
                </c:pt>
                <c:pt idx="6">
                  <c:v>86.318440636967651</c:v>
                </c:pt>
                <c:pt idx="7">
                  <c:v>77.272946011800002</c:v>
                </c:pt>
                <c:pt idx="8">
                  <c:v>78.670626796532304</c:v>
                </c:pt>
                <c:pt idx="9">
                  <c:v>80.093588247744066</c:v>
                </c:pt>
                <c:pt idx="10">
                  <c:v>81.542287631575476</c:v>
                </c:pt>
                <c:pt idx="11">
                  <c:v>83.017190485005756</c:v>
                </c:pt>
                <c:pt idx="12">
                  <c:v>84.518770765452615</c:v>
                </c:pt>
                <c:pt idx="13">
                  <c:v>86.047511003077673</c:v>
                </c:pt>
                <c:pt idx="14">
                  <c:v>87.603902455846637</c:v>
                </c:pt>
                <c:pt idx="15">
                  <c:v>89.188445267394187</c:v>
                </c:pt>
                <c:pt idx="16">
                  <c:v>90.801648627744257</c:v>
                </c:pt>
                <c:pt idx="17">
                  <c:v>92.444030936937338</c:v>
                </c:pt>
                <c:pt idx="18">
                  <c:v>94.116119971617408</c:v>
                </c:pt>
                <c:pt idx="19">
                  <c:v>95.81845305463203</c:v>
                </c:pt>
                <c:pt idx="20">
                  <c:v>97.551577227700093</c:v>
                </c:pt>
                <c:pt idx="21">
                  <c:v>93.56</c:v>
                </c:pt>
                <c:pt idx="22">
                  <c:v>95.252274217157265</c:v>
                </c:pt>
                <c:pt idx="23">
                  <c:v>96.975157583802073</c:v>
                </c:pt>
                <c:pt idx="24">
                  <c:v>98.729203745450548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2BA-6B47-AF82-C90320A0B78F}"/>
            </c:ext>
          </c:extLst>
        </c:ser>
        <c:ser>
          <c:idx val="2"/>
          <c:order val="2"/>
          <c:tx>
            <c:strRef>
              <c:f>[1]Tabelle1!$A$24</c:f>
              <c:strCache>
                <c:ptCount val="1"/>
                <c:pt idx="0">
                  <c:v>Kauflimit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[1]Tabelle1!$B$24:$Z$24</c:f>
              <c:numCache>
                <c:formatCode>#,##0.00\ "€"</c:formatCode>
                <c:ptCount val="25"/>
                <c:pt idx="0">
                  <c:v>95</c:v>
                </c:pt>
                <c:pt idx="1">
                  <c:v>96.694573010525758</c:v>
                </c:pt>
                <c:pt idx="2">
                  <c:v>98.419373154609431</c:v>
                </c:pt>
                <c:pt idx="3">
                  <c:v>100.1749396120901</c:v>
                </c:pt>
                <c:pt idx="4">
                  <c:v>92.011654839626004</c:v>
                </c:pt>
                <c:pt idx="5">
                  <c:v>93.652922912731697</c:v>
                </c:pt>
                <c:pt idx="6">
                  <c:v>81.982384462106765</c:v>
                </c:pt>
                <c:pt idx="7">
                  <c:v>83.444754315243941</c:v>
                </c:pt>
                <c:pt idx="8">
                  <c:v>74.718745198764097</c:v>
                </c:pt>
                <c:pt idx="9">
                  <c:v>76.051549082913326</c:v>
                </c:pt>
                <c:pt idx="10">
                  <c:v>77.408127003803642</c:v>
                </c:pt>
                <c:pt idx="11">
                  <c:v>78.788903033445706</c:v>
                </c:pt>
                <c:pt idx="12">
                  <c:v>80.194308808281562</c:v>
                </c:pt>
                <c:pt idx="13">
                  <c:v>81.624783664116109</c:v>
                </c:pt>
                <c:pt idx="14">
                  <c:v>83.080774773455218</c:v>
                </c:pt>
                <c:pt idx="15">
                  <c:v>84.562737285293821</c:v>
                </c:pt>
                <c:pt idx="16">
                  <c:v>86.071134467397357</c:v>
                </c:pt>
                <c:pt idx="17">
                  <c:v>87.606437851121413</c:v>
                </c:pt>
                <c:pt idx="18">
                  <c:v>89.169127378814181</c:v>
                </c:pt>
                <c:pt idx="19">
                  <c:v>90.759691553848612</c:v>
                </c:pt>
                <c:pt idx="20">
                  <c:v>92.378627593330648</c:v>
                </c:pt>
                <c:pt idx="21">
                  <c:v>94.02644158353138</c:v>
                </c:pt>
                <c:pt idx="22">
                  <c:v>74.718745198764097</c:v>
                </c:pt>
                <c:pt idx="23">
                  <c:v>76.051549082913326</c:v>
                </c:pt>
                <c:pt idx="24">
                  <c:v>77.408127003803642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2BA-6B47-AF82-C90320A0B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223808"/>
        <c:axId val="140685248"/>
      </c:lineChart>
      <c:catAx>
        <c:axId val="23922380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0685248"/>
        <c:crosses val="autoZero"/>
        <c:auto val="1"/>
        <c:lblAlgn val="ctr"/>
        <c:lblOffset val="100"/>
        <c:noMultiLvlLbl val="0"/>
      </c:catAx>
      <c:valAx>
        <c:axId val="140685248"/>
        <c:scaling>
          <c:orientation val="minMax"/>
          <c:max val="160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39223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[1]Tabelle1!$A$29</c:f>
              <c:strCache>
                <c:ptCount val="1"/>
                <c:pt idx="0">
                  <c:v>Aktienkurs</c:v>
                </c:pt>
              </c:strCache>
            </c:strRef>
          </c:tx>
          <c:val>
            <c:numRef>
              <c:f>[1]Tabelle1!$B$29:$O$29</c:f>
              <c:numCache>
                <c:formatCode>#,##0.00\ "€"</c:formatCode>
                <c:ptCount val="14"/>
                <c:pt idx="0">
                  <c:v>100</c:v>
                </c:pt>
                <c:pt idx="1">
                  <c:v>97</c:v>
                </c:pt>
                <c:pt idx="2">
                  <c:v>105.73</c:v>
                </c:pt>
                <c:pt idx="3">
                  <c:v>94.156999999999996</c:v>
                </c:pt>
                <c:pt idx="4">
                  <c:v>97.205430000000007</c:v>
                </c:pt>
                <c:pt idx="5">
                  <c:v>94.784886999999998</c:v>
                </c:pt>
                <c:pt idx="6">
                  <c:v>93.772946011800002</c:v>
                </c:pt>
                <c:pt idx="7">
                  <c:v>90.272946011800002</c:v>
                </c:pt>
                <c:pt idx="8">
                  <c:v>85.500216551682001</c:v>
                </c:pt>
                <c:pt idx="9">
                  <c:v>96.030220882715597</c:v>
                </c:pt>
                <c:pt idx="10">
                  <c:v>97.052940762160006</c:v>
                </c:pt>
                <c:pt idx="11">
                  <c:v>99.259293653619295</c:v>
                </c:pt>
                <c:pt idx="12">
                  <c:v>98.448921907474499</c:v>
                </c:pt>
                <c:pt idx="13">
                  <c:v>105.16626019359568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[1]Tabelle1!$A$30</c:f>
              <c:strCache>
                <c:ptCount val="1"/>
                <c:pt idx="0">
                  <c:v>Erwarteter mittlerer Kursverlauf</c:v>
                </c:pt>
              </c:strCache>
            </c:strRef>
          </c:tx>
          <c:spPr>
            <a:ln>
              <a:prstDash val="sysDot"/>
            </a:ln>
          </c:spPr>
          <c:marker>
            <c:symbol val="none"/>
          </c:marker>
          <c:val>
            <c:numRef>
              <c:f>[1]Tabelle1!$B$30:$O$30</c:f>
              <c:numCache>
                <c:formatCode>#,##0.00\ "€"</c:formatCode>
                <c:ptCount val="14"/>
                <c:pt idx="0">
                  <c:v>100</c:v>
                </c:pt>
                <c:pt idx="1">
                  <c:v>101.80875824835107</c:v>
                </c:pt>
                <c:pt idx="2">
                  <c:v>103.65023256071193</c:v>
                </c:pt>
                <c:pt idx="3">
                  <c:v>94.156999999999996</c:v>
                </c:pt>
                <c:pt idx="4">
                  <c:v>95.860072503899914</c:v>
                </c:pt>
                <c:pt idx="5">
                  <c:v>97.593949472189522</c:v>
                </c:pt>
                <c:pt idx="6">
                  <c:v>93.772946011800002</c:v>
                </c:pt>
                <c:pt idx="7">
                  <c:v>90.272946011800002</c:v>
                </c:pt>
                <c:pt idx="8">
                  <c:v>85.500216551682001</c:v>
                </c:pt>
                <c:pt idx="9">
                  <c:v>87.046708770918585</c:v>
                </c:pt>
                <c:pt idx="10">
                  <c:v>88.621173295730713</c:v>
                </c:pt>
                <c:pt idx="11">
                  <c:v>90.224116077502742</c:v>
                </c:pt>
                <c:pt idx="12">
                  <c:v>91.856052219056423</c:v>
                </c:pt>
                <c:pt idx="13">
                  <c:v>93.51750614017827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[1]Tabelle1!$A$31</c:f>
              <c:strCache>
                <c:ptCount val="1"/>
                <c:pt idx="0">
                  <c:v>Kauflimit</c:v>
                </c:pt>
              </c:strCache>
            </c:strRef>
          </c:tx>
          <c:val>
            <c:numRef>
              <c:f>[1]Tabelle1!$B$31:$O$31</c:f>
              <c:numCache>
                <c:formatCode>#,##0.00\ "€"</c:formatCode>
                <c:ptCount val="14"/>
                <c:pt idx="0">
                  <c:v>95</c:v>
                </c:pt>
                <c:pt idx="1">
                  <c:v>92.011654839626004</c:v>
                </c:pt>
                <c:pt idx="2">
                  <c:v>93.652922912731697</c:v>
                </c:pt>
                <c:pt idx="3">
                  <c:v>95.323467286676589</c:v>
                </c:pt>
                <c:pt idx="4">
                  <c:v>92.011654839626004</c:v>
                </c:pt>
                <c:pt idx="5">
                  <c:v>93.652922912731697</c:v>
                </c:pt>
                <c:pt idx="6">
                  <c:v>95.323467286676589</c:v>
                </c:pt>
                <c:pt idx="7">
                  <c:v>92.011654839626004</c:v>
                </c:pt>
                <c:pt idx="8">
                  <c:v>92.011654839626004</c:v>
                </c:pt>
                <c:pt idx="9">
                  <c:v>92.011654839626004</c:v>
                </c:pt>
                <c:pt idx="10">
                  <c:v>93.652922912731697</c:v>
                </c:pt>
                <c:pt idx="11">
                  <c:v>95.323467286676589</c:v>
                </c:pt>
                <c:pt idx="12">
                  <c:v>97.023810180715927</c:v>
                </c:pt>
                <c:pt idx="13">
                  <c:v>98.754483129248712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738880"/>
        <c:axId val="140688128"/>
      </c:lineChart>
      <c:catAx>
        <c:axId val="239738880"/>
        <c:scaling>
          <c:orientation val="minMax"/>
        </c:scaling>
        <c:delete val="0"/>
        <c:axPos val="b"/>
        <c:majorTickMark val="out"/>
        <c:minorTickMark val="none"/>
        <c:tickLblPos val="nextTo"/>
        <c:crossAx val="140688128"/>
        <c:crosses val="autoZero"/>
        <c:auto val="1"/>
        <c:lblAlgn val="ctr"/>
        <c:lblOffset val="100"/>
        <c:noMultiLvlLbl val="0"/>
      </c:catAx>
      <c:valAx>
        <c:axId val="140688128"/>
        <c:scaling>
          <c:orientation val="minMax"/>
          <c:max val="110"/>
          <c:min val="80"/>
        </c:scaling>
        <c:delete val="0"/>
        <c:axPos val="l"/>
        <c:majorGridlines/>
        <c:numFmt formatCode="#,##0.00\ &quot;€&quot;" sourceLinked="1"/>
        <c:majorTickMark val="out"/>
        <c:minorTickMark val="none"/>
        <c:tickLblPos val="nextTo"/>
        <c:crossAx val="23973888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778934</xdr:colOff>
      <xdr:row>4</xdr:row>
      <xdr:rowOff>118534</xdr:rowOff>
    </xdr:from>
    <xdr:to>
      <xdr:col>19</xdr:col>
      <xdr:colOff>29634</xdr:colOff>
      <xdr:row>19</xdr:row>
      <xdr:rowOff>16933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xmlns="" id="{81DCC1A1-F5A9-EE47-94F2-3FB459BC96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194733</xdr:colOff>
      <xdr:row>32</xdr:row>
      <xdr:rowOff>50799</xdr:rowOff>
    </xdr:from>
    <xdr:to>
      <xdr:col>6</xdr:col>
      <xdr:colOff>575733</xdr:colOff>
      <xdr:row>46</xdr:row>
      <xdr:rowOff>67733</xdr:rowOff>
    </xdr:to>
    <xdr:graphicFrame macro="">
      <xdr:nvGraphicFramePr>
        <xdr:cNvPr id="3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ppe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</sheetNames>
    <sheetDataSet>
      <sheetData sheetId="0">
        <row r="22">
          <cell r="A22" t="str">
            <v>Aktienkurs</v>
          </cell>
          <cell r="B22">
            <v>100</v>
          </cell>
          <cell r="C22">
            <v>97</v>
          </cell>
          <cell r="D22">
            <v>105.73</v>
          </cell>
          <cell r="E22">
            <v>95.157000000000011</v>
          </cell>
          <cell r="F22">
            <v>94.205430000000021</v>
          </cell>
          <cell r="G22">
            <v>84.784887000000012</v>
          </cell>
          <cell r="H22">
            <v>83.089189259999998</v>
          </cell>
          <cell r="I22">
            <v>77.272946011800002</v>
          </cell>
          <cell r="J22">
            <v>77.272946011800002</v>
          </cell>
          <cell r="K22">
            <v>76.500216551682001</v>
          </cell>
          <cell r="L22">
            <v>78.030220882715639</v>
          </cell>
          <cell r="M22">
            <v>85.052940762160048</v>
          </cell>
          <cell r="N22">
            <v>95.259293653619267</v>
          </cell>
          <cell r="O22">
            <v>91.448921907474499</v>
          </cell>
          <cell r="P22">
            <v>105.16626019359568</v>
          </cell>
          <cell r="Q22">
            <v>107.26958539746758</v>
          </cell>
          <cell r="R22">
            <v>119.06923979118901</v>
          </cell>
          <cell r="S22">
            <v>114.30647019954144</v>
          </cell>
          <cell r="T22">
            <v>108.59114668956435</v>
          </cell>
          <cell r="U22">
            <v>118.36434989162515</v>
          </cell>
          <cell r="V22">
            <v>100.1</v>
          </cell>
          <cell r="W22">
            <v>93.56</v>
          </cell>
          <cell r="X22">
            <v>130.3342998674654</v>
          </cell>
          <cell r="Y22">
            <v>147.27775885023593</v>
          </cell>
          <cell r="Z22">
            <v>142.85942608472885</v>
          </cell>
        </row>
        <row r="23">
          <cell r="A23" t="str">
            <v>Erwarteter mittlerer Kursverlauf</v>
          </cell>
          <cell r="B23">
            <v>100</v>
          </cell>
          <cell r="C23">
            <v>101.80875824835107</v>
          </cell>
          <cell r="D23">
            <v>103.65023256071193</v>
          </cell>
          <cell r="E23">
            <v>95.157000000000011</v>
          </cell>
          <cell r="F23">
            <v>96.878160086383446</v>
          </cell>
          <cell r="G23">
            <v>84.784887000000012</v>
          </cell>
          <cell r="H23">
            <v>86.318440636967651</v>
          </cell>
          <cell r="I23">
            <v>77.272946011800002</v>
          </cell>
          <cell r="J23">
            <v>78.670626796532304</v>
          </cell>
          <cell r="K23">
            <v>80.093588247744066</v>
          </cell>
          <cell r="L23">
            <v>81.542287631575476</v>
          </cell>
          <cell r="M23">
            <v>83.017190485005756</v>
          </cell>
          <cell r="N23">
            <v>84.518770765452615</v>
          </cell>
          <cell r="O23">
            <v>86.047511003077673</v>
          </cell>
          <cell r="P23">
            <v>87.603902455846637</v>
          </cell>
          <cell r="Q23">
            <v>89.188445267394187</v>
          </cell>
          <cell r="R23">
            <v>90.801648627744257</v>
          </cell>
          <cell r="S23">
            <v>92.444030936937338</v>
          </cell>
          <cell r="T23">
            <v>94.116119971617408</v>
          </cell>
          <cell r="U23">
            <v>95.81845305463203</v>
          </cell>
          <cell r="V23">
            <v>97.551577227700093</v>
          </cell>
          <cell r="W23">
            <v>93.56</v>
          </cell>
          <cell r="X23">
            <v>95.252274217157265</v>
          </cell>
          <cell r="Y23">
            <v>96.975157583802073</v>
          </cell>
          <cell r="Z23">
            <v>98.729203745450548</v>
          </cell>
        </row>
        <row r="24">
          <cell r="A24" t="str">
            <v>Kauflimit</v>
          </cell>
          <cell r="B24">
            <v>95</v>
          </cell>
          <cell r="C24">
            <v>96.694573010525758</v>
          </cell>
          <cell r="D24">
            <v>98.419373154609431</v>
          </cell>
          <cell r="E24">
            <v>100.1749396120901</v>
          </cell>
          <cell r="F24">
            <v>92.011654839626004</v>
          </cell>
          <cell r="G24">
            <v>93.652922912731697</v>
          </cell>
          <cell r="H24">
            <v>81.982384462106765</v>
          </cell>
          <cell r="I24">
            <v>83.444754315243941</v>
          </cell>
          <cell r="J24">
            <v>74.718745198764097</v>
          </cell>
          <cell r="K24">
            <v>76.051549082913326</v>
          </cell>
          <cell r="L24">
            <v>77.408127003803642</v>
          </cell>
          <cell r="M24">
            <v>78.788903033445706</v>
          </cell>
          <cell r="N24">
            <v>80.194308808281562</v>
          </cell>
          <cell r="O24">
            <v>81.624783664116109</v>
          </cell>
          <cell r="P24">
            <v>83.080774773455218</v>
          </cell>
          <cell r="Q24">
            <v>84.562737285293821</v>
          </cell>
          <cell r="R24">
            <v>86.071134467397357</v>
          </cell>
          <cell r="S24">
            <v>87.606437851121413</v>
          </cell>
          <cell r="T24">
            <v>89.169127378814181</v>
          </cell>
          <cell r="U24">
            <v>90.759691553848612</v>
          </cell>
          <cell r="V24">
            <v>92.378627593330648</v>
          </cell>
          <cell r="W24">
            <v>94.02644158353138</v>
          </cell>
          <cell r="X24">
            <v>74.718745198764097</v>
          </cell>
          <cell r="Y24">
            <v>76.051549082913326</v>
          </cell>
          <cell r="Z24">
            <v>77.408127003803642</v>
          </cell>
        </row>
        <row r="29">
          <cell r="A29" t="str">
            <v>Aktienkurs</v>
          </cell>
          <cell r="B29">
            <v>100</v>
          </cell>
          <cell r="C29">
            <v>97</v>
          </cell>
          <cell r="D29">
            <v>105.73</v>
          </cell>
          <cell r="E29">
            <v>94.156999999999996</v>
          </cell>
          <cell r="F29">
            <v>97.205430000000007</v>
          </cell>
          <cell r="G29">
            <v>94.784886999999998</v>
          </cell>
          <cell r="H29">
            <v>93.772946011800002</v>
          </cell>
          <cell r="I29">
            <v>90.272946011800002</v>
          </cell>
          <cell r="J29">
            <v>85.500216551682001</v>
          </cell>
          <cell r="K29">
            <v>96.030220882715597</v>
          </cell>
          <cell r="L29">
            <v>97.052940762160006</v>
          </cell>
          <cell r="M29">
            <v>99.259293653619295</v>
          </cell>
          <cell r="N29">
            <v>98.448921907474499</v>
          </cell>
          <cell r="O29">
            <v>105.16626019359568</v>
          </cell>
        </row>
        <row r="30">
          <cell r="A30" t="str">
            <v>Erwarteter mittlerer Kursverlauf</v>
          </cell>
          <cell r="B30">
            <v>100</v>
          </cell>
          <cell r="C30">
            <v>101.80875824835107</v>
          </cell>
          <cell r="D30">
            <v>103.65023256071193</v>
          </cell>
          <cell r="E30">
            <v>94.156999999999996</v>
          </cell>
          <cell r="F30">
            <v>95.860072503899914</v>
          </cell>
          <cell r="G30">
            <v>97.593949472189522</v>
          </cell>
          <cell r="H30">
            <v>93.772946011800002</v>
          </cell>
          <cell r="I30">
            <v>90.272946011800002</v>
          </cell>
          <cell r="J30">
            <v>85.500216551682001</v>
          </cell>
          <cell r="K30">
            <v>87.046708770918585</v>
          </cell>
          <cell r="L30">
            <v>88.621173295730713</v>
          </cell>
          <cell r="M30">
            <v>90.224116077502742</v>
          </cell>
          <cell r="N30">
            <v>91.856052219056423</v>
          </cell>
          <cell r="O30">
            <v>93.51750614017827</v>
          </cell>
        </row>
        <row r="31">
          <cell r="A31" t="str">
            <v>Kauflimit</v>
          </cell>
          <cell r="B31">
            <v>95</v>
          </cell>
          <cell r="C31">
            <v>92.011654839626004</v>
          </cell>
          <cell r="D31">
            <v>93.652922912731697</v>
          </cell>
          <cell r="E31">
            <v>95.323467286676589</v>
          </cell>
          <cell r="F31">
            <v>92.011654839626004</v>
          </cell>
          <cell r="G31">
            <v>93.652922912731697</v>
          </cell>
          <cell r="H31">
            <v>95.323467286676589</v>
          </cell>
          <cell r="I31">
            <v>92.011654839626004</v>
          </cell>
          <cell r="J31">
            <v>92.011654839626004</v>
          </cell>
          <cell r="K31">
            <v>92.011654839626004</v>
          </cell>
          <cell r="L31">
            <v>93.652922912731697</v>
          </cell>
          <cell r="M31">
            <v>95.323467286676589</v>
          </cell>
          <cell r="N31">
            <v>97.023810180715927</v>
          </cell>
          <cell r="O31">
            <v>98.754483129248712</v>
          </cell>
        </row>
      </sheetData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tabSelected="1" topLeftCell="A13" workbookViewId="0">
      <selection activeCell="J13" sqref="J13"/>
    </sheetView>
  </sheetViews>
  <sheetFormatPr baseColWidth="10" defaultRowHeight="14.4" x14ac:dyDescent="0.3"/>
  <cols>
    <col min="1" max="1" width="40.5546875" bestFit="1" customWidth="1"/>
    <col min="2" max="2" width="12.21875" customWidth="1"/>
    <col min="3" max="26" width="12.21875" bestFit="1" customWidth="1"/>
  </cols>
  <sheetData>
    <row r="1" spans="1:5" ht="15.6" x14ac:dyDescent="0.3">
      <c r="A1" s="1" t="s">
        <v>0</v>
      </c>
    </row>
    <row r="2" spans="1:5" x14ac:dyDescent="0.3">
      <c r="A2" t="s">
        <v>1</v>
      </c>
      <c r="B2" s="2">
        <v>200</v>
      </c>
    </row>
    <row r="3" spans="1:5" x14ac:dyDescent="0.3">
      <c r="A3" t="s">
        <v>2</v>
      </c>
      <c r="B3" s="2">
        <v>20000</v>
      </c>
    </row>
    <row r="4" spans="1:5" x14ac:dyDescent="0.3">
      <c r="A4" t="s">
        <v>3</v>
      </c>
      <c r="B4" s="3">
        <v>0.5</v>
      </c>
      <c r="C4" s="3"/>
      <c r="D4" s="3"/>
      <c r="E4" s="3"/>
    </row>
    <row r="5" spans="1:5" x14ac:dyDescent="0.3">
      <c r="A5" t="s">
        <v>4</v>
      </c>
      <c r="B5" s="3">
        <v>0.05</v>
      </c>
    </row>
    <row r="6" spans="1:5" x14ac:dyDescent="0.3">
      <c r="A6" t="s">
        <v>5</v>
      </c>
      <c r="B6" s="2">
        <v>1000</v>
      </c>
    </row>
    <row r="7" spans="1:5" x14ac:dyDescent="0.3">
      <c r="C7" s="3"/>
      <c r="D7" s="3"/>
      <c r="E7" s="3"/>
    </row>
    <row r="8" spans="1:5" ht="15.6" x14ac:dyDescent="0.3">
      <c r="A8" s="1" t="s">
        <v>6</v>
      </c>
    </row>
    <row r="9" spans="1:5" x14ac:dyDescent="0.3">
      <c r="A9" t="s">
        <v>7</v>
      </c>
      <c r="B9" s="4">
        <f>B2*12/(B3*B4)</f>
        <v>0.24</v>
      </c>
      <c r="C9" s="4" t="s">
        <v>8</v>
      </c>
      <c r="D9" s="4"/>
      <c r="E9" s="4"/>
    </row>
    <row r="10" spans="1:5" x14ac:dyDescent="0.3">
      <c r="A10" t="s">
        <v>9</v>
      </c>
      <c r="B10" s="5">
        <v>50</v>
      </c>
      <c r="C10" t="s">
        <v>10</v>
      </c>
    </row>
    <row r="11" spans="1:5" x14ac:dyDescent="0.3">
      <c r="A11" t="s">
        <v>11</v>
      </c>
      <c r="B11">
        <v>30</v>
      </c>
      <c r="C11" t="s">
        <v>12</v>
      </c>
    </row>
    <row r="13" spans="1:5" ht="15.6" x14ac:dyDescent="0.3">
      <c r="A13" s="1" t="s">
        <v>13</v>
      </c>
    </row>
    <row r="14" spans="1:5" x14ac:dyDescent="0.3">
      <c r="A14" t="s">
        <v>14</v>
      </c>
      <c r="B14" s="6">
        <f>B5</f>
        <v>0.05</v>
      </c>
      <c r="C14" t="s">
        <v>15</v>
      </c>
    </row>
    <row r="16" spans="1:5" ht="16.2" thickBot="1" x14ac:dyDescent="0.35">
      <c r="A16" s="1" t="s">
        <v>16</v>
      </c>
      <c r="C16" t="s">
        <v>17</v>
      </c>
    </row>
    <row r="17" spans="1:26" ht="15" thickBot="1" x14ac:dyDescent="0.35">
      <c r="A17" s="7" t="s">
        <v>18</v>
      </c>
      <c r="B17" s="8">
        <f>(1+B9)^(B11/365)*B10*(1-B5)</f>
        <v>48.347286505262879</v>
      </c>
      <c r="C17" s="9" t="s">
        <v>19</v>
      </c>
    </row>
    <row r="20" spans="1:26" ht="15.6" x14ac:dyDescent="0.3">
      <c r="A20" s="1" t="s">
        <v>20</v>
      </c>
    </row>
    <row r="21" spans="1:26" x14ac:dyDescent="0.3">
      <c r="A21" t="s">
        <v>21</v>
      </c>
      <c r="B21">
        <v>0</v>
      </c>
      <c r="C21">
        <v>1</v>
      </c>
      <c r="D21">
        <v>2</v>
      </c>
      <c r="E21">
        <v>3</v>
      </c>
      <c r="F21">
        <v>4</v>
      </c>
      <c r="G21">
        <v>5</v>
      </c>
      <c r="H21">
        <v>6</v>
      </c>
      <c r="I21">
        <v>7</v>
      </c>
      <c r="J21">
        <v>8</v>
      </c>
      <c r="K21">
        <v>9</v>
      </c>
      <c r="L21">
        <v>10</v>
      </c>
      <c r="M21">
        <v>11</v>
      </c>
      <c r="N21">
        <v>12</v>
      </c>
      <c r="O21">
        <v>13</v>
      </c>
      <c r="P21">
        <v>14</v>
      </c>
      <c r="Q21">
        <v>15</v>
      </c>
      <c r="R21">
        <v>16</v>
      </c>
      <c r="S21">
        <v>17</v>
      </c>
      <c r="T21">
        <v>18</v>
      </c>
      <c r="U21">
        <v>19</v>
      </c>
      <c r="V21">
        <v>20</v>
      </c>
      <c r="W21">
        <v>21</v>
      </c>
      <c r="X21">
        <v>22</v>
      </c>
      <c r="Y21">
        <v>23</v>
      </c>
      <c r="Z21">
        <v>24</v>
      </c>
    </row>
    <row r="22" spans="1:26" x14ac:dyDescent="0.3">
      <c r="A22" t="s">
        <v>22</v>
      </c>
      <c r="B22" s="5">
        <v>100</v>
      </c>
      <c r="C22" s="5">
        <v>97</v>
      </c>
      <c r="D22" s="5">
        <v>105.73</v>
      </c>
      <c r="E22" s="5">
        <v>95.157000000000011</v>
      </c>
      <c r="F22" s="5">
        <v>94.205430000000021</v>
      </c>
      <c r="G22" s="5">
        <v>84.784887000000012</v>
      </c>
      <c r="H22" s="5">
        <v>83.089189259999998</v>
      </c>
      <c r="I22" s="5">
        <v>77.272946011800002</v>
      </c>
      <c r="J22" s="5">
        <v>77.272946011800002</v>
      </c>
      <c r="K22" s="5">
        <v>76.500216551682001</v>
      </c>
      <c r="L22" s="5">
        <v>78.030220882715639</v>
      </c>
      <c r="M22" s="5">
        <v>85.052940762160048</v>
      </c>
      <c r="N22" s="5">
        <v>95.259293653619267</v>
      </c>
      <c r="O22" s="5">
        <v>91.448921907474499</v>
      </c>
      <c r="P22" s="5">
        <v>105.16626019359568</v>
      </c>
      <c r="Q22" s="5">
        <v>107.26958539746758</v>
      </c>
      <c r="R22" s="5">
        <v>119.06923979118901</v>
      </c>
      <c r="S22" s="5">
        <v>114.30647019954144</v>
      </c>
      <c r="T22" s="5">
        <v>108.59114668956435</v>
      </c>
      <c r="U22" s="5">
        <v>118.36434989162515</v>
      </c>
      <c r="V22" s="5">
        <v>100.1</v>
      </c>
      <c r="W22" s="5">
        <v>93.56</v>
      </c>
      <c r="X22" s="5">
        <v>130.3342998674654</v>
      </c>
      <c r="Y22" s="5">
        <v>147.27775885023593</v>
      </c>
      <c r="Z22" s="5">
        <v>142.85942608472885</v>
      </c>
    </row>
    <row r="23" spans="1:26" x14ac:dyDescent="0.3">
      <c r="A23" t="s">
        <v>23</v>
      </c>
      <c r="B23" s="5">
        <v>100</v>
      </c>
      <c r="C23" s="5">
        <f t="shared" ref="C23:D23" si="0">IF(C25="x",C22,B23*(1+$B$9)^(1/12))</f>
        <v>101.80875824835107</v>
      </c>
      <c r="D23" s="5">
        <f t="shared" si="0"/>
        <v>103.65023256071193</v>
      </c>
      <c r="E23" s="5">
        <f>IF(E25="x",E22,D23*(1+$B$9)^(1/12))</f>
        <v>95.157000000000011</v>
      </c>
      <c r="F23" s="5">
        <f t="shared" ref="F23:Z23" si="1">IF(F25="x",F22,E23*(1+$B$9)^(1/12))</f>
        <v>96.878160086383446</v>
      </c>
      <c r="G23" s="5">
        <f t="shared" si="1"/>
        <v>84.784887000000012</v>
      </c>
      <c r="H23" s="5">
        <f t="shared" si="1"/>
        <v>86.318440636967651</v>
      </c>
      <c r="I23" s="5">
        <f t="shared" si="1"/>
        <v>77.272946011800002</v>
      </c>
      <c r="J23" s="5">
        <f t="shared" si="1"/>
        <v>78.670626796532304</v>
      </c>
      <c r="K23" s="5">
        <f t="shared" si="1"/>
        <v>80.093588247744066</v>
      </c>
      <c r="L23" s="5">
        <f t="shared" si="1"/>
        <v>81.542287631575476</v>
      </c>
      <c r="M23" s="5">
        <f t="shared" si="1"/>
        <v>83.017190485005756</v>
      </c>
      <c r="N23" s="5">
        <f t="shared" si="1"/>
        <v>84.518770765452615</v>
      </c>
      <c r="O23" s="5">
        <f t="shared" si="1"/>
        <v>86.047511003077673</v>
      </c>
      <c r="P23" s="5">
        <f t="shared" si="1"/>
        <v>87.603902455846637</v>
      </c>
      <c r="Q23" s="5">
        <f t="shared" si="1"/>
        <v>89.188445267394187</v>
      </c>
      <c r="R23" s="5">
        <f t="shared" si="1"/>
        <v>90.801648627744257</v>
      </c>
      <c r="S23" s="5">
        <f t="shared" si="1"/>
        <v>92.444030936937338</v>
      </c>
      <c r="T23" s="5">
        <f t="shared" si="1"/>
        <v>94.116119971617408</v>
      </c>
      <c r="U23" s="5">
        <f t="shared" si="1"/>
        <v>95.81845305463203</v>
      </c>
      <c r="V23" s="5">
        <f t="shared" si="1"/>
        <v>97.551577227700093</v>
      </c>
      <c r="W23" s="5">
        <f t="shared" si="1"/>
        <v>93.56</v>
      </c>
      <c r="X23" s="5">
        <f t="shared" si="1"/>
        <v>95.252274217157265</v>
      </c>
      <c r="Y23" s="5">
        <f t="shared" si="1"/>
        <v>96.975157583802073</v>
      </c>
      <c r="Z23" s="5">
        <f t="shared" si="1"/>
        <v>98.729203745450548</v>
      </c>
    </row>
    <row r="24" spans="1:26" x14ac:dyDescent="0.3">
      <c r="A24" t="s">
        <v>18</v>
      </c>
      <c r="B24" s="5">
        <f>(1+$B$9)^(B21*30/365)*$B$22*(1-$B$5)</f>
        <v>95</v>
      </c>
      <c r="C24" s="5">
        <f t="shared" ref="C24:E24" si="2">(1+$B$9)^(C21*30/365)*$B$22*(1-$B$5)</f>
        <v>96.694573010525758</v>
      </c>
      <c r="D24" s="5">
        <f t="shared" si="2"/>
        <v>98.419373154609431</v>
      </c>
      <c r="E24" s="5">
        <f t="shared" si="2"/>
        <v>100.1749396120901</v>
      </c>
      <c r="F24" s="5">
        <f t="shared" ref="F24:G24" si="3">(1+$B$9)^((F21-$E21)*30/365)*$E$22*(1-$B$5)</f>
        <v>92.011654839626004</v>
      </c>
      <c r="G24" s="5">
        <f t="shared" si="3"/>
        <v>93.652922912731697</v>
      </c>
      <c r="H24" s="5">
        <f>(1+$B$9)^((H21-$G21)*30/365)*$G$22*(1-$B$5)</f>
        <v>81.982384462106765</v>
      </c>
      <c r="I24" s="5">
        <f t="shared" ref="I24" si="4">(1+$B$9)^((I21-$G21)*30/365)*$G$22*(1-$B$5)</f>
        <v>83.444754315243941</v>
      </c>
      <c r="J24" s="5">
        <f>(1+$B$9)^((J21-$I21)*30/365)*$I$22*(1-$B$5)</f>
        <v>74.718745198764097</v>
      </c>
      <c r="K24" s="5">
        <f t="shared" ref="K24:Z24" si="5">(1+$B$9)^((K21-$I21)*30/365)*$I$22*(1-$B$5)</f>
        <v>76.051549082913326</v>
      </c>
      <c r="L24" s="5">
        <f t="shared" si="5"/>
        <v>77.408127003803642</v>
      </c>
      <c r="M24" s="5">
        <f t="shared" si="5"/>
        <v>78.788903033445706</v>
      </c>
      <c r="N24" s="5">
        <f t="shared" si="5"/>
        <v>80.194308808281562</v>
      </c>
      <c r="O24" s="5">
        <f t="shared" si="5"/>
        <v>81.624783664116109</v>
      </c>
      <c r="P24" s="5">
        <f t="shared" si="5"/>
        <v>83.080774773455218</v>
      </c>
      <c r="Q24" s="5">
        <f t="shared" si="5"/>
        <v>84.562737285293821</v>
      </c>
      <c r="R24" s="5">
        <f t="shared" si="5"/>
        <v>86.071134467397357</v>
      </c>
      <c r="S24" s="5">
        <f t="shared" si="5"/>
        <v>87.606437851121413</v>
      </c>
      <c r="T24" s="5">
        <f>(1+$B$9)^((T21-$I21)*30/365)*$I$22*(1-$B$5)</f>
        <v>89.169127378814181</v>
      </c>
      <c r="U24" s="5">
        <f t="shared" si="5"/>
        <v>90.759691553848612</v>
      </c>
      <c r="V24" s="5">
        <f>(1+$B$9)^((V21-$I21)*30/365)*$I$22*(1-$B$5)</f>
        <v>92.378627593330648</v>
      </c>
      <c r="W24" s="5">
        <f t="shared" si="5"/>
        <v>94.02644158353138</v>
      </c>
      <c r="X24" s="5">
        <f>(1+$B$9)^((X21-$W21)*30/365)*$I$22*(1-$B$5)</f>
        <v>74.718745198764097</v>
      </c>
      <c r="Y24" s="5">
        <f t="shared" ref="Y24:Z24" si="6">(1+$B$9)^((Y21-$W21)*30/365)*$I$22*(1-$B$5)</f>
        <v>76.051549082913326</v>
      </c>
      <c r="Z24" s="5">
        <f t="shared" si="6"/>
        <v>77.408127003803642</v>
      </c>
    </row>
    <row r="25" spans="1:26" x14ac:dyDescent="0.3">
      <c r="A25" t="s">
        <v>24</v>
      </c>
      <c r="B25" t="str">
        <f>IF(B22&lt;B24,"x","")</f>
        <v/>
      </c>
      <c r="C25" t="str">
        <f t="shared" ref="C25:Z25" si="7">IF(C22&lt;C24,"x","")</f>
        <v/>
      </c>
      <c r="D25" t="str">
        <f t="shared" si="7"/>
        <v/>
      </c>
      <c r="E25" t="str">
        <f t="shared" si="7"/>
        <v>x</v>
      </c>
      <c r="F25" t="str">
        <f t="shared" si="7"/>
        <v/>
      </c>
      <c r="G25" t="str">
        <f t="shared" si="7"/>
        <v>x</v>
      </c>
      <c r="H25" t="str">
        <f t="shared" si="7"/>
        <v/>
      </c>
      <c r="I25" t="str">
        <f t="shared" si="7"/>
        <v>x</v>
      </c>
      <c r="J25" t="str">
        <f t="shared" si="7"/>
        <v/>
      </c>
      <c r="K25" t="str">
        <f t="shared" si="7"/>
        <v/>
      </c>
      <c r="L25" t="str">
        <f t="shared" si="7"/>
        <v/>
      </c>
      <c r="M25" t="str">
        <f t="shared" si="7"/>
        <v/>
      </c>
      <c r="N25" t="str">
        <f t="shared" si="7"/>
        <v/>
      </c>
      <c r="O25" t="str">
        <f t="shared" si="7"/>
        <v/>
      </c>
      <c r="P25" t="str">
        <f t="shared" si="7"/>
        <v/>
      </c>
      <c r="Q25" t="str">
        <f t="shared" si="7"/>
        <v/>
      </c>
      <c r="R25" t="str">
        <f t="shared" si="7"/>
        <v/>
      </c>
      <c r="S25" t="str">
        <f t="shared" si="7"/>
        <v/>
      </c>
      <c r="T25" t="str">
        <f t="shared" si="7"/>
        <v/>
      </c>
      <c r="U25" t="str">
        <f t="shared" si="7"/>
        <v/>
      </c>
      <c r="V25" t="str">
        <f t="shared" si="7"/>
        <v/>
      </c>
      <c r="W25" t="str">
        <f t="shared" si="7"/>
        <v>x</v>
      </c>
      <c r="X25" t="str">
        <f t="shared" si="7"/>
        <v/>
      </c>
      <c r="Y25" t="str">
        <f t="shared" si="7"/>
        <v/>
      </c>
      <c r="Z25" t="str">
        <f t="shared" si="7"/>
        <v/>
      </c>
    </row>
    <row r="27" spans="1:26" ht="15.6" x14ac:dyDescent="0.3">
      <c r="A27" s="1" t="s">
        <v>25</v>
      </c>
    </row>
    <row r="28" spans="1:26" x14ac:dyDescent="0.3">
      <c r="A28" t="s">
        <v>21</v>
      </c>
      <c r="B28">
        <v>0</v>
      </c>
      <c r="C28">
        <v>1</v>
      </c>
      <c r="D28">
        <v>2</v>
      </c>
      <c r="E28">
        <v>3</v>
      </c>
      <c r="F28">
        <v>4</v>
      </c>
      <c r="G28">
        <v>5</v>
      </c>
      <c r="H28">
        <v>6</v>
      </c>
      <c r="I28">
        <v>7</v>
      </c>
      <c r="J28">
        <v>8</v>
      </c>
      <c r="K28">
        <v>9</v>
      </c>
      <c r="L28">
        <v>10</v>
      </c>
      <c r="M28">
        <v>11</v>
      </c>
      <c r="N28">
        <v>12</v>
      </c>
      <c r="O28">
        <v>13</v>
      </c>
      <c r="P28">
        <v>14</v>
      </c>
      <c r="Q28">
        <v>15</v>
      </c>
      <c r="R28">
        <v>16</v>
      </c>
      <c r="S28">
        <v>17</v>
      </c>
      <c r="T28">
        <v>18</v>
      </c>
      <c r="U28">
        <v>19</v>
      </c>
      <c r="V28">
        <v>20</v>
      </c>
      <c r="W28">
        <v>21</v>
      </c>
      <c r="X28">
        <v>22</v>
      </c>
      <c r="Y28">
        <v>23</v>
      </c>
      <c r="Z28">
        <v>24</v>
      </c>
    </row>
    <row r="29" spans="1:26" x14ac:dyDescent="0.3">
      <c r="A29" t="s">
        <v>22</v>
      </c>
      <c r="B29" s="5">
        <v>100</v>
      </c>
      <c r="C29" s="5">
        <v>97</v>
      </c>
      <c r="D29" s="5">
        <v>105.73</v>
      </c>
      <c r="E29" s="5">
        <v>94.156999999999996</v>
      </c>
      <c r="F29" s="5">
        <v>97.205430000000007</v>
      </c>
      <c r="G29" s="5">
        <v>94.784886999999998</v>
      </c>
      <c r="H29" s="5">
        <v>93.772946011800002</v>
      </c>
      <c r="I29" s="5">
        <v>90.272946011800002</v>
      </c>
      <c r="J29" s="5">
        <v>85.500216551682001</v>
      </c>
      <c r="K29" s="5">
        <v>96.030220882715597</v>
      </c>
      <c r="L29" s="5">
        <v>97.052940762160006</v>
      </c>
      <c r="M29" s="5">
        <v>99.259293653619295</v>
      </c>
      <c r="N29" s="5">
        <v>98.448921907474499</v>
      </c>
      <c r="O29" s="5">
        <v>105.16626019359568</v>
      </c>
      <c r="P29" s="5">
        <v>107.26958539746758</v>
      </c>
      <c r="Q29" s="5">
        <v>119.06923979118901</v>
      </c>
      <c r="R29" s="5">
        <v>114.30647019954144</v>
      </c>
      <c r="S29" s="5">
        <v>108.59114668956435</v>
      </c>
      <c r="T29" s="5">
        <v>118.36434989162515</v>
      </c>
      <c r="U29" s="5">
        <v>115.99706289379264</v>
      </c>
      <c r="V29" s="5">
        <v>122.95688666742021</v>
      </c>
      <c r="W29" s="5">
        <v>130.3342998674654</v>
      </c>
      <c r="X29" s="5">
        <v>147.27775885023593</v>
      </c>
      <c r="Y29" s="5">
        <v>142.85942608472885</v>
      </c>
      <c r="Z29" s="5">
        <v>142.85942608472885</v>
      </c>
    </row>
    <row r="30" spans="1:26" x14ac:dyDescent="0.3">
      <c r="A30" t="s">
        <v>23</v>
      </c>
      <c r="B30" s="5">
        <v>100</v>
      </c>
      <c r="C30" s="5">
        <f t="shared" ref="C30:Z30" si="8">IF(C32="x",C29,B30*(1+$B$9)^(1/12))</f>
        <v>101.80875824835107</v>
      </c>
      <c r="D30" s="5">
        <f t="shared" si="8"/>
        <v>103.65023256071193</v>
      </c>
      <c r="E30" s="5">
        <f t="shared" si="8"/>
        <v>94.156999999999996</v>
      </c>
      <c r="F30" s="5">
        <f t="shared" si="8"/>
        <v>95.860072503899914</v>
      </c>
      <c r="G30" s="5">
        <f t="shared" si="8"/>
        <v>97.593949472189522</v>
      </c>
      <c r="H30" s="5">
        <f t="shared" si="8"/>
        <v>93.772946011800002</v>
      </c>
      <c r="I30" s="5">
        <f t="shared" si="8"/>
        <v>90.272946011800002</v>
      </c>
      <c r="J30" s="5">
        <f t="shared" si="8"/>
        <v>85.500216551682001</v>
      </c>
      <c r="K30" s="5">
        <f t="shared" si="8"/>
        <v>87.046708770918585</v>
      </c>
      <c r="L30" s="5">
        <f t="shared" si="8"/>
        <v>88.621173295730713</v>
      </c>
      <c r="M30" s="5">
        <f t="shared" si="8"/>
        <v>90.224116077502742</v>
      </c>
      <c r="N30" s="5">
        <f t="shared" si="8"/>
        <v>91.856052219056423</v>
      </c>
      <c r="O30" s="5">
        <f t="shared" si="8"/>
        <v>93.51750614017827</v>
      </c>
      <c r="P30" s="5">
        <f t="shared" si="8"/>
        <v>95.209011746140959</v>
      </c>
      <c r="Q30" s="5">
        <f t="shared" si="8"/>
        <v>96.931112599272822</v>
      </c>
      <c r="R30" s="5">
        <f t="shared" si="8"/>
        <v>98.684362093630639</v>
      </c>
      <c r="S30" s="5">
        <f t="shared" si="8"/>
        <v>100.46932363283182</v>
      </c>
      <c r="T30" s="5">
        <f t="shared" si="8"/>
        <v>102.28657081110319</v>
      </c>
      <c r="U30" s="5">
        <f t="shared" si="8"/>
        <v>104.13668759760448</v>
      </c>
      <c r="V30" s="5">
        <f t="shared" si="8"/>
        <v>106.02026852408574</v>
      </c>
      <c r="W30" s="5">
        <f t="shared" si="8"/>
        <v>107.93791887593909</v>
      </c>
      <c r="X30" s="5">
        <f t="shared" si="8"/>
        <v>109.89025488670613</v>
      </c>
      <c r="Y30" s="5">
        <f t="shared" si="8"/>
        <v>111.87790393610345</v>
      </c>
      <c r="Z30" s="5">
        <f t="shared" si="8"/>
        <v>113.90150475163001</v>
      </c>
    </row>
    <row r="31" spans="1:26" x14ac:dyDescent="0.3">
      <c r="A31" t="s">
        <v>18</v>
      </c>
      <c r="B31" s="5">
        <f>(1+$B$9)^(B28*30/365)*$B$22*(1-$B$5)</f>
        <v>95</v>
      </c>
      <c r="C31" s="5">
        <f>(1+$B$9)^((C28-$B28)*30/365)*$E$22*(1-$B$5)</f>
        <v>92.011654839626004</v>
      </c>
      <c r="D31" s="5">
        <f t="shared" ref="D31:Z31" si="9">(1+$B$9)^((D28-$B28)*30/365)*$E$22*(1-$B$5)</f>
        <v>93.652922912731697</v>
      </c>
      <c r="E31" s="5">
        <f t="shared" si="9"/>
        <v>95.323467286676589</v>
      </c>
      <c r="F31" s="5">
        <f>(1+$B$9)^((F28-$E28)*30/365)*$E$22*(1-$B$5)</f>
        <v>92.011654839626004</v>
      </c>
      <c r="G31" s="5">
        <f t="shared" ref="G31:Z31" si="10">(1+$B$9)^((G28-$E28)*30/365)*$E$22*(1-$B$5)</f>
        <v>93.652922912731697</v>
      </c>
      <c r="H31" s="5">
        <f t="shared" si="10"/>
        <v>95.323467286676589</v>
      </c>
      <c r="I31" s="5">
        <f>(1+$B$9)^((I28-$H28)*30/365)*$E$22*(1-$B$5)</f>
        <v>92.011654839626004</v>
      </c>
      <c r="J31" s="5">
        <f>(1+$B$9)^((J28-$I28)*30/365)*$E$22*(1-$B$5)</f>
        <v>92.011654839626004</v>
      </c>
      <c r="K31" s="5">
        <f>(1+$B$9)^((K28-$J28)*30/365)*$E$22*(1-$B$5)</f>
        <v>92.011654839626004</v>
      </c>
      <c r="L31" s="5">
        <f t="shared" ref="L31:P31" si="11">(1+$B$9)^((L28-$J28)*30/365)*$E$22*(1-$B$5)</f>
        <v>93.652922912731697</v>
      </c>
      <c r="M31" s="5">
        <f t="shared" si="11"/>
        <v>95.323467286676589</v>
      </c>
      <c r="N31" s="5">
        <f t="shared" si="11"/>
        <v>97.023810180715927</v>
      </c>
      <c r="O31" s="5">
        <f t="shared" si="11"/>
        <v>98.754483129248712</v>
      </c>
      <c r="P31" s="5">
        <f t="shared" si="11"/>
        <v>100.51602714797761</v>
      </c>
      <c r="Q31" s="5">
        <f t="shared" ref="Q31:AD31" si="12">(1+$B$9)^((Q28-$K28)*30/365)*$E$22*(1-$B$5)</f>
        <v>100.51602714797761</v>
      </c>
      <c r="R31" s="5">
        <f t="shared" si="12"/>
        <v>102.30899290303275</v>
      </c>
      <c r="S31" s="5">
        <f t="shared" si="12"/>
        <v>104.13394088311223</v>
      </c>
      <c r="T31" s="5">
        <f t="shared" si="12"/>
        <v>105.99144157469333</v>
      </c>
      <c r="U31" s="5">
        <f t="shared" si="12"/>
        <v>107.88207564036904</v>
      </c>
      <c r="V31" s="5">
        <f t="shared" si="12"/>
        <v>109.80643410036555</v>
      </c>
      <c r="W31" s="5">
        <f t="shared" si="12"/>
        <v>111.76511851729769</v>
      </c>
      <c r="X31" s="5">
        <f t="shared" si="12"/>
        <v>113.75874118422006</v>
      </c>
      <c r="Y31" s="5">
        <f t="shared" si="12"/>
        <v>115.78792531603233</v>
      </c>
      <c r="Z31" s="5">
        <f t="shared" si="12"/>
        <v>117.85330524429885</v>
      </c>
    </row>
    <row r="32" spans="1:26" x14ac:dyDescent="0.3">
      <c r="A32" t="s">
        <v>24</v>
      </c>
      <c r="B32" t="str">
        <f>IF(B29&lt;B31,"x","")</f>
        <v/>
      </c>
      <c r="C32" t="str">
        <f t="shared" ref="C32:Z32" si="13">IF(C29&lt;C31,"x","")</f>
        <v/>
      </c>
      <c r="D32" t="str">
        <f t="shared" si="13"/>
        <v/>
      </c>
      <c r="E32" t="str">
        <f t="shared" si="13"/>
        <v>x</v>
      </c>
      <c r="F32" t="str">
        <f t="shared" si="13"/>
        <v/>
      </c>
      <c r="G32" t="str">
        <f t="shared" si="13"/>
        <v/>
      </c>
      <c r="H32" t="str">
        <f t="shared" si="13"/>
        <v>x</v>
      </c>
      <c r="I32" t="str">
        <f t="shared" si="13"/>
        <v>x</v>
      </c>
      <c r="J32" t="str">
        <f t="shared" si="13"/>
        <v>x</v>
      </c>
      <c r="K32" t="str">
        <f t="shared" si="13"/>
        <v/>
      </c>
      <c r="L32" t="str">
        <f t="shared" si="13"/>
        <v/>
      </c>
      <c r="M32" t="str">
        <f t="shared" si="13"/>
        <v/>
      </c>
      <c r="N32" t="str">
        <f t="shared" si="13"/>
        <v/>
      </c>
      <c r="O32" t="str">
        <f t="shared" si="13"/>
        <v/>
      </c>
      <c r="P32" t="str">
        <f t="shared" si="13"/>
        <v/>
      </c>
      <c r="Q32" t="str">
        <f t="shared" si="13"/>
        <v/>
      </c>
      <c r="R32" t="str">
        <f t="shared" si="13"/>
        <v/>
      </c>
      <c r="S32" t="str">
        <f t="shared" si="13"/>
        <v/>
      </c>
      <c r="T32" t="str">
        <f t="shared" si="13"/>
        <v/>
      </c>
      <c r="U32" t="str">
        <f t="shared" si="13"/>
        <v/>
      </c>
      <c r="V32" t="str">
        <f t="shared" si="13"/>
        <v/>
      </c>
      <c r="W32" t="str">
        <f t="shared" si="13"/>
        <v/>
      </c>
      <c r="X32" t="str">
        <f t="shared" si="13"/>
        <v/>
      </c>
      <c r="Y32" t="str">
        <f t="shared" si="13"/>
        <v/>
      </c>
      <c r="Z32" t="str">
        <f t="shared" si="13"/>
        <v/>
      </c>
    </row>
    <row r="35" spans="3:26" x14ac:dyDescent="0.3">
      <c r="C35" s="10"/>
      <c r="D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8" spans="3:26" x14ac:dyDescent="0.3">
      <c r="E38" s="11"/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2021-01-11T19:31:44Z</dcterms:created>
  <dcterms:modified xsi:type="dcterms:W3CDTF">2021-01-11T19:35:33Z</dcterms:modified>
</cp:coreProperties>
</file>