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tmp"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0"/>
  <workbookPr defaultThemeVersion="166925"/>
  <mc:AlternateContent xmlns:mc="http://schemas.openxmlformats.org/markup-compatibility/2006">
    <mc:Choice Requires="x15">
      <x15ac:absPath xmlns:x15ac="http://schemas.microsoft.com/office/spreadsheetml/2010/11/ac" url="E:\Aktientools\"/>
    </mc:Choice>
  </mc:AlternateContent>
  <xr:revisionPtr revIDLastSave="0" documentId="13_ncr:40009_{8BF171B8-F84A-4349-BB66-9524125023B9}" xr6:coauthVersionLast="36" xr6:coauthVersionMax="36" xr10:uidLastSave="{00000000-0000-0000-0000-000000000000}"/>
  <bookViews>
    <workbookView xWindow="0" yWindow="0" windowWidth="38400" windowHeight="17625" tabRatio="565" firstSheet="3" activeTab="8"/>
  </bookViews>
  <sheets>
    <sheet name="Allgemeines" sheetId="7" r:id="rId1"/>
    <sheet name="Konzern Struktur und Zahlen" sheetId="9" r:id="rId2"/>
    <sheet name="Strategisches Leitbild" sheetId="10" r:id="rId3"/>
    <sheet name="Segment Betrachtung" sheetId="11" r:id="rId4"/>
    <sheet name="Risiko und Chancen Analyse" sheetId="12" r:id="rId5"/>
    <sheet name="PESTLE Analyse" sheetId="8" r:id="rId6"/>
    <sheet name="Konkurenten" sheetId="13" r:id="rId7"/>
    <sheet name="Bilanzkennzahlen" sheetId="4" r:id="rId8"/>
    <sheet name="Diagramme Bilanzkennzahlen" sheetId="2" r:id="rId9"/>
  </sheets>
  <calcPr calcId="191029"/>
</workbook>
</file>

<file path=xl/calcChain.xml><?xml version="1.0" encoding="utf-8"?>
<calcChain xmlns="http://schemas.openxmlformats.org/spreadsheetml/2006/main">
  <c r="R37" i="2" l="1"/>
  <c r="Q37" i="2"/>
  <c r="P37" i="2"/>
  <c r="O37" i="2"/>
  <c r="N37" i="2"/>
  <c r="M37" i="2"/>
  <c r="L37" i="2"/>
  <c r="N27" i="2"/>
  <c r="R29" i="2"/>
  <c r="Q29" i="2"/>
  <c r="P29" i="2"/>
  <c r="O29" i="2"/>
  <c r="N29" i="2"/>
  <c r="M29" i="2"/>
  <c r="L29" i="2"/>
  <c r="R27" i="2"/>
  <c r="Q27" i="2"/>
  <c r="P27" i="2"/>
  <c r="O27" i="2"/>
  <c r="M27" i="2"/>
  <c r="L27" i="2"/>
  <c r="R25" i="2"/>
  <c r="Q25" i="2"/>
  <c r="M25" i="2"/>
  <c r="L25" i="2"/>
  <c r="N25" i="2"/>
  <c r="O25" i="2"/>
  <c r="P25" i="2"/>
  <c r="R39" i="2"/>
  <c r="Q39" i="2"/>
  <c r="P39" i="2"/>
  <c r="O39" i="2"/>
  <c r="N39" i="2"/>
  <c r="M39" i="2"/>
  <c r="L39" i="2"/>
  <c r="B223" i="4"/>
  <c r="B42" i="4"/>
  <c r="B174" i="4"/>
  <c r="B35" i="4"/>
  <c r="B40" i="4"/>
  <c r="B80" i="4"/>
  <c r="M10" i="2" s="1"/>
  <c r="B184" i="4"/>
  <c r="B228" i="4"/>
  <c r="R16" i="2"/>
  <c r="R19" i="2"/>
  <c r="R13" i="2"/>
  <c r="Q16" i="2"/>
  <c r="Q19" i="2"/>
  <c r="Q13" i="2"/>
  <c r="P16" i="2"/>
  <c r="P19" i="2"/>
  <c r="P13" i="2"/>
  <c r="O16" i="2"/>
  <c r="O19" i="2"/>
  <c r="O13" i="2"/>
  <c r="N16" i="2"/>
  <c r="N19" i="2"/>
  <c r="N13" i="2"/>
  <c r="M16" i="2"/>
  <c r="M19" i="2"/>
  <c r="M13" i="2"/>
  <c r="L16" i="2"/>
  <c r="L19" i="2"/>
  <c r="L13" i="2"/>
  <c r="B364" i="4"/>
  <c r="B317" i="4"/>
  <c r="R18" i="2" s="1"/>
  <c r="B270" i="4"/>
  <c r="Q15" i="2" s="1"/>
  <c r="P18" i="2"/>
  <c r="B176" i="4"/>
  <c r="O15" i="2" s="1"/>
  <c r="B129" i="4"/>
  <c r="N18" i="2" s="1"/>
  <c r="B82" i="4"/>
  <c r="M15" i="2" s="1"/>
  <c r="L18" i="2"/>
  <c r="L4" i="2"/>
  <c r="M4" i="2"/>
  <c r="N4" i="2"/>
  <c r="O4" i="2"/>
  <c r="L45" i="2"/>
  <c r="M45" i="2"/>
  <c r="N45" i="2"/>
  <c r="O45" i="2"/>
  <c r="P45" i="2"/>
  <c r="Q45" i="2"/>
  <c r="R45" i="2"/>
  <c r="B362" i="4"/>
  <c r="O61" i="2"/>
  <c r="L61" i="2"/>
  <c r="M61" i="2"/>
  <c r="N61" i="2"/>
  <c r="P61" i="2"/>
  <c r="Q61" i="2"/>
  <c r="R61" i="2"/>
  <c r="R59" i="2"/>
  <c r="R57" i="2"/>
  <c r="Q59" i="2"/>
  <c r="Q57" i="2"/>
  <c r="P59" i="2"/>
  <c r="P57" i="2"/>
  <c r="O59" i="2"/>
  <c r="O57" i="2"/>
  <c r="N59" i="2"/>
  <c r="N57" i="2"/>
  <c r="M59" i="2"/>
  <c r="M57" i="2"/>
  <c r="L59" i="2"/>
  <c r="L57" i="2"/>
  <c r="R55" i="2"/>
  <c r="Q55" i="2"/>
  <c r="P55" i="2"/>
  <c r="O55" i="2"/>
  <c r="N55" i="2"/>
  <c r="M55" i="2"/>
  <c r="L55" i="2"/>
  <c r="B268" i="4"/>
  <c r="Q10" i="2" s="1"/>
  <c r="B315" i="4"/>
  <c r="P4" i="2"/>
  <c r="Q4" i="2"/>
  <c r="R4" i="2"/>
  <c r="B276" i="4"/>
  <c r="B229" i="4"/>
  <c r="B182" i="4"/>
  <c r="B135" i="4"/>
  <c r="B88" i="4"/>
  <c r="B41" i="4"/>
  <c r="B373" i="4"/>
  <c r="B372" i="4"/>
  <c r="B371" i="4"/>
  <c r="B370" i="4"/>
  <c r="B369" i="4"/>
  <c r="B368" i="4"/>
  <c r="B367" i="4"/>
  <c r="B326" i="4"/>
  <c r="B325" i="4"/>
  <c r="B324" i="4"/>
  <c r="B323" i="4"/>
  <c r="B322" i="4"/>
  <c r="B321" i="4"/>
  <c r="B320" i="4"/>
  <c r="B279" i="4"/>
  <c r="B278" i="4"/>
  <c r="B277" i="4"/>
  <c r="B275" i="4"/>
  <c r="B274" i="4"/>
  <c r="B273" i="4"/>
  <c r="B232" i="4"/>
  <c r="B231" i="4"/>
  <c r="B230" i="4"/>
  <c r="B227" i="4"/>
  <c r="B226" i="4"/>
  <c r="B185" i="4"/>
  <c r="B183" i="4"/>
  <c r="B181" i="4"/>
  <c r="B180" i="4"/>
  <c r="B179" i="4"/>
  <c r="B138" i="4"/>
  <c r="B137" i="4"/>
  <c r="B136" i="4"/>
  <c r="B134" i="4"/>
  <c r="B133" i="4"/>
  <c r="B132" i="4"/>
  <c r="B91" i="4"/>
  <c r="B90" i="4"/>
  <c r="B89" i="4"/>
  <c r="B87" i="4"/>
  <c r="B86" i="4"/>
  <c r="B85" i="4"/>
  <c r="B44" i="4"/>
  <c r="B43" i="4"/>
  <c r="B39" i="4"/>
  <c r="B38" i="4"/>
  <c r="L51" i="2"/>
  <c r="L53" i="2" s="1"/>
  <c r="L49" i="2"/>
  <c r="L47" i="2"/>
  <c r="L43" i="2"/>
  <c r="L41" i="2"/>
  <c r="B33" i="4"/>
  <c r="L10" i="2" s="1"/>
  <c r="B34" i="4"/>
  <c r="L35" i="2"/>
  <c r="L31" i="2"/>
  <c r="L23" i="2"/>
  <c r="L8" i="2"/>
  <c r="L6" i="2"/>
  <c r="B363" i="4"/>
  <c r="M43" i="2"/>
  <c r="N43" i="2"/>
  <c r="O43" i="2"/>
  <c r="P43" i="2"/>
  <c r="Q43" i="2"/>
  <c r="R43" i="2"/>
  <c r="M51" i="2"/>
  <c r="M49" i="2"/>
  <c r="M47" i="2"/>
  <c r="M41" i="2"/>
  <c r="B81" i="4"/>
  <c r="M35" i="2"/>
  <c r="M31" i="2"/>
  <c r="M23" i="2"/>
  <c r="N51" i="2"/>
  <c r="N49" i="2"/>
  <c r="N47" i="2"/>
  <c r="N41" i="2"/>
  <c r="B127" i="4"/>
  <c r="N10" i="2" s="1"/>
  <c r="B128" i="4"/>
  <c r="N35" i="2"/>
  <c r="N31" i="2"/>
  <c r="N23" i="2"/>
  <c r="O51" i="2"/>
  <c r="O49" i="2"/>
  <c r="O47" i="2"/>
  <c r="O41" i="2"/>
  <c r="O10" i="2"/>
  <c r="B175" i="4"/>
  <c r="O35" i="2"/>
  <c r="O31" i="2"/>
  <c r="O23" i="2"/>
  <c r="O33" i="2" s="1"/>
  <c r="P49" i="2"/>
  <c r="P51" i="2"/>
  <c r="P47" i="2"/>
  <c r="P41" i="2"/>
  <c r="B221" i="4"/>
  <c r="P10" i="2" s="1"/>
  <c r="B222" i="4"/>
  <c r="P35" i="2"/>
  <c r="P23" i="2"/>
  <c r="P31" i="2"/>
  <c r="R51" i="2"/>
  <c r="R49" i="2"/>
  <c r="R47" i="2"/>
  <c r="R41" i="2"/>
  <c r="B316" i="4"/>
  <c r="R35" i="2"/>
  <c r="R31" i="2"/>
  <c r="R23" i="2"/>
  <c r="Q51" i="2"/>
  <c r="Q49" i="2"/>
  <c r="Q47" i="2"/>
  <c r="Q41" i="2"/>
  <c r="B269" i="4"/>
  <c r="Q35" i="2"/>
  <c r="Q31" i="2"/>
  <c r="Q23" i="2"/>
  <c r="M53" i="2" l="1"/>
  <c r="R33" i="2"/>
  <c r="R53" i="2"/>
  <c r="N33" i="2"/>
  <c r="N53" i="2"/>
  <c r="M33" i="2"/>
  <c r="P33" i="2"/>
  <c r="Q53" i="2"/>
  <c r="Q21" i="2"/>
  <c r="Q18" i="2"/>
  <c r="Q33" i="2"/>
  <c r="O21" i="2"/>
  <c r="L21" i="2"/>
  <c r="L33" i="2"/>
  <c r="M21" i="2"/>
  <c r="M18" i="2"/>
  <c r="N21" i="2"/>
  <c r="N6" i="2"/>
  <c r="N8" i="2"/>
  <c r="O8" i="2"/>
  <c r="O18" i="2"/>
  <c r="O53" i="2"/>
  <c r="P53" i="2"/>
  <c r="O6" i="2"/>
  <c r="P6" i="2"/>
  <c r="R21" i="2"/>
  <c r="M6" i="2"/>
  <c r="R6" i="2"/>
  <c r="M12" i="2"/>
  <c r="O12" i="2"/>
  <c r="Q12" i="2"/>
  <c r="M8" i="2"/>
  <c r="R10" i="2"/>
  <c r="Q6" i="2"/>
  <c r="R8" i="2"/>
  <c r="Q8" i="2"/>
  <c r="P8" i="2"/>
  <c r="L12" i="2"/>
  <c r="N12" i="2"/>
  <c r="P12" i="2"/>
  <c r="R12" i="2"/>
  <c r="L15" i="2"/>
  <c r="N15" i="2"/>
  <c r="P15" i="2"/>
  <c r="R15" i="2"/>
  <c r="P21" i="2"/>
</calcChain>
</file>

<file path=xl/sharedStrings.xml><?xml version="1.0" encoding="utf-8"?>
<sst xmlns="http://schemas.openxmlformats.org/spreadsheetml/2006/main" count="473" uniqueCount="169">
  <si>
    <t>Gewinn- und Verlustrechnung</t>
  </si>
  <si>
    <t>Abschreibungen</t>
  </si>
  <si>
    <t>Zinsaufwendungen</t>
  </si>
  <si>
    <t>Gewinn vor Steuern (EBT)</t>
  </si>
  <si>
    <t>Steueraufwand</t>
  </si>
  <si>
    <t>Konzernjahresüberschuss</t>
  </si>
  <si>
    <t>davon Minderheitsanteile</t>
  </si>
  <si>
    <t>Konzerngewinn</t>
  </si>
  <si>
    <t>Kapitalflussrechnung</t>
  </si>
  <si>
    <t>Mittelzufluss aus der laufenden Geschäftstätigkeit</t>
  </si>
  <si>
    <t>Mittelabfluss aus der Investitionstätigkeit</t>
  </si>
  <si>
    <t>Mittelabfluss aus der Finanzierungstätigkeit</t>
  </si>
  <si>
    <t>Konzernbilanz</t>
  </si>
  <si>
    <t>Flüssige Mittel</t>
  </si>
  <si>
    <t>Immaterille Vermögenswerte</t>
  </si>
  <si>
    <t>Eigenkapital</t>
  </si>
  <si>
    <t>Summe Passiva</t>
  </si>
  <si>
    <t>Jahresschlusskurs</t>
  </si>
  <si>
    <t>Dividende</t>
  </si>
  <si>
    <t>Umsatz</t>
  </si>
  <si>
    <t>Finanzverbindlichkeiten</t>
  </si>
  <si>
    <t>Buchwert je Aktie</t>
  </si>
  <si>
    <t>Steuerquote</t>
  </si>
  <si>
    <t>Umsatz je Aktie</t>
  </si>
  <si>
    <t>Gewinn je Aktie</t>
  </si>
  <si>
    <t>EBT</t>
  </si>
  <si>
    <t>CF Geschäft</t>
  </si>
  <si>
    <t>CF Invest</t>
  </si>
  <si>
    <t>Freecashflow</t>
  </si>
  <si>
    <t>Eigenkapitalquote</t>
  </si>
  <si>
    <t>EBT-Marge</t>
  </si>
  <si>
    <t>Minderheitsanteile</t>
  </si>
  <si>
    <t>Eigenkapitalrendite</t>
  </si>
  <si>
    <t>Gesamtkapitalrendite</t>
  </si>
  <si>
    <t>Gezeichnetes Kapital (für Buchwert und EPS)</t>
  </si>
  <si>
    <t>Fremdkapital</t>
  </si>
  <si>
    <t>Betriebsleistung (Umsatzerlöse)</t>
  </si>
  <si>
    <t>Fremkapitalzinsen</t>
  </si>
  <si>
    <t>Cash Flow vor Steuern</t>
  </si>
  <si>
    <t>Ergebnis der gewöhnlichen Geschäftstätigkeit</t>
  </si>
  <si>
    <t>Werte für den Quicktest</t>
  </si>
  <si>
    <t>Gezeichnetes Kapital</t>
  </si>
  <si>
    <t>KGV (Jahrestief)</t>
  </si>
  <si>
    <t>KGV (Jahreshoch)</t>
  </si>
  <si>
    <t>KGV (Jahresende)</t>
  </si>
  <si>
    <t>Immaterielle Vermögenswerte</t>
  </si>
  <si>
    <t>Flüssige Mittel in % des Aktienkurses</t>
  </si>
  <si>
    <t>Materialaufwendungen in % vom Umsatz</t>
  </si>
  <si>
    <t>KBV (Jahreshoch)</t>
  </si>
  <si>
    <t>KBV (Jahrestief)</t>
  </si>
  <si>
    <t>KBV (Jahresende)</t>
  </si>
  <si>
    <t>Materialaufwand</t>
  </si>
  <si>
    <t>Personalaufwand</t>
  </si>
  <si>
    <t>Personalaufwendungen in % vom Umsatz</t>
  </si>
  <si>
    <t>Material-/Personalaufwendungen in % vom Umsatz</t>
  </si>
  <si>
    <t>Jahreshöchstkurs</t>
  </si>
  <si>
    <t>Jahrestiefstkurs</t>
  </si>
  <si>
    <t>Bankverbindlichkeiten</t>
  </si>
  <si>
    <t xml:space="preserve"> </t>
  </si>
  <si>
    <t>Prognose 2020</t>
  </si>
  <si>
    <t>Prognose 2021</t>
  </si>
  <si>
    <t>Prognose 2022</t>
  </si>
  <si>
    <t>Anzahl der ausgegebenen Aktien in Mio.</t>
  </si>
  <si>
    <t>Kurs-Gewinn-Verhältnis:
Die Kennzahl erhält man, indem man den aktuellen Aktienkurs durch den Konzerngewinn je Aktie dividiert. Das KGV kann bei einem Jahresfehlbetrag, also mit einer negativen Variablen nicht errechnet werden. Das Kurs-Gewinn-Verhältnis, abgekürzt KGV, nennt sich im englischen PEG (Price-Earnings-Ratio). Das KGV ist einer der beliebtesten Kennzahlen in der Fundamentalanalyse. Sie ist sozusagen das Preis-Leistungs-Verhältnis, wobei es hier nicht um Leistung geht, sondern um Ertragskraft bei einem Unternehmen oder Konzern. An der Börse spricht man davon, dass bei einem relativ hohen KGV die Aktie zu teuer ist und bei einem relativ niedrigen KGV, das Papier billig ist. Einen normierten Maßstab für eine Beurteilung des KGVs gibt es allerdings nicht, denn abhängig von Börsensegment, Branche und Land, ist die Spannweite für durchschnittliche KGVs sehr groß. Im wesentlichen gibt die Kennzahl wieder, wieviele Jahre das Unternehmen benötigt, um den aktuellen Aktienkurs zu verdienen, unter der Prämisse eines konstant bleibenden Gewinns. Mit dem KGV wird verdeutlicht, um das Wievielfachen des Jahresgewinns eine Aktie an der Börse bewertet ist. Das KGV kann nur errechnet werden, wenn beide Variablen in derselben Dimension vorliegen. D. h., Aktienkurs und der Gewinn je Aktie müssen in Euro angegeben sein.</t>
  </si>
  <si>
    <t xml:space="preserve">Kurs-Buchwert-Verhältnis:
Das KBV (Kurs-Buchwert-Verhältnis) wird errechnet, indem man den aktuellen Aktienkurs durch den Buchwerrt je Aktie dividiert. Das KBV ist eine Kennzahl, die hauptsächlich zur Bewertung von Industrieunternehmen herangezogen wird. Für Computer- oder Internetunternehmen ist sie ungeeignet, weil solche Firmen meist aufgrund ihrer Struktur über einen sehr geringen Buchwert verfügen. Mit dem KBV wird verdeutlicht, zum Wievielfachen des Buchwertes eine Aktie an der Börse gehandelt wird. </t>
  </si>
  <si>
    <t>Buchwert: 
Eigenkapital / Ausgegebene Aktien</t>
  </si>
  <si>
    <t>EBT:
Earning before tax</t>
  </si>
  <si>
    <t>EBT Marge:
EBT / Umsatzerlöse. Indikator für die Ertragskraft eines Unternehmens. Wie viel Einkommen entsteht aus dem Umsatz</t>
  </si>
  <si>
    <t>Umsatzrendite in %</t>
  </si>
  <si>
    <t>Umsatzrendite:
Wie viel vom Umsatz bleibt als Gewinn übrig.</t>
  </si>
  <si>
    <t>Eigenkapitalrendite:
Wie viel Prozent des Eigenkapital wird Jährlich erwirtschaftet</t>
  </si>
  <si>
    <t>Gesamtkapitalrendite:(ROA) Überschuss+Steuer+Femdkapitalzinsen /Gesamtkapital
Je höher die Rendite, desto effizienter nutzt das Unternehmen seine Vermögensgegenstände um Gewinn zu erwirtschaften. Die Gesamtkapitalrendite ist die gemeinsame Rendite der Eigen- und Fremdkapitalgeber. Der Fremdkapitalgeber erhält die Fremdkapitalzinsen als seinen Teil der Gesamtkapitalrendite (seine alleinige Fremdkapitalrendite = Fremdkapital-Zins / Fremdkapital). Bei Wachstumswerten bietet die Kennzahl nur eine geringe Aussagekraft, auch ist sie stark von der jeweiligen Bilanzpolitik abhängig. Die Gesamtkapitalrendite wird von verschiedenen Kennzahlensystemen als Spitzenkennzahl verwendet.
Vergleiche auch: Return on Investment (=ROI)</t>
  </si>
  <si>
    <t>Hauptsitz:</t>
  </si>
  <si>
    <t>Gründung:</t>
  </si>
  <si>
    <t>Branche:</t>
  </si>
  <si>
    <t>Börsengang:</t>
  </si>
  <si>
    <t>Garbsen in Deutschland</t>
  </si>
  <si>
    <t>Maschinenbauunternehmen</t>
  </si>
  <si>
    <t>1998 (14,21€)</t>
  </si>
  <si>
    <t>Heutige Konzernstruktur:</t>
  </si>
  <si>
    <t>Größter Markt in Asien!</t>
  </si>
  <si>
    <t>70% im Streubesitz</t>
  </si>
  <si>
    <t>Knapp 30% von Institutionellen Anlegern</t>
  </si>
  <si>
    <t>Verständnis als Dienstleister. Bau von innovativen Geräten zur Steigerung von Effizienz und Kosteneinsparung</t>
  </si>
  <si>
    <t>Weiterer Fokus auf Innovationskraft</t>
  </si>
  <si>
    <t>Internationale Ausrichtung -&gt; siehe auch Konzernaufstellung sowohl Asien, als auch Europa und Amerika</t>
  </si>
  <si>
    <t>Zusätzlich zu diesem Punkt ist die Sparte Solarquipment zu nennen</t>
  </si>
  <si>
    <t>Innovation</t>
  </si>
  <si>
    <t>New Energy Fokus</t>
  </si>
  <si>
    <t>//</t>
  </si>
  <si>
    <t>Solar größten Umsatzanteil</t>
  </si>
  <si>
    <t>Technologie:</t>
  </si>
  <si>
    <t>LPKF Lasertechnologie</t>
  </si>
  <si>
    <t>LTP Druck</t>
  </si>
  <si>
    <t>Anwendungsbereiche:</t>
  </si>
  <si>
    <t>Alternative zum Siebdruckverfahren Drucken
von funktionalen Pasten und Farben</t>
  </si>
  <si>
    <t>Vorteile:</t>
  </si>
  <si>
    <t>Markt:</t>
  </si>
  <si>
    <t>Potenzial:</t>
  </si>
  <si>
    <t xml:space="preserve">Erhebliche Steigerung der Energieausbeute
Produktion von Solarstrom ohne Subventionen möglich. Weniger Rohstoffverbrauch zu alternativen Herstellungen, </t>
  </si>
  <si>
    <t>Herstellung von Solar/Photovotailk Modulen
"Dünnschichtsolarmodule"</t>
  </si>
  <si>
    <t>Dünnschichtmodule sind v.a. bei komplizierten PV Anlagen im Einsatz. Kosten weniger als Dickschicht. Heutzutage haben DünnSchicht einen geringeren Wirkungsgrad als Dickschicht. Fraglich inwieweit die "Erhebliche" Energiesteigerung dies wett macht. Zukunft könnte durch die Steigerung des Wirkungsgrades die Dünnschicht profitabler machen.</t>
  </si>
  <si>
    <t>Stetige Steigerung des Strombedarfs. Bis 2050 Steigerung um 62% des Bedarfs. Steigerung auch in Schwellenländern.
Solarenergie wird von 2% auf 22% bis 2050 steigen</t>
  </si>
  <si>
    <t>Ausblick:</t>
  </si>
  <si>
    <t>Risiko:</t>
  </si>
  <si>
    <t>Dünnschichtsolarmodule derzeit kaum für die breite Masse. Eher für komplexe Anwendungsbereiche. Durch geringes Gewicht und wenn Einstahlungsbedingungen nicht optimal sind.
Fraglich inwiefern sich Dünnschicht durchsetzen kann</t>
  </si>
  <si>
    <t>Electronics zweitgrößter Umsatzbereich</t>
  </si>
  <si>
    <t>Stencil Laser</t>
  </si>
  <si>
    <t>LDS Technologie</t>
  </si>
  <si>
    <t>LIDE</t>
  </si>
  <si>
    <t>Schneiden und Bohren von komplexen Leiterplattenmaterialen</t>
  </si>
  <si>
    <t>Schneiden von Schablonen für Lotpastendruck</t>
  </si>
  <si>
    <t>3D Schaltungsträger. Verbindung von Spritgegossenen Teilen mit elektronischen Funktionen</t>
  </si>
  <si>
    <t>Herstellung von Mikrostrukturen in Dünnglas z.B. mikrofluidische Diagnoseanwendungen, faltbare Displays</t>
  </si>
  <si>
    <t>Erhöhung der Wirtschaftlichkeit bei Herstellung von Halbleiterkomponenten. Es kann günstiges Glas verwendet werden, da Materialeigenschaften nicht beeinträchtigt werden. Erhöhung der Qualität und Präzision. Im Vergleich zur Konkurenz im einstelligen Mikrometerbereich möglich. Auch Durchgangslöchern bei Glas bis 1mm</t>
  </si>
  <si>
    <t>Großes Potenzial dieser Technologie. Grundlagentechnologie</t>
  </si>
  <si>
    <t>Fraglich ob sich die LIDE Technik durchsetzen kann.</t>
  </si>
  <si>
    <t>Solar/PV ( Asien)</t>
  </si>
  <si>
    <t xml:space="preserve">Automobilsektor, Consumermarket, jeglicher Bereich der "Digitalisierung" </t>
  </si>
  <si>
    <t>Glas könnte in der Halbleiterindustrie immer wichtiger werden. Glas hat hervorragende Eigenschaften. Bisher war Glas nicht wirklich nutzbar, da durch die bisherige Technologie sich das Material verändert hat. Relevant für die steigende Nachfrage bei der Fertigung von Sensoren, MEMS und Mikrochips.</t>
  </si>
  <si>
    <t>LPKF MicroLine 
LPKF Cleancut</t>
  </si>
  <si>
    <t>Klare Konturen, saubere Schnitt, keine thermische Beinflussung der umliegenen Bereiche</t>
  </si>
  <si>
    <t>War erstes Anbieter für laserbasiertes Verfahren von Nutzentrennen</t>
  </si>
  <si>
    <t>-</t>
  </si>
  <si>
    <t>Stabiler Sektor</t>
  </si>
  <si>
    <t>Maschienbausektor</t>
  </si>
  <si>
    <t>Marktführer in diesem speziellen Bereich</t>
  </si>
  <si>
    <t>Wenig Kunden. Marktführerschaft kann Innovationen senken.</t>
  </si>
  <si>
    <t>Kleiner Markt</t>
  </si>
  <si>
    <t>Welding drittgrößter Umsatzbereich</t>
  </si>
  <si>
    <t>Kunststoffschweißen</t>
  </si>
  <si>
    <t xml:space="preserve">Automobilsektor, </t>
  </si>
  <si>
    <t>Alternative zum Verkleben und Ultraschallschweißen von Kunststoffen. Weltweiter Marktführer in diesem Bereich. Hohe ästhetische Qualität. Dauerhafte Verbindung von Kunststoffen ohne chemische, thermische oder mechanische Einflüsse</t>
  </si>
  <si>
    <t>Steigender Markt</t>
  </si>
  <si>
    <t>Wird immer günstiger. Besonders im Automobilbereich nimmt steckt großes Potenzial. MEMS Bereich (Verarbeitung von mechanischen und elektronischen möglich). Bereits seid 20 Jahren im Produktportfolio - heißt Cash Cow!</t>
  </si>
  <si>
    <t>Fraglich ob sich Laserschweißen im Vergleich zu anderen Techniken weiter durchsetzen wird.</t>
  </si>
  <si>
    <t>Development als letzter Bereich</t>
  </si>
  <si>
    <t>Rapid Prototyping</t>
  </si>
  <si>
    <t xml:space="preserve">Prototypen im Elektronikbereich </t>
  </si>
  <si>
    <t>Schnelle Herstellung von Prototypen möglich. Eher für komplexe Prototypen geeignet. Da es in diesem Fall günstiger ist als PCB Dienstleister. Bereits lange im Geschäft. Tiefes Know-How 60% Marktanteil</t>
  </si>
  <si>
    <t>Geringes Risiko</t>
  </si>
  <si>
    <t>FE Abteilungen im Elektronikbereich</t>
  </si>
  <si>
    <t>Marktwachstum (%)</t>
  </si>
  <si>
    <t>Relativer Marktanteil</t>
  </si>
  <si>
    <t>Question Mark</t>
  </si>
  <si>
    <t>Stars</t>
  </si>
  <si>
    <t>CashCow</t>
  </si>
  <si>
    <t>Poor Dogs</t>
  </si>
  <si>
    <t>Chancen</t>
  </si>
  <si>
    <t>Risiko</t>
  </si>
  <si>
    <r>
      <t xml:space="preserve">Forschung und Entwicklung:
</t>
    </r>
    <r>
      <rPr>
        <sz val="10"/>
        <rFont val="Arial"/>
        <family val="2"/>
      </rPr>
      <t>10% des Budgets geht in die weitere Forschung und Entwicklung von neuen Technologien</t>
    </r>
    <r>
      <rPr>
        <b/>
        <sz val="10"/>
        <rFont val="Arial"/>
        <family val="2"/>
      </rPr>
      <t xml:space="preserve">. </t>
    </r>
    <r>
      <rPr>
        <sz val="10"/>
        <rFont val="Arial"/>
        <family val="2"/>
      </rPr>
      <t>Steigerung des Produktmixes wird kontinuierlich vorangetrieben.</t>
    </r>
  </si>
  <si>
    <r>
      <t xml:space="preserve">Durchbruch neuer Technologien:
</t>
    </r>
    <r>
      <rPr>
        <sz val="10"/>
        <rFont val="Arial"/>
        <family val="2"/>
      </rPr>
      <t>LIDE Technik als neue Basistechnologien. Hohe Sensibilisierung auf Marktveränderungen</t>
    </r>
  </si>
  <si>
    <r>
      <t xml:space="preserve">Internes und externe Wachstum:
</t>
    </r>
    <r>
      <rPr>
        <sz val="10"/>
        <rFont val="Arial"/>
        <family val="2"/>
      </rPr>
      <t>Es steht Kapital für internes und externes Wachstum zur Verfügung</t>
    </r>
  </si>
  <si>
    <r>
      <t xml:space="preserve">Trend zur Miniaturisierung und Digitalisierung:
</t>
    </r>
    <r>
      <rPr>
        <sz val="10"/>
        <rFont val="Arial"/>
        <family val="2"/>
      </rPr>
      <t>Techniken der LPKF sind für den Trend sehr förderlich, oftmals höhre Effizienz und hoher Wirtschaftlichkeit</t>
    </r>
  </si>
  <si>
    <t>Breite Aufstellung im globalen Markt</t>
  </si>
  <si>
    <t>Verbesserung der Marktdurchdringung</t>
  </si>
  <si>
    <t>PESTLE Analyse</t>
  </si>
  <si>
    <t>Economical factors</t>
  </si>
  <si>
    <t>Political factors</t>
  </si>
  <si>
    <t>Socio-economic factors</t>
  </si>
  <si>
    <t>Technology</t>
  </si>
  <si>
    <t>Legal</t>
  </si>
  <si>
    <t>Enviromental factors</t>
  </si>
  <si>
    <t xml:space="preserve">"-" Corona Pandemie, Ausgang unklar?, Wie entwickelt sich die deutsche Automobilbranche - Wachstum möglich?!, V.A. kleinere Marktgebiete. Niedrige Inflationen. Niedrige Zinsen für Kredite, stabile Wechselkurse zwischen Asien, Europa und USA. Arbeitslosenquote sehr diffus, da Ausgang Corona unklar
</t>
  </si>
  <si>
    <t xml:space="preserve">"-" Neue Energien werden weiter vorangetrieben.
- Breite Aufstellung in verschiedenen Märkten.
- Politische Entwicklung in China (Autoritäres System) Wirtschaftssanktionen möglich? Handelsstreits zwischen EU China und USA?
- Politische Stabilität unter Biden besser, Ausgang der Wahlen in Deutschland noch unklar - mögliche Subventionen im Solarbereich?, Wenn China durch Politik neue Energien fördert, großes Wachstum möglich
</t>
  </si>
  <si>
    <t>"-" Nachhaltigkeit besonders in Europa on the rise, USA wieder in Pariser Klimaabkommen eingestiegen. China bei Nachhaltigkeit hinterher. Solar v.a. in China der Absatzmarkt? Entwicklung ob asiatische Bevölkerung Klima als wichtig erachtet noch unklar. Hohe Bildung in Europa, USA besonders Spezialisten im Bereich Digitalisierung. Allgemeines Verhalten zur weiteren Digitalisierung gegeben.</t>
  </si>
  <si>
    <t>Weitere Verbesserung des Elektronikbereiches sehr gefragt. Consumer Markt ist gegeben. Industrie 4.0. Microchipping on the rise. Innovationen im Solarbereich werden weiter gefragt sein. Auch im Afrikanischen Markt ( LPKF noch kein Standbein dort)</t>
  </si>
  <si>
    <t>Nachhaltigkeit im Strategischen Leitbild festgehalten. In China noch weniger Umweltrestriktionen. Durch Europaausrichtung aber gut aufgestellt.</t>
  </si>
  <si>
    <t>Sehr unterschiedliche rechtliche Faktoren. Besonders China risikobehafteter. Freier Markt?. Größter Marktanteil in China, größtes Risiko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</si>
</sst>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ont>
    <font>
      <sz val="8"/>
      <name val="Arial"/>
      <family val="2"/>
    </font>
    <font>
      <b/>
      <sz val="10"/>
      <name val="Arial"/>
      <family val="2"/>
    </font>
    <font>
      <b/>
      <sz val="18"/>
      <name val="Arial"/>
      <family val="2"/>
    </font>
    <font>
      <sz val="10"/>
      <name val="Arial"/>
      <family val="2"/>
    </font>
    <font>
      <b/>
      <sz val="18"/>
      <color theme="0"/>
      <name val="Arial"/>
      <family val="2"/>
    </font>
    <font>
      <sz val="10"/>
      <color theme="0"/>
      <name val="Arial"/>
      <family val="2"/>
    </font>
    <font>
      <b/>
      <sz val="10"/>
      <color theme="0"/>
      <name val="Arial"/>
      <family val="2"/>
    </font>
    <font>
      <b/>
      <sz val="12"/>
      <name val="Arial"/>
      <family val="2"/>
    </font>
    <font>
      <b/>
      <sz val="12"/>
      <color rgb="FF000000"/>
      <name val="Arial"/>
      <family val="2"/>
    </font>
    <font>
      <b/>
      <sz val="14"/>
      <name val="Arial"/>
      <family val="2"/>
    </font>
  </fonts>
  <fills count="4">
    <fill>
      <patternFill patternType="none"/>
    </fill>
    <fill>
      <patternFill patternType="gray125"/>
    </fill>
    <fill>
      <patternFill patternType="solid">
        <fgColor indexed="22"/>
        <bgColor indexed="64"/>
      </patternFill>
    </fill>
    <fill>
      <patternFill patternType="solid">
        <fgColor indexed="5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5">
    <xf numFmtId="0" fontId="0" fillId="0" borderId="0" xfId="0"/>
    <xf numFmtId="3" fontId="0" fillId="0" borderId="0" xfId="0" applyNumberFormat="1"/>
    <xf numFmtId="2" fontId="0" fillId="0" borderId="0" xfId="0" applyNumberFormat="1"/>
    <xf numFmtId="3" fontId="0" fillId="2" borderId="0" xfId="0" applyNumberFormat="1" applyFill="1"/>
    <xf numFmtId="0" fontId="1" fillId="0" borderId="0" xfId="0" applyFont="1"/>
    <xf numFmtId="2" fontId="1" fillId="0" borderId="0" xfId="0" applyNumberFormat="1" applyFont="1"/>
    <xf numFmtId="0" fontId="1" fillId="0" borderId="0" xfId="0" applyFont="1" applyAlignment="1">
      <alignment wrapText="1"/>
    </xf>
    <xf numFmtId="3" fontId="1" fillId="0" borderId="0" xfId="0" applyNumberFormat="1" applyFont="1"/>
    <xf numFmtId="4" fontId="0" fillId="0" borderId="0" xfId="0" applyNumberFormat="1"/>
    <xf numFmtId="2" fontId="0" fillId="2" borderId="0" xfId="0" applyNumberFormat="1" applyFill="1"/>
    <xf numFmtId="4" fontId="1" fillId="0" borderId="0" xfId="0" applyNumberFormat="1" applyFont="1"/>
    <xf numFmtId="3" fontId="1" fillId="0" borderId="0" xfId="0" applyNumberFormat="1" applyFont="1" applyAlignment="1">
      <alignment wrapText="1"/>
    </xf>
    <xf numFmtId="0" fontId="2" fillId="3" borderId="0" xfId="0" applyFont="1" applyFill="1" applyAlignment="1">
      <alignment horizontal="center"/>
    </xf>
    <xf numFmtId="0" fontId="2" fillId="3" borderId="0" xfId="0" applyFont="1" applyFill="1" applyAlignment="1">
      <alignment horizontal="center"/>
    </xf>
    <xf numFmtId="0" fontId="3" fillId="3" borderId="0" xfId="0" applyFont="1" applyFill="1" applyAlignment="1">
      <alignment horizontal="center" vertical="center"/>
    </xf>
    <xf numFmtId="3" fontId="6" fillId="0" borderId="0" xfId="0" applyNumberFormat="1" applyFont="1" applyFill="1"/>
    <xf numFmtId="2" fontId="6" fillId="0" borderId="0" xfId="0" applyNumberFormat="1" applyFont="1" applyFill="1"/>
    <xf numFmtId="0" fontId="5" fillId="0" borderId="0" xfId="0" applyFont="1" applyFill="1" applyAlignment="1">
      <alignment horizontal="center" vertical="center"/>
    </xf>
    <xf numFmtId="0" fontId="6" fillId="0" borderId="0" xfId="0" applyFont="1" applyFill="1"/>
    <xf numFmtId="0" fontId="7" fillId="0" borderId="0" xfId="0" applyFont="1" applyFill="1" applyAlignment="1">
      <alignment horizontal="center"/>
    </xf>
    <xf numFmtId="0" fontId="7" fillId="0" borderId="0" xfId="0" applyFont="1" applyFill="1" applyAlignment="1">
      <alignment horizontal="center"/>
    </xf>
    <xf numFmtId="4" fontId="6" fillId="0" borderId="0" xfId="0" applyNumberFormat="1" applyFont="1" applyFill="1"/>
    <xf numFmtId="0" fontId="5" fillId="0" borderId="0" xfId="0" applyFont="1" applyFill="1" applyAlignment="1">
      <alignment vertical="center"/>
    </xf>
    <xf numFmtId="0" fontId="0" fillId="0" borderId="0" xfId="0" applyAlignment="1">
      <alignment horizontal="center"/>
    </xf>
    <xf numFmtId="0" fontId="1" fillId="0" borderId="0" xfId="0" applyFont="1" applyAlignment="1">
      <alignment horizontal="center"/>
    </xf>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center" wrapText="1"/>
    </xf>
    <xf numFmtId="0" fontId="4" fillId="0" borderId="0" xfId="0" applyFont="1"/>
    <xf numFmtId="0" fontId="8" fillId="0" borderId="0" xfId="0" applyFont="1"/>
    <xf numFmtId="0" fontId="9" fillId="0" borderId="0" xfId="0" applyFont="1"/>
    <xf numFmtId="0" fontId="8" fillId="0" borderId="0" xfId="0" applyFont="1" applyAlignment="1">
      <alignment horizontal="left"/>
    </xf>
    <xf numFmtId="0" fontId="4" fillId="0" borderId="0" xfId="0" applyFont="1" applyAlignment="1">
      <alignment horizontal="center" vertical="top"/>
    </xf>
    <xf numFmtId="0" fontId="0" fillId="0" borderId="0" xfId="0" applyAlignment="1">
      <alignment horizontal="center" vertical="top"/>
    </xf>
    <xf numFmtId="0" fontId="4"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wrapText="1"/>
    </xf>
    <xf numFmtId="0" fontId="8" fillId="0" borderId="0" xfId="0" applyFont="1" applyAlignment="1">
      <alignment horizontal="center" vertical="top"/>
    </xf>
    <xf numFmtId="0" fontId="4" fillId="0" borderId="0" xfId="0" applyFont="1" applyAlignment="1">
      <alignmen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0" fillId="0" borderId="0" xfId="0" applyAlignment="1">
      <alignment horizontal="left" vertical="top"/>
    </xf>
    <xf numFmtId="0" fontId="8" fillId="0" borderId="0" xfId="0" applyFont="1" applyAlignment="1">
      <alignment horizontal="center"/>
    </xf>
    <xf numFmtId="0" fontId="0" fillId="0" borderId="0" xfId="0" applyAlignment="1">
      <alignment wrapText="1"/>
    </xf>
    <xf numFmtId="0" fontId="4" fillId="0" borderId="0" xfId="0" applyFont="1" applyAlignment="1">
      <alignment horizontal="center" vertical="center" textRotation="90"/>
    </xf>
    <xf numFmtId="0" fontId="0" fillId="0" borderId="0" xfId="0" applyAlignment="1">
      <alignment horizontal="center" vertical="center" textRotation="90"/>
    </xf>
    <xf numFmtId="0" fontId="2" fillId="0" borderId="0" xfId="0" applyFont="1"/>
    <xf numFmtId="0" fontId="10" fillId="0" borderId="0" xfId="0" applyFont="1"/>
    <xf numFmtId="0" fontId="2" fillId="0" borderId="0" xfId="0" applyFont="1" applyAlignment="1">
      <alignment wrapText="1"/>
    </xf>
    <xf numFmtId="0" fontId="2" fillId="0" borderId="0" xfId="0" applyFont="1" applyAlignment="1">
      <alignment vertical="top" wrapText="1"/>
    </xf>
    <xf numFmtId="0" fontId="10" fillId="0" borderId="0" xfId="0" applyFont="1" applyAlignment="1">
      <alignment horizontal="center"/>
    </xf>
    <xf numFmtId="0" fontId="2" fillId="0" borderId="1" xfId="0" applyFont="1" applyBorder="1" applyAlignment="1">
      <alignment vertical="center"/>
    </xf>
    <xf numFmtId="0" fontId="4" fillId="0" borderId="1" xfId="0" applyFont="1" applyBorder="1" applyAlignment="1">
      <alignment horizontal="left" vertical="top" wrapText="1"/>
    </xf>
    <xf numFmtId="0" fontId="0" fillId="0" borderId="1" xfId="0"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550653626862124"/>
          <c:y val="4.712041884816754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80032059986171E-2"/>
          <c:y val="0.27748691099476441"/>
          <c:w val="0.91678286775018669"/>
          <c:h val="0.50785340314136129"/>
        </c:manualLayout>
      </c:layout>
      <c:barChart>
        <c:barDir val="col"/>
        <c:grouping val="clustered"/>
        <c:varyColors val="0"/>
        <c:ser>
          <c:idx val="0"/>
          <c:order val="0"/>
          <c:tx>
            <c:strRef>
              <c:f>'Diagramme Bilanzkennzahlen'!$I$6</c:f>
              <c:strCache>
                <c:ptCount val="1"/>
                <c:pt idx="0">
                  <c:v>KGV (Jahresende)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Bilanzkennzahlen'!$L$5:$R$5</c:f>
              <c:numCache>
                <c:formatCode>General</c:formatCode>
                <c:ptCount val="7"/>
                <c:pt idx="0">
                  <c:v>2015</c:v>
                </c:pt>
                <c:pt idx="1">
                  <c:v>2016</c:v>
                </c:pt>
                <c:pt idx="2">
                  <c:v>2017</c:v>
                </c:pt>
                <c:pt idx="3">
                  <c:v>2018</c:v>
                </c:pt>
                <c:pt idx="4">
                  <c:v>2019</c:v>
                </c:pt>
                <c:pt idx="5">
                  <c:v>2020</c:v>
                </c:pt>
                <c:pt idx="6">
                  <c:v>2021</c:v>
                </c:pt>
              </c:numCache>
            </c:numRef>
          </c:cat>
          <c:val>
            <c:numRef>
              <c:f>'Diagramme Bilanzkennzahlen'!$L$6:$R$6</c:f>
              <c:numCache>
                <c:formatCode>0.00</c:formatCode>
                <c:ptCount val="7"/>
                <c:pt idx="0">
                  <c:v>-46.062625682275211</c:v>
                </c:pt>
                <c:pt idx="1">
                  <c:v>-17.544377692133303</c:v>
                </c:pt>
                <c:pt idx="2">
                  <c:v>181.83939130434783</c:v>
                </c:pt>
                <c:pt idx="3">
                  <c:v>16.81674418604651</c:v>
                </c:pt>
                <c:pt idx="4">
                  <c:v>29.43589626587573</c:v>
                </c:pt>
                <c:pt idx="5">
                  <c:v>33.843011848341227</c:v>
                </c:pt>
                <c:pt idx="6">
                  <c:v>0</c:v>
                </c:pt>
              </c:numCache>
            </c:numRef>
          </c:val>
          <c:extLst>
            <c:ext xmlns:c16="http://schemas.microsoft.com/office/drawing/2014/chart" uri="{C3380CC4-5D6E-409C-BE32-E72D297353CC}">
              <c16:uniqueId val="{00000000-049B-470D-A391-E0F7256E2E53}"/>
            </c:ext>
          </c:extLst>
        </c:ser>
        <c:dLbls>
          <c:showLegendKey val="0"/>
          <c:showVal val="1"/>
          <c:showCatName val="0"/>
          <c:showSerName val="0"/>
          <c:showPercent val="0"/>
          <c:showBubbleSize val="0"/>
        </c:dLbls>
        <c:gapWidth val="150"/>
        <c:axId val="1640891711"/>
        <c:axId val="1"/>
      </c:barChart>
      <c:catAx>
        <c:axId val="16408917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0891711"/>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608904739040248"/>
          <c:y val="4.7619293667812021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7.2122101547669765E-2"/>
          <c:y val="0.28042472937711527"/>
          <c:w val="0.90846108680237869"/>
          <c:h val="0.50264809982690473"/>
        </c:manualLayout>
      </c:layout>
      <c:barChart>
        <c:barDir val="col"/>
        <c:grouping val="clustered"/>
        <c:varyColors val="0"/>
        <c:ser>
          <c:idx val="0"/>
          <c:order val="0"/>
          <c:tx>
            <c:strRef>
              <c:f>'Diagramme Bilanzkennzahlen'!$I$39</c:f>
              <c:strCache>
                <c:ptCount val="1"/>
                <c:pt idx="0">
                  <c:v>Umsatzrendite in %</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Bilanzkennzahlen'!$L$38:$R$38</c:f>
              <c:numCache>
                <c:formatCode>General</c:formatCode>
                <c:ptCount val="7"/>
                <c:pt idx="0">
                  <c:v>2015</c:v>
                </c:pt>
                <c:pt idx="1">
                  <c:v>2016</c:v>
                </c:pt>
                <c:pt idx="2">
                  <c:v>2017</c:v>
                </c:pt>
                <c:pt idx="3">
                  <c:v>2018</c:v>
                </c:pt>
                <c:pt idx="4">
                  <c:v>2019</c:v>
                </c:pt>
                <c:pt idx="5">
                  <c:v>2020</c:v>
                </c:pt>
                <c:pt idx="6">
                  <c:v>2021</c:v>
                </c:pt>
              </c:numCache>
            </c:numRef>
          </c:cat>
          <c:val>
            <c:numRef>
              <c:f>'Diagramme Bilanzkennzahlen'!$L$39:$R$39</c:f>
              <c:numCache>
                <c:formatCode>0.00</c:formatCode>
                <c:ptCount val="7"/>
                <c:pt idx="0">
                  <c:v>-3.9894561916222564</c:v>
                </c:pt>
                <c:pt idx="1">
                  <c:v>-9.6813133751810714</c:v>
                </c:pt>
                <c:pt idx="2">
                  <c:v>1.1267108859866557</c:v>
                </c:pt>
                <c:pt idx="3">
                  <c:v>6.7030676892297425</c:v>
                </c:pt>
                <c:pt idx="4">
                  <c:v>9.3898624619735216</c:v>
                </c:pt>
                <c:pt idx="5">
                  <c:v>12.537136066547831</c:v>
                </c:pt>
                <c:pt idx="6">
                  <c:v>0</c:v>
                </c:pt>
              </c:numCache>
            </c:numRef>
          </c:val>
          <c:extLst>
            <c:ext xmlns:c16="http://schemas.microsoft.com/office/drawing/2014/chart" uri="{C3380CC4-5D6E-409C-BE32-E72D297353CC}">
              <c16:uniqueId val="{00000000-FBB5-4813-A43A-0CC27F320BD6}"/>
            </c:ext>
          </c:extLst>
        </c:ser>
        <c:dLbls>
          <c:showLegendKey val="0"/>
          <c:showVal val="1"/>
          <c:showCatName val="0"/>
          <c:showSerName val="0"/>
          <c:showPercent val="0"/>
          <c:showBubbleSize val="0"/>
        </c:dLbls>
        <c:gapWidth val="150"/>
        <c:axId val="1526266543"/>
        <c:axId val="1"/>
      </c:barChart>
      <c:catAx>
        <c:axId val="152626654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52626654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027837494354238"/>
          <c:y val="4.3956043956043959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88897554385789E-2"/>
          <c:y val="0.29120879120879123"/>
          <c:w val="0.91666790997709147"/>
          <c:h val="0.48351648351648352"/>
        </c:manualLayout>
      </c:layout>
      <c:barChart>
        <c:barDir val="col"/>
        <c:grouping val="clustered"/>
        <c:varyColors val="0"/>
        <c:ser>
          <c:idx val="0"/>
          <c:order val="0"/>
          <c:tx>
            <c:strRef>
              <c:f>'Diagramme Bilanzkennzahlen'!$I$41</c:f>
              <c:strCache>
                <c:ptCount val="1"/>
                <c:pt idx="0">
                  <c:v>Eigenkapitalquote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Bilanzkennzahlen'!$L$40:$R$40</c:f>
              <c:numCache>
                <c:formatCode>General</c:formatCode>
                <c:ptCount val="7"/>
                <c:pt idx="0">
                  <c:v>2015</c:v>
                </c:pt>
                <c:pt idx="1">
                  <c:v>2016</c:v>
                </c:pt>
                <c:pt idx="2">
                  <c:v>2017</c:v>
                </c:pt>
                <c:pt idx="3">
                  <c:v>2018</c:v>
                </c:pt>
                <c:pt idx="4">
                  <c:v>2019</c:v>
                </c:pt>
                <c:pt idx="5">
                  <c:v>2020</c:v>
                </c:pt>
                <c:pt idx="6">
                  <c:v>2021</c:v>
                </c:pt>
              </c:numCache>
            </c:numRef>
          </c:cat>
          <c:val>
            <c:numRef>
              <c:f>'Diagramme Bilanzkennzahlen'!$L$41:$R$41</c:f>
              <c:numCache>
                <c:formatCode>0.00</c:formatCode>
                <c:ptCount val="7"/>
                <c:pt idx="0">
                  <c:v>53.443023060090894</c:v>
                </c:pt>
                <c:pt idx="1">
                  <c:v>46.461312170760074</c:v>
                </c:pt>
                <c:pt idx="2">
                  <c:v>46.486731646371204</c:v>
                </c:pt>
                <c:pt idx="3">
                  <c:v>60.353903969190632</c:v>
                </c:pt>
                <c:pt idx="4">
                  <c:v>70.959753773083776</c:v>
                </c:pt>
                <c:pt idx="5">
                  <c:v>69.878749202297385</c:v>
                </c:pt>
                <c:pt idx="6">
                  <c:v>0</c:v>
                </c:pt>
              </c:numCache>
            </c:numRef>
          </c:val>
          <c:extLst>
            <c:ext xmlns:c16="http://schemas.microsoft.com/office/drawing/2014/chart" uri="{C3380CC4-5D6E-409C-BE32-E72D297353CC}">
              <c16:uniqueId val="{00000000-9033-4D4A-83A7-142989C85F67}"/>
            </c:ext>
          </c:extLst>
        </c:ser>
        <c:dLbls>
          <c:showLegendKey val="0"/>
          <c:showVal val="1"/>
          <c:showCatName val="0"/>
          <c:showSerName val="0"/>
          <c:showPercent val="0"/>
          <c:showBubbleSize val="0"/>
        </c:dLbls>
        <c:gapWidth val="150"/>
        <c:axId val="1526267343"/>
        <c:axId val="1"/>
      </c:barChart>
      <c:catAx>
        <c:axId val="152626734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52626734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611170262546473"/>
          <c:y val="4.812846791566029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88897554385789E-2"/>
          <c:y val="0.28342319994777726"/>
          <c:w val="0.91666790997709147"/>
          <c:h val="0.49732750179515633"/>
        </c:manualLayout>
      </c:layout>
      <c:barChart>
        <c:barDir val="col"/>
        <c:grouping val="clustered"/>
        <c:varyColors val="0"/>
        <c:ser>
          <c:idx val="0"/>
          <c:order val="0"/>
          <c:tx>
            <c:strRef>
              <c:f>'Diagramme Bilanzkennzahlen'!$I$43</c:f>
              <c:strCache>
                <c:ptCount val="1"/>
                <c:pt idx="0">
                  <c:v>Eigenkapitalrendite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Bilanzkennzahlen'!$L$42:$R$42</c:f>
              <c:numCache>
                <c:formatCode>General</c:formatCode>
                <c:ptCount val="7"/>
                <c:pt idx="0">
                  <c:v>2015</c:v>
                </c:pt>
                <c:pt idx="1">
                  <c:v>2016</c:v>
                </c:pt>
                <c:pt idx="2">
                  <c:v>2017</c:v>
                </c:pt>
                <c:pt idx="3">
                  <c:v>2018</c:v>
                </c:pt>
                <c:pt idx="4">
                  <c:v>2019</c:v>
                </c:pt>
                <c:pt idx="5">
                  <c:v>2020</c:v>
                </c:pt>
                <c:pt idx="6">
                  <c:v>2021</c:v>
                </c:pt>
              </c:numCache>
            </c:numRef>
          </c:cat>
          <c:val>
            <c:numRef>
              <c:f>'Diagramme Bilanzkennzahlen'!$L$43:$R$43</c:f>
              <c:numCache>
                <c:formatCode>0.00</c:formatCode>
                <c:ptCount val="7"/>
                <c:pt idx="0">
                  <c:v>-5.4818034361663592</c:v>
                </c:pt>
                <c:pt idx="1">
                  <c:v>-16.237806000368121</c:v>
                </c:pt>
                <c:pt idx="2">
                  <c:v>2.1169670305395507</c:v>
                </c:pt>
                <c:pt idx="3">
                  <c:v>10.344650139583949</c:v>
                </c:pt>
                <c:pt idx="4">
                  <c:v>14.475378975527594</c:v>
                </c:pt>
                <c:pt idx="5">
                  <c:v>19.269406392694062</c:v>
                </c:pt>
                <c:pt idx="6">
                  <c:v>0</c:v>
                </c:pt>
              </c:numCache>
            </c:numRef>
          </c:val>
          <c:extLst>
            <c:ext xmlns:c16="http://schemas.microsoft.com/office/drawing/2014/chart" uri="{C3380CC4-5D6E-409C-BE32-E72D297353CC}">
              <c16:uniqueId val="{00000000-BA27-435F-9C37-9AD5F96E85DB}"/>
            </c:ext>
          </c:extLst>
        </c:ser>
        <c:dLbls>
          <c:showLegendKey val="0"/>
          <c:showVal val="1"/>
          <c:showCatName val="0"/>
          <c:showSerName val="0"/>
          <c:showPercent val="0"/>
          <c:showBubbleSize val="0"/>
        </c:dLbls>
        <c:gapWidth val="150"/>
        <c:axId val="1526267743"/>
        <c:axId val="1"/>
      </c:barChart>
      <c:catAx>
        <c:axId val="152626774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52626774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797783933518008"/>
          <c:y val="4.371608028133688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711911357340723E-2"/>
          <c:y val="0.28961903186385685"/>
          <c:w val="0.91689750692520777"/>
          <c:h val="0.48634139312987285"/>
        </c:manualLayout>
      </c:layout>
      <c:barChart>
        <c:barDir val="col"/>
        <c:grouping val="clustered"/>
        <c:varyColors val="0"/>
        <c:ser>
          <c:idx val="0"/>
          <c:order val="0"/>
          <c:tx>
            <c:strRef>
              <c:f>'Diagramme Bilanzkennzahlen'!$I$45</c:f>
              <c:strCache>
                <c:ptCount val="1"/>
                <c:pt idx="0">
                  <c:v>Gesamtkapitalrendite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Bilanzkennzahlen'!$L$44:$R$44</c:f>
              <c:numCache>
                <c:formatCode>General</c:formatCode>
                <c:ptCount val="7"/>
                <c:pt idx="0">
                  <c:v>2015</c:v>
                </c:pt>
                <c:pt idx="1">
                  <c:v>2016</c:v>
                </c:pt>
                <c:pt idx="2">
                  <c:v>2017</c:v>
                </c:pt>
                <c:pt idx="3">
                  <c:v>2018</c:v>
                </c:pt>
                <c:pt idx="4">
                  <c:v>2019</c:v>
                </c:pt>
                <c:pt idx="5">
                  <c:v>2020</c:v>
                </c:pt>
                <c:pt idx="6">
                  <c:v>2021</c:v>
                </c:pt>
              </c:numCache>
            </c:numRef>
          </c:cat>
          <c:val>
            <c:numRef>
              <c:f>'Diagramme Bilanzkennzahlen'!$L$45:$R$45</c:f>
              <c:numCache>
                <c:formatCode>0.00</c:formatCode>
                <c:ptCount val="7"/>
                <c:pt idx="0">
                  <c:v>-4.2728496886046123</c:v>
                </c:pt>
                <c:pt idx="1">
                  <c:v>-7.1868372443045772</c:v>
                </c:pt>
                <c:pt idx="2">
                  <c:v>1.7713958085523331</c:v>
                </c:pt>
                <c:pt idx="3">
                  <c:v>3.9785079818622275</c:v>
                </c:pt>
                <c:pt idx="4">
                  <c:v>14.259600662437897</c:v>
                </c:pt>
                <c:pt idx="5">
                  <c:v>18.953414167198467</c:v>
                </c:pt>
                <c:pt idx="6">
                  <c:v>0</c:v>
                </c:pt>
              </c:numCache>
            </c:numRef>
          </c:val>
          <c:extLst>
            <c:ext xmlns:c16="http://schemas.microsoft.com/office/drawing/2014/chart" uri="{C3380CC4-5D6E-409C-BE32-E72D297353CC}">
              <c16:uniqueId val="{00000000-4349-4EC7-B060-FD7BFAABE506}"/>
            </c:ext>
          </c:extLst>
        </c:ser>
        <c:dLbls>
          <c:showLegendKey val="0"/>
          <c:showVal val="1"/>
          <c:showCatName val="0"/>
          <c:showSerName val="0"/>
          <c:showPercent val="0"/>
          <c:showBubbleSize val="0"/>
        </c:dLbls>
        <c:gapWidth val="150"/>
        <c:axId val="1526268543"/>
        <c:axId val="1"/>
      </c:barChart>
      <c:catAx>
        <c:axId val="152626854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52626854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966759002770082"/>
          <c:y val="4.8648648648648651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2936288088642659E-2"/>
          <c:y val="0.2864864864864865"/>
          <c:w val="0.93767313019390586"/>
          <c:h val="0.49189189189189192"/>
        </c:manualLayout>
      </c:layout>
      <c:barChart>
        <c:barDir val="col"/>
        <c:grouping val="clustered"/>
        <c:varyColors val="0"/>
        <c:ser>
          <c:idx val="0"/>
          <c:order val="0"/>
          <c:tx>
            <c:strRef>
              <c:f>'Diagramme Bilanzkennzahlen'!$I$47</c:f>
              <c:strCache>
                <c:ptCount val="1"/>
                <c:pt idx="0">
                  <c:v>Finanzverbindlichkeiten</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Bilanzkennzahlen'!$L$46:$R$46</c:f>
              <c:numCache>
                <c:formatCode>General</c:formatCode>
                <c:ptCount val="7"/>
                <c:pt idx="0">
                  <c:v>2015</c:v>
                </c:pt>
                <c:pt idx="1">
                  <c:v>2016</c:v>
                </c:pt>
                <c:pt idx="2">
                  <c:v>2017</c:v>
                </c:pt>
                <c:pt idx="3">
                  <c:v>2018</c:v>
                </c:pt>
                <c:pt idx="4">
                  <c:v>2019</c:v>
                </c:pt>
                <c:pt idx="5">
                  <c:v>2020</c:v>
                </c:pt>
                <c:pt idx="6">
                  <c:v>2021</c:v>
                </c:pt>
              </c:numCache>
            </c:numRef>
          </c:cat>
          <c:val>
            <c:numRef>
              <c:f>'Diagramme Bilanzkennzahlen'!$L$47:$R$47</c:f>
              <c:numCache>
                <c:formatCode>#,##0</c:formatCode>
                <c:ptCount val="7"/>
                <c:pt idx="0">
                  <c:v>41107</c:v>
                </c:pt>
                <c:pt idx="1">
                  <c:v>43482</c:v>
                </c:pt>
                <c:pt idx="2">
                  <c:v>40997</c:v>
                </c:pt>
                <c:pt idx="3">
                  <c:v>20047</c:v>
                </c:pt>
                <c:pt idx="4">
                  <c:v>6812</c:v>
                </c:pt>
                <c:pt idx="5">
                  <c:v>8900</c:v>
                </c:pt>
                <c:pt idx="6">
                  <c:v>0</c:v>
                </c:pt>
              </c:numCache>
            </c:numRef>
          </c:val>
          <c:extLst>
            <c:ext xmlns:c16="http://schemas.microsoft.com/office/drawing/2014/chart" uri="{C3380CC4-5D6E-409C-BE32-E72D297353CC}">
              <c16:uniqueId val="{00000000-561B-4B0F-A99F-E64CBEC80B39}"/>
            </c:ext>
          </c:extLst>
        </c:ser>
        <c:dLbls>
          <c:showLegendKey val="0"/>
          <c:showVal val="1"/>
          <c:showCatName val="0"/>
          <c:showSerName val="0"/>
          <c:showPercent val="0"/>
          <c:showBubbleSize val="0"/>
        </c:dLbls>
        <c:gapWidth val="150"/>
        <c:axId val="1526261743"/>
        <c:axId val="1"/>
      </c:barChart>
      <c:catAx>
        <c:axId val="152626174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52626174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567867036011078"/>
          <c:y val="4.3956043956043959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2936288088642659E-2"/>
          <c:y val="0.29120879120879123"/>
          <c:w val="0.93767313019390586"/>
          <c:h val="0.48351648351648352"/>
        </c:manualLayout>
      </c:layout>
      <c:barChart>
        <c:barDir val="col"/>
        <c:grouping val="clustered"/>
        <c:varyColors val="0"/>
        <c:ser>
          <c:idx val="0"/>
          <c:order val="0"/>
          <c:tx>
            <c:strRef>
              <c:f>'Diagramme Bilanzkennzahlen'!$I$49</c:f>
              <c:strCache>
                <c:ptCount val="1"/>
                <c:pt idx="0">
                  <c:v>CF Geschäft</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Bilanzkennzahlen'!$L$48:$R$48</c:f>
              <c:numCache>
                <c:formatCode>General</c:formatCode>
                <c:ptCount val="7"/>
                <c:pt idx="0">
                  <c:v>2015</c:v>
                </c:pt>
                <c:pt idx="1">
                  <c:v>2016</c:v>
                </c:pt>
                <c:pt idx="2">
                  <c:v>2017</c:v>
                </c:pt>
                <c:pt idx="3">
                  <c:v>2018</c:v>
                </c:pt>
                <c:pt idx="4">
                  <c:v>2019</c:v>
                </c:pt>
                <c:pt idx="5">
                  <c:v>2020</c:v>
                </c:pt>
                <c:pt idx="6">
                  <c:v>2021</c:v>
                </c:pt>
              </c:numCache>
            </c:numRef>
          </c:cat>
          <c:val>
            <c:numRef>
              <c:f>'Diagramme Bilanzkennzahlen'!$L$49:$R$49</c:f>
              <c:numCache>
                <c:formatCode>#,##0</c:formatCode>
                <c:ptCount val="7"/>
                <c:pt idx="0">
                  <c:v>10108</c:v>
                </c:pt>
                <c:pt idx="1">
                  <c:v>5669</c:v>
                </c:pt>
                <c:pt idx="2">
                  <c:v>9574</c:v>
                </c:pt>
                <c:pt idx="3">
                  <c:v>11507</c:v>
                </c:pt>
                <c:pt idx="4">
                  <c:v>48041</c:v>
                </c:pt>
                <c:pt idx="5">
                  <c:v>22200</c:v>
                </c:pt>
                <c:pt idx="6">
                  <c:v>0</c:v>
                </c:pt>
              </c:numCache>
            </c:numRef>
          </c:val>
          <c:extLst>
            <c:ext xmlns:c16="http://schemas.microsoft.com/office/drawing/2014/chart" uri="{C3380CC4-5D6E-409C-BE32-E72D297353CC}">
              <c16:uniqueId val="{00000000-3A58-42C4-B233-C5EFC56C1838}"/>
            </c:ext>
          </c:extLst>
        </c:ser>
        <c:dLbls>
          <c:showLegendKey val="0"/>
          <c:showVal val="1"/>
          <c:showCatName val="0"/>
          <c:showSerName val="0"/>
          <c:showPercent val="0"/>
          <c:showBubbleSize val="0"/>
        </c:dLbls>
        <c:gapWidth val="150"/>
        <c:axId val="1638552399"/>
        <c:axId val="1"/>
      </c:barChart>
      <c:catAx>
        <c:axId val="16385523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55239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6675900277008309"/>
          <c:y val="4.812846791566029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2936288088642659E-2"/>
          <c:y val="0.28342319994777726"/>
          <c:w val="0.93767313019390586"/>
          <c:h val="0.49732750179515633"/>
        </c:manualLayout>
      </c:layout>
      <c:barChart>
        <c:barDir val="col"/>
        <c:grouping val="clustered"/>
        <c:varyColors val="0"/>
        <c:ser>
          <c:idx val="0"/>
          <c:order val="0"/>
          <c:tx>
            <c:strRef>
              <c:f>'Diagramme Bilanzkennzahlen'!$I$51</c:f>
              <c:strCache>
                <c:ptCount val="1"/>
                <c:pt idx="0">
                  <c:v>CF Invest</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Bilanzkennzahlen'!$L$50:$R$50</c:f>
              <c:numCache>
                <c:formatCode>General</c:formatCode>
                <c:ptCount val="7"/>
                <c:pt idx="0">
                  <c:v>2015</c:v>
                </c:pt>
                <c:pt idx="1">
                  <c:v>2016</c:v>
                </c:pt>
                <c:pt idx="2">
                  <c:v>2017</c:v>
                </c:pt>
                <c:pt idx="3">
                  <c:v>2018</c:v>
                </c:pt>
                <c:pt idx="4">
                  <c:v>2019</c:v>
                </c:pt>
                <c:pt idx="5">
                  <c:v>2020</c:v>
                </c:pt>
                <c:pt idx="6">
                  <c:v>2021</c:v>
                </c:pt>
              </c:numCache>
            </c:numRef>
          </c:cat>
          <c:val>
            <c:numRef>
              <c:f>'Diagramme Bilanzkennzahlen'!$L$51:$R$51</c:f>
              <c:numCache>
                <c:formatCode>#,##0</c:formatCode>
                <c:ptCount val="7"/>
                <c:pt idx="0">
                  <c:v>-13704</c:v>
                </c:pt>
                <c:pt idx="1">
                  <c:v>-7450</c:v>
                </c:pt>
                <c:pt idx="2">
                  <c:v>-6260</c:v>
                </c:pt>
                <c:pt idx="3">
                  <c:v>-5675</c:v>
                </c:pt>
                <c:pt idx="4">
                  <c:v>-5791</c:v>
                </c:pt>
                <c:pt idx="5">
                  <c:v>-8400</c:v>
                </c:pt>
                <c:pt idx="6">
                  <c:v>0</c:v>
                </c:pt>
              </c:numCache>
            </c:numRef>
          </c:val>
          <c:extLst>
            <c:ext xmlns:c16="http://schemas.microsoft.com/office/drawing/2014/chart" uri="{C3380CC4-5D6E-409C-BE32-E72D297353CC}">
              <c16:uniqueId val="{00000000-5D1C-4D6E-84C7-B3680042800D}"/>
            </c:ext>
          </c:extLst>
        </c:ser>
        <c:dLbls>
          <c:showLegendKey val="0"/>
          <c:showVal val="1"/>
          <c:showCatName val="0"/>
          <c:showSerName val="0"/>
          <c:showPercent val="0"/>
          <c:showBubbleSize val="0"/>
        </c:dLbls>
        <c:gapWidth val="150"/>
        <c:axId val="1638549199"/>
        <c:axId val="1"/>
      </c:barChart>
      <c:catAx>
        <c:axId val="16385491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54919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076313467293599"/>
          <c:y val="4.7619293667812021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2995868230341586E-2"/>
          <c:y val="0.28042472937711527"/>
          <c:w val="0.93758732011970691"/>
          <c:h val="0.50264809982690473"/>
        </c:manualLayout>
      </c:layout>
      <c:barChart>
        <c:barDir val="col"/>
        <c:grouping val="clustered"/>
        <c:varyColors val="0"/>
        <c:ser>
          <c:idx val="0"/>
          <c:order val="0"/>
          <c:tx>
            <c:strRef>
              <c:f>'Diagramme Bilanzkennzahlen'!$I$53</c:f>
              <c:strCache>
                <c:ptCount val="1"/>
                <c:pt idx="0">
                  <c:v>Freecashflow</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Bilanzkennzahlen'!$L$52:$R$52</c:f>
              <c:numCache>
                <c:formatCode>General</c:formatCode>
                <c:ptCount val="7"/>
                <c:pt idx="0">
                  <c:v>2015</c:v>
                </c:pt>
                <c:pt idx="1">
                  <c:v>2016</c:v>
                </c:pt>
                <c:pt idx="2">
                  <c:v>2017</c:v>
                </c:pt>
                <c:pt idx="3">
                  <c:v>2018</c:v>
                </c:pt>
                <c:pt idx="4">
                  <c:v>2019</c:v>
                </c:pt>
                <c:pt idx="5">
                  <c:v>2020</c:v>
                </c:pt>
                <c:pt idx="6">
                  <c:v>2021</c:v>
                </c:pt>
              </c:numCache>
            </c:numRef>
          </c:cat>
          <c:val>
            <c:numRef>
              <c:f>'Diagramme Bilanzkennzahlen'!$L$53:$R$53</c:f>
              <c:numCache>
                <c:formatCode>#,##0</c:formatCode>
                <c:ptCount val="7"/>
                <c:pt idx="0">
                  <c:v>-3596</c:v>
                </c:pt>
                <c:pt idx="1">
                  <c:v>-1781</c:v>
                </c:pt>
                <c:pt idx="2">
                  <c:v>3314</c:v>
                </c:pt>
                <c:pt idx="3">
                  <c:v>5832</c:v>
                </c:pt>
                <c:pt idx="4">
                  <c:v>42250</c:v>
                </c:pt>
                <c:pt idx="5">
                  <c:v>13800</c:v>
                </c:pt>
                <c:pt idx="6">
                  <c:v>0</c:v>
                </c:pt>
              </c:numCache>
            </c:numRef>
          </c:val>
          <c:extLst>
            <c:ext xmlns:c16="http://schemas.microsoft.com/office/drawing/2014/chart" uri="{C3380CC4-5D6E-409C-BE32-E72D297353CC}">
              <c16:uniqueId val="{00000000-D3C5-43C1-AD64-147994312063}"/>
            </c:ext>
          </c:extLst>
        </c:ser>
        <c:dLbls>
          <c:showLegendKey val="0"/>
          <c:showVal val="1"/>
          <c:showCatName val="0"/>
          <c:showSerName val="0"/>
          <c:showPercent val="0"/>
          <c:showBubbleSize val="0"/>
        </c:dLbls>
        <c:gapWidth val="150"/>
        <c:axId val="1638541999"/>
        <c:axId val="1"/>
      </c:barChart>
      <c:catAx>
        <c:axId val="16385419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54199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63894672166168"/>
          <c:y val="4.1096073666138995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3055613953469449E-2"/>
          <c:y val="0.24657644199683396"/>
          <c:w val="0.93750127156747987"/>
          <c:h val="0.5662125705112484"/>
        </c:manualLayout>
      </c:layout>
      <c:barChart>
        <c:barDir val="col"/>
        <c:grouping val="clustered"/>
        <c:varyColors val="0"/>
        <c:ser>
          <c:idx val="0"/>
          <c:order val="0"/>
          <c:tx>
            <c:strRef>
              <c:f>'Diagramme Bilanzkennzahlen'!$I$4</c:f>
              <c:strCache>
                <c:ptCount val="1"/>
                <c:pt idx="0">
                  <c:v>Gezeichnetes Kapital</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Bilanzkennzahlen'!$L$3:$R$3</c:f>
              <c:numCache>
                <c:formatCode>General</c:formatCode>
                <c:ptCount val="7"/>
                <c:pt idx="0">
                  <c:v>2015</c:v>
                </c:pt>
                <c:pt idx="1">
                  <c:v>2016</c:v>
                </c:pt>
                <c:pt idx="2">
                  <c:v>2017</c:v>
                </c:pt>
                <c:pt idx="3">
                  <c:v>2018</c:v>
                </c:pt>
                <c:pt idx="4">
                  <c:v>2019</c:v>
                </c:pt>
                <c:pt idx="5">
                  <c:v>2020</c:v>
                </c:pt>
                <c:pt idx="6">
                  <c:v>2021</c:v>
                </c:pt>
              </c:numCache>
            </c:numRef>
          </c:cat>
          <c:val>
            <c:numRef>
              <c:f>'Diagramme Bilanzkennzahlen'!$L$4:$R$4</c:f>
              <c:numCache>
                <c:formatCode>#,##0</c:formatCode>
                <c:ptCount val="7"/>
                <c:pt idx="0">
                  <c:v>22270</c:v>
                </c:pt>
                <c:pt idx="1">
                  <c:v>22270</c:v>
                </c:pt>
                <c:pt idx="2">
                  <c:v>22270</c:v>
                </c:pt>
                <c:pt idx="3">
                  <c:v>24497</c:v>
                </c:pt>
                <c:pt idx="4">
                  <c:v>24497</c:v>
                </c:pt>
                <c:pt idx="5">
                  <c:v>24497</c:v>
                </c:pt>
                <c:pt idx="6">
                  <c:v>0</c:v>
                </c:pt>
              </c:numCache>
            </c:numRef>
          </c:val>
          <c:extLst>
            <c:ext xmlns:c16="http://schemas.microsoft.com/office/drawing/2014/chart" uri="{C3380CC4-5D6E-409C-BE32-E72D297353CC}">
              <c16:uniqueId val="{00000000-ED90-4C1E-A9A2-FCBB5D20504A}"/>
            </c:ext>
          </c:extLst>
        </c:ser>
        <c:dLbls>
          <c:showLegendKey val="0"/>
          <c:showVal val="1"/>
          <c:showCatName val="0"/>
          <c:showSerName val="0"/>
          <c:showPercent val="0"/>
          <c:showBubbleSize val="0"/>
        </c:dLbls>
        <c:gapWidth val="150"/>
        <c:axId val="1638553999"/>
        <c:axId val="1"/>
      </c:barChart>
      <c:catAx>
        <c:axId val="16385539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55399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6149584487534625"/>
          <c:y val="4.7872340425531915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711911357340723E-2"/>
          <c:y val="0.28191489361702127"/>
          <c:w val="0.91689750692520777"/>
          <c:h val="0.5"/>
        </c:manualLayout>
      </c:layout>
      <c:barChart>
        <c:barDir val="col"/>
        <c:grouping val="clustered"/>
        <c:varyColors val="0"/>
        <c:ser>
          <c:idx val="0"/>
          <c:order val="0"/>
          <c:tx>
            <c:strRef>
              <c:f>'Diagramme Bilanzkennzahlen'!$I$25</c:f>
              <c:strCache>
                <c:ptCount val="1"/>
                <c:pt idx="0">
                  <c:v>Materialaufwendungen in % vom Umsatz</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Bilanzkennzahlen'!$L$24:$R$24</c:f>
              <c:numCache>
                <c:formatCode>General</c:formatCode>
                <c:ptCount val="7"/>
                <c:pt idx="0">
                  <c:v>2015</c:v>
                </c:pt>
                <c:pt idx="1">
                  <c:v>2016</c:v>
                </c:pt>
                <c:pt idx="2">
                  <c:v>2017</c:v>
                </c:pt>
                <c:pt idx="3">
                  <c:v>2018</c:v>
                </c:pt>
                <c:pt idx="4">
                  <c:v>2019</c:v>
                </c:pt>
                <c:pt idx="5">
                  <c:v>2020</c:v>
                </c:pt>
                <c:pt idx="6">
                  <c:v>2021</c:v>
                </c:pt>
              </c:numCache>
            </c:numRef>
          </c:cat>
          <c:val>
            <c:numRef>
              <c:f>'Diagramme Bilanzkennzahlen'!$L$25:$R$25</c:f>
              <c:numCache>
                <c:formatCode>0.00</c:formatCode>
                <c:ptCount val="7"/>
                <c:pt idx="0">
                  <c:v>28.532462323076039</c:v>
                </c:pt>
                <c:pt idx="1">
                  <c:v>34.051402484526577</c:v>
                </c:pt>
                <c:pt idx="2">
                  <c:v>33.122360802218147</c:v>
                </c:pt>
                <c:pt idx="3">
                  <c:v>39.975825275091701</c:v>
                </c:pt>
                <c:pt idx="4">
                  <c:v>38.711312966850905</c:v>
                </c:pt>
                <c:pt idx="5">
                  <c:v>38.027332144979205</c:v>
                </c:pt>
                <c:pt idx="6">
                  <c:v>0</c:v>
                </c:pt>
              </c:numCache>
            </c:numRef>
          </c:val>
          <c:extLst>
            <c:ext xmlns:c16="http://schemas.microsoft.com/office/drawing/2014/chart" uri="{C3380CC4-5D6E-409C-BE32-E72D297353CC}">
              <c16:uniqueId val="{00000000-3801-4B1D-AF85-DB9B03952549}"/>
            </c:ext>
          </c:extLst>
        </c:ser>
        <c:dLbls>
          <c:showLegendKey val="0"/>
          <c:showVal val="1"/>
          <c:showCatName val="0"/>
          <c:showSerName val="0"/>
          <c:showPercent val="0"/>
          <c:showBubbleSize val="0"/>
        </c:dLbls>
        <c:gapWidth val="150"/>
        <c:axId val="1638543999"/>
        <c:axId val="1"/>
      </c:barChart>
      <c:catAx>
        <c:axId val="16385439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54399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105439023382659"/>
          <c:y val="4.4199014262706809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80032059986171E-2"/>
          <c:y val="0.29281846949043261"/>
          <c:w val="0.91678286775018669"/>
          <c:h val="0.48066428010693657"/>
        </c:manualLayout>
      </c:layout>
      <c:barChart>
        <c:barDir val="col"/>
        <c:grouping val="clustered"/>
        <c:varyColors val="0"/>
        <c:ser>
          <c:idx val="0"/>
          <c:order val="0"/>
          <c:tx>
            <c:strRef>
              <c:f>'Diagramme Bilanzkennzahlen'!$I$8</c:f>
              <c:strCache>
                <c:ptCount val="1"/>
                <c:pt idx="0">
                  <c:v>KGV (Jahrestief)</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Bilanzkennzahlen'!$L$7:$R$7</c:f>
              <c:numCache>
                <c:formatCode>General</c:formatCode>
                <c:ptCount val="7"/>
                <c:pt idx="0">
                  <c:v>2015</c:v>
                </c:pt>
                <c:pt idx="1">
                  <c:v>2016</c:v>
                </c:pt>
                <c:pt idx="2">
                  <c:v>2017</c:v>
                </c:pt>
                <c:pt idx="3">
                  <c:v>2018</c:v>
                </c:pt>
                <c:pt idx="4">
                  <c:v>2019</c:v>
                </c:pt>
                <c:pt idx="5">
                  <c:v>2020</c:v>
                </c:pt>
                <c:pt idx="6">
                  <c:v>2021</c:v>
                </c:pt>
              </c:numCache>
            </c:numRef>
          </c:cat>
          <c:val>
            <c:numRef>
              <c:f>'Diagramme Bilanzkennzahlen'!$L$8:$R$8</c:f>
              <c:numCache>
                <c:formatCode>0.00</c:formatCode>
                <c:ptCount val="7"/>
                <c:pt idx="0">
                  <c:v>-45.678770468256246</c:v>
                </c:pt>
                <c:pt idx="1">
                  <c:v>-13.656846520063478</c:v>
                </c:pt>
                <c:pt idx="2">
                  <c:v>133.42634782608695</c:v>
                </c:pt>
                <c:pt idx="3">
                  <c:v>15.53720930232558</c:v>
                </c:pt>
                <c:pt idx="4">
                  <c:v>9.9485877253023034</c:v>
                </c:pt>
                <c:pt idx="5">
                  <c:v>13.003146919431279</c:v>
                </c:pt>
                <c:pt idx="6">
                  <c:v>0</c:v>
                </c:pt>
              </c:numCache>
            </c:numRef>
          </c:val>
          <c:extLst>
            <c:ext xmlns:c16="http://schemas.microsoft.com/office/drawing/2014/chart" uri="{C3380CC4-5D6E-409C-BE32-E72D297353CC}">
              <c16:uniqueId val="{00000000-6E34-4E3C-954C-A79C63A98FF4}"/>
            </c:ext>
          </c:extLst>
        </c:ser>
        <c:dLbls>
          <c:showLegendKey val="0"/>
          <c:showVal val="1"/>
          <c:showCatName val="0"/>
          <c:showSerName val="0"/>
          <c:showPercent val="0"/>
          <c:showBubbleSize val="0"/>
        </c:dLbls>
        <c:gapWidth val="150"/>
        <c:axId val="1640892511"/>
        <c:axId val="1"/>
      </c:barChart>
      <c:catAx>
        <c:axId val="16408925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0892511"/>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182825484764543"/>
          <c:y val="4.736854278511201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2936288088642659E-2"/>
          <c:y val="0.27894808529010406"/>
          <c:w val="0.93767313019390586"/>
          <c:h val="0.5052644563745281"/>
        </c:manualLayout>
      </c:layout>
      <c:barChart>
        <c:barDir val="col"/>
        <c:grouping val="clustered"/>
        <c:varyColors val="0"/>
        <c:ser>
          <c:idx val="0"/>
          <c:order val="0"/>
          <c:tx>
            <c:strRef>
              <c:f>'Diagramme Bilanzkennzahlen'!$I$55</c:f>
              <c:strCache>
                <c:ptCount val="1"/>
                <c:pt idx="0">
                  <c:v>Abschreibungen</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Bilanzkennzahlen'!$L$54:$R$54</c:f>
              <c:numCache>
                <c:formatCode>General</c:formatCode>
                <c:ptCount val="7"/>
                <c:pt idx="0">
                  <c:v>2015</c:v>
                </c:pt>
                <c:pt idx="1">
                  <c:v>2016</c:v>
                </c:pt>
                <c:pt idx="2">
                  <c:v>2017</c:v>
                </c:pt>
                <c:pt idx="3">
                  <c:v>2018</c:v>
                </c:pt>
                <c:pt idx="4">
                  <c:v>2019</c:v>
                </c:pt>
                <c:pt idx="5">
                  <c:v>2020</c:v>
                </c:pt>
                <c:pt idx="6">
                  <c:v>2021</c:v>
                </c:pt>
              </c:numCache>
            </c:numRef>
          </c:cat>
          <c:val>
            <c:numRef>
              <c:f>'Diagramme Bilanzkennzahlen'!$L$55:$R$55</c:f>
              <c:numCache>
                <c:formatCode>#,##0</c:formatCode>
                <c:ptCount val="7"/>
                <c:pt idx="0">
                  <c:v>-7152</c:v>
                </c:pt>
                <c:pt idx="1">
                  <c:v>-8057</c:v>
                </c:pt>
                <c:pt idx="2">
                  <c:v>-7677</c:v>
                </c:pt>
                <c:pt idx="3">
                  <c:v>-8054</c:v>
                </c:pt>
                <c:pt idx="4">
                  <c:v>-7697</c:v>
                </c:pt>
                <c:pt idx="5">
                  <c:v>-7900</c:v>
                </c:pt>
                <c:pt idx="6">
                  <c:v>0</c:v>
                </c:pt>
              </c:numCache>
            </c:numRef>
          </c:val>
          <c:extLst>
            <c:ext xmlns:c16="http://schemas.microsoft.com/office/drawing/2014/chart" uri="{C3380CC4-5D6E-409C-BE32-E72D297353CC}">
              <c16:uniqueId val="{00000000-D414-49B5-BD7F-B08524E92FFB}"/>
            </c:ext>
          </c:extLst>
        </c:ser>
        <c:dLbls>
          <c:showLegendKey val="0"/>
          <c:showVal val="1"/>
          <c:showCatName val="0"/>
          <c:showSerName val="0"/>
          <c:showPercent val="0"/>
          <c:showBubbleSize val="0"/>
        </c:dLbls>
        <c:gapWidth val="150"/>
        <c:axId val="1638549999"/>
        <c:axId val="1"/>
      </c:barChart>
      <c:catAx>
        <c:axId val="16385499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54999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972391473773927"/>
          <c:y val="4.712041884816754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2876959712352655E-2"/>
          <c:y val="0.27748691099476441"/>
          <c:w val="0.93776060274113227"/>
          <c:h val="0.50785340314136129"/>
        </c:manualLayout>
      </c:layout>
      <c:barChart>
        <c:barDir val="col"/>
        <c:grouping val="clustered"/>
        <c:varyColors val="0"/>
        <c:ser>
          <c:idx val="0"/>
          <c:order val="0"/>
          <c:tx>
            <c:strRef>
              <c:f>'Diagramme Bilanzkennzahlen'!$I$57</c:f>
              <c:strCache>
                <c:ptCount val="1"/>
                <c:pt idx="0">
                  <c:v>Immaterielle Vermögenswerte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Bilanzkennzahlen'!$L$56:$R$56</c:f>
              <c:numCache>
                <c:formatCode>General</c:formatCode>
                <c:ptCount val="7"/>
                <c:pt idx="0">
                  <c:v>2015</c:v>
                </c:pt>
                <c:pt idx="1">
                  <c:v>2016</c:v>
                </c:pt>
                <c:pt idx="2">
                  <c:v>2017</c:v>
                </c:pt>
                <c:pt idx="3">
                  <c:v>2018</c:v>
                </c:pt>
                <c:pt idx="4">
                  <c:v>2019</c:v>
                </c:pt>
                <c:pt idx="5">
                  <c:v>2020</c:v>
                </c:pt>
                <c:pt idx="6">
                  <c:v>2021</c:v>
                </c:pt>
              </c:numCache>
            </c:numRef>
          </c:cat>
          <c:val>
            <c:numRef>
              <c:f>'Diagramme Bilanzkennzahlen'!$L$57:$R$57</c:f>
              <c:numCache>
                <c:formatCode>#,##0</c:formatCode>
                <c:ptCount val="7"/>
                <c:pt idx="0">
                  <c:v>13538</c:v>
                </c:pt>
                <c:pt idx="1">
                  <c:v>15268</c:v>
                </c:pt>
                <c:pt idx="2">
                  <c:v>15441</c:v>
                </c:pt>
                <c:pt idx="3">
                  <c:v>15211</c:v>
                </c:pt>
                <c:pt idx="4">
                  <c:v>15930</c:v>
                </c:pt>
                <c:pt idx="5">
                  <c:v>16900</c:v>
                </c:pt>
                <c:pt idx="6">
                  <c:v>0</c:v>
                </c:pt>
              </c:numCache>
            </c:numRef>
          </c:val>
          <c:extLst>
            <c:ext xmlns:c16="http://schemas.microsoft.com/office/drawing/2014/chart" uri="{C3380CC4-5D6E-409C-BE32-E72D297353CC}">
              <c16:uniqueId val="{00000000-4D00-48AE-B7A0-A75D46A0976B}"/>
            </c:ext>
          </c:extLst>
        </c:ser>
        <c:dLbls>
          <c:showLegendKey val="0"/>
          <c:showVal val="1"/>
          <c:showCatName val="0"/>
          <c:showSerName val="0"/>
          <c:showPercent val="0"/>
          <c:showBubbleSize val="0"/>
        </c:dLbls>
        <c:gapWidth val="150"/>
        <c:axId val="1638554799"/>
        <c:axId val="1"/>
      </c:barChart>
      <c:catAx>
        <c:axId val="16385547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55479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228276857868766"/>
          <c:y val="4.712041884816754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2876959712352655E-2"/>
          <c:y val="0.27748691099476441"/>
          <c:w val="0.93776060274113227"/>
          <c:h val="0.50785340314136129"/>
        </c:manualLayout>
      </c:layout>
      <c:barChart>
        <c:barDir val="col"/>
        <c:grouping val="clustered"/>
        <c:varyColors val="0"/>
        <c:ser>
          <c:idx val="0"/>
          <c:order val="0"/>
          <c:tx>
            <c:strRef>
              <c:f>'Diagramme Bilanzkennzahlen'!$I$59</c:f>
              <c:strCache>
                <c:ptCount val="1"/>
                <c:pt idx="0">
                  <c:v>Flüssige Mittel</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Bilanzkennzahlen'!$L$58:$R$58</c:f>
              <c:numCache>
                <c:formatCode>General</c:formatCode>
                <c:ptCount val="7"/>
                <c:pt idx="0">
                  <c:v>2015</c:v>
                </c:pt>
                <c:pt idx="1">
                  <c:v>2016</c:v>
                </c:pt>
                <c:pt idx="2">
                  <c:v>2017</c:v>
                </c:pt>
                <c:pt idx="3">
                  <c:v>2018</c:v>
                </c:pt>
                <c:pt idx="4">
                  <c:v>2019</c:v>
                </c:pt>
                <c:pt idx="5">
                  <c:v>2020</c:v>
                </c:pt>
                <c:pt idx="6">
                  <c:v>2021</c:v>
                </c:pt>
              </c:numCache>
            </c:numRef>
          </c:cat>
          <c:val>
            <c:numRef>
              <c:f>'Diagramme Bilanzkennzahlen'!$L$59:$R$59</c:f>
              <c:numCache>
                <c:formatCode>#,##0</c:formatCode>
                <c:ptCount val="7"/>
                <c:pt idx="0">
                  <c:v>3795</c:v>
                </c:pt>
                <c:pt idx="1">
                  <c:v>3584</c:v>
                </c:pt>
                <c:pt idx="2">
                  <c:v>3345</c:v>
                </c:pt>
                <c:pt idx="3">
                  <c:v>3709</c:v>
                </c:pt>
                <c:pt idx="4">
                  <c:v>31343</c:v>
                </c:pt>
                <c:pt idx="5">
                  <c:v>43000</c:v>
                </c:pt>
                <c:pt idx="6">
                  <c:v>0</c:v>
                </c:pt>
              </c:numCache>
            </c:numRef>
          </c:val>
          <c:extLst>
            <c:ext xmlns:c16="http://schemas.microsoft.com/office/drawing/2014/chart" uri="{C3380CC4-5D6E-409C-BE32-E72D297353CC}">
              <c16:uniqueId val="{00000000-595D-4833-A44B-20949F15FB9F}"/>
            </c:ext>
          </c:extLst>
        </c:ser>
        <c:dLbls>
          <c:showLegendKey val="0"/>
          <c:showVal val="1"/>
          <c:showCatName val="0"/>
          <c:showSerName val="0"/>
          <c:showPercent val="0"/>
          <c:showBubbleSize val="0"/>
        </c:dLbls>
        <c:gapWidth val="150"/>
        <c:axId val="1638555599"/>
        <c:axId val="1"/>
      </c:barChart>
      <c:catAx>
        <c:axId val="16385555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55559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430964470770883"/>
          <c:y val="4.687523841979177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535954452231022E-2"/>
          <c:y val="0.27604307069432932"/>
          <c:w val="0.91712769035394348"/>
          <c:h val="0.51041926279328809"/>
        </c:manualLayout>
      </c:layout>
      <c:barChart>
        <c:barDir val="col"/>
        <c:grouping val="clustered"/>
        <c:varyColors val="0"/>
        <c:ser>
          <c:idx val="0"/>
          <c:order val="0"/>
          <c:tx>
            <c:strRef>
              <c:f>'Diagramme Bilanzkennzahlen'!$I$61</c:f>
              <c:strCache>
                <c:ptCount val="1"/>
                <c:pt idx="0">
                  <c:v>Flüssige Mittel in % des Aktienkurses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Bilanzkennzahlen'!$L$60:$R$60</c:f>
              <c:numCache>
                <c:formatCode>General</c:formatCode>
                <c:ptCount val="7"/>
                <c:pt idx="0">
                  <c:v>2015</c:v>
                </c:pt>
                <c:pt idx="1">
                  <c:v>2016</c:v>
                </c:pt>
                <c:pt idx="2">
                  <c:v>2017</c:v>
                </c:pt>
                <c:pt idx="3">
                  <c:v>2018</c:v>
                </c:pt>
                <c:pt idx="4">
                  <c:v>2019</c:v>
                </c:pt>
                <c:pt idx="5">
                  <c:v>2020</c:v>
                </c:pt>
                <c:pt idx="6">
                  <c:v>2021</c:v>
                </c:pt>
              </c:numCache>
            </c:numRef>
          </c:cat>
          <c:val>
            <c:numRef>
              <c:f>'Diagramme Bilanzkennzahlen'!$L$61:$R$61</c:f>
              <c:numCache>
                <c:formatCode>0.00</c:formatCode>
                <c:ptCount val="7"/>
                <c:pt idx="0">
                  <c:v>2.3667864092201767</c:v>
                </c:pt>
                <c:pt idx="1">
                  <c:v>2.3155970060054338</c:v>
                </c:pt>
                <c:pt idx="2">
                  <c:v>1.5995960123434296</c:v>
                </c:pt>
                <c:pt idx="3">
                  <c:v>2.7428676566725412</c:v>
                </c:pt>
                <c:pt idx="4">
                  <c:v>8.0978657681152377</c:v>
                </c:pt>
                <c:pt idx="5">
                  <c:v>6.0216705920723586</c:v>
                </c:pt>
                <c:pt idx="6">
                  <c:v>0</c:v>
                </c:pt>
              </c:numCache>
            </c:numRef>
          </c:val>
          <c:extLst>
            <c:ext xmlns:c16="http://schemas.microsoft.com/office/drawing/2014/chart" uri="{C3380CC4-5D6E-409C-BE32-E72D297353CC}">
              <c16:uniqueId val="{00000000-3EEE-45D3-9199-E935BD55EDE5}"/>
            </c:ext>
          </c:extLst>
        </c:ser>
        <c:dLbls>
          <c:showLegendKey val="0"/>
          <c:showVal val="1"/>
          <c:showCatName val="0"/>
          <c:showSerName val="0"/>
          <c:showPercent val="0"/>
          <c:showBubbleSize val="0"/>
        </c:dLbls>
        <c:gapWidth val="150"/>
        <c:axId val="1638542399"/>
        <c:axId val="1"/>
      </c:barChart>
      <c:catAx>
        <c:axId val="16385423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54239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de-DE"/>
              <a:t>KBV / Aktienkurs (Jahresende)</a:t>
            </a:r>
          </a:p>
        </c:rich>
      </c:tx>
      <c:layout>
        <c:manualLayout>
          <c:xMode val="edge"/>
          <c:yMode val="edge"/>
          <c:x val="0.36652884915398237"/>
          <c:y val="4.7619293667812021E-2"/>
        </c:manualLayout>
      </c:layout>
      <c:overlay val="0"/>
      <c:spPr>
        <a:noFill/>
        <a:ln w="25400">
          <a:noFill/>
        </a:ln>
      </c:spPr>
    </c:title>
    <c:autoTitleDeleted val="0"/>
    <c:plotArea>
      <c:layout>
        <c:manualLayout>
          <c:layoutTarget val="inner"/>
          <c:xMode val="edge"/>
          <c:yMode val="edge"/>
          <c:x val="6.3623875702200711E-2"/>
          <c:y val="0.29100679463662904"/>
          <c:w val="0.91701368675128414"/>
          <c:h val="0.4920660345673909"/>
        </c:manualLayout>
      </c:layout>
      <c:barChart>
        <c:barDir val="col"/>
        <c:grouping val="clustered"/>
        <c:varyColors val="0"/>
        <c:ser>
          <c:idx val="0"/>
          <c:order val="0"/>
          <c:tx>
            <c:strRef>
              <c:f>'Diagramme Bilanzkennzahlen'!$I$12</c:f>
              <c:strCache>
                <c:ptCount val="1"/>
                <c:pt idx="0">
                  <c:v>KBV (Jahresende)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Bilanzkennzahlen'!$L$11:$R$11</c:f>
              <c:numCache>
                <c:formatCode>General</c:formatCode>
                <c:ptCount val="7"/>
                <c:pt idx="0">
                  <c:v>2015</c:v>
                </c:pt>
                <c:pt idx="1">
                  <c:v>2016</c:v>
                </c:pt>
                <c:pt idx="2">
                  <c:v>2017</c:v>
                </c:pt>
                <c:pt idx="3">
                  <c:v>2018</c:v>
                </c:pt>
                <c:pt idx="4">
                  <c:v>2019</c:v>
                </c:pt>
                <c:pt idx="5">
                  <c:v>2020</c:v>
                </c:pt>
                <c:pt idx="6">
                  <c:v>2021</c:v>
                </c:pt>
              </c:numCache>
            </c:numRef>
          </c:cat>
          <c:val>
            <c:numRef>
              <c:f>'Diagramme Bilanzkennzahlen'!$L$12:$R$12</c:f>
              <c:numCache>
                <c:formatCode>0.00</c:formatCode>
                <c:ptCount val="7"/>
                <c:pt idx="0">
                  <c:v>2.5250625974394105</c:v>
                </c:pt>
                <c:pt idx="1">
                  <c:v>2.8488220136204676</c:v>
                </c:pt>
                <c:pt idx="2">
                  <c:v>3.8494799624468459</c:v>
                </c:pt>
                <c:pt idx="3">
                  <c:v>1.7396333509153361</c:v>
                </c:pt>
                <c:pt idx="4">
                  <c:v>4.3790521941500646</c:v>
                </c:pt>
                <c:pt idx="5">
                  <c:v>6.6705796247184725</c:v>
                </c:pt>
                <c:pt idx="6">
                  <c:v>0</c:v>
                </c:pt>
              </c:numCache>
            </c:numRef>
          </c:val>
          <c:extLst>
            <c:ext xmlns:c16="http://schemas.microsoft.com/office/drawing/2014/chart" uri="{C3380CC4-5D6E-409C-BE32-E72D297353CC}">
              <c16:uniqueId val="{00000000-2723-4FE0-80F3-9BD0525BFFA5}"/>
            </c:ext>
          </c:extLst>
        </c:ser>
        <c:ser>
          <c:idx val="1"/>
          <c:order val="1"/>
          <c:tx>
            <c:strRef>
              <c:f>'Diagramme Bilanzkennzahlen'!$I$13</c:f>
              <c:strCache>
                <c:ptCount val="1"/>
                <c:pt idx="0">
                  <c:v>Jahresschlusskurs</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Bilanzkennzahlen'!$L$11:$R$11</c:f>
              <c:numCache>
                <c:formatCode>General</c:formatCode>
                <c:ptCount val="7"/>
                <c:pt idx="0">
                  <c:v>2015</c:v>
                </c:pt>
                <c:pt idx="1">
                  <c:v>2016</c:v>
                </c:pt>
                <c:pt idx="2">
                  <c:v>2017</c:v>
                </c:pt>
                <c:pt idx="3">
                  <c:v>2018</c:v>
                </c:pt>
                <c:pt idx="4">
                  <c:v>2019</c:v>
                </c:pt>
                <c:pt idx="5">
                  <c:v>2020</c:v>
                </c:pt>
                <c:pt idx="6">
                  <c:v>2021</c:v>
                </c:pt>
              </c:numCache>
            </c:numRef>
          </c:cat>
          <c:val>
            <c:numRef>
              <c:f>'Diagramme Bilanzkennzahlen'!$L$13:$R$13</c:f>
              <c:numCache>
                <c:formatCode>0.00</c:formatCode>
                <c:ptCount val="7"/>
                <c:pt idx="0">
                  <c:v>7.2</c:v>
                </c:pt>
                <c:pt idx="1">
                  <c:v>6.95</c:v>
                </c:pt>
                <c:pt idx="2">
                  <c:v>9.39</c:v>
                </c:pt>
                <c:pt idx="3">
                  <c:v>5.52</c:v>
                </c:pt>
                <c:pt idx="4">
                  <c:v>15.8</c:v>
                </c:pt>
                <c:pt idx="5">
                  <c:v>29.15</c:v>
                </c:pt>
                <c:pt idx="6">
                  <c:v>0</c:v>
                </c:pt>
              </c:numCache>
            </c:numRef>
          </c:val>
          <c:extLst>
            <c:ext xmlns:c16="http://schemas.microsoft.com/office/drawing/2014/chart" uri="{C3380CC4-5D6E-409C-BE32-E72D297353CC}">
              <c16:uniqueId val="{00000001-2723-4FE0-80F3-9BD0525BFFA5}"/>
            </c:ext>
          </c:extLst>
        </c:ser>
        <c:dLbls>
          <c:showLegendKey val="0"/>
          <c:showVal val="1"/>
          <c:showCatName val="0"/>
          <c:showSerName val="0"/>
          <c:showPercent val="0"/>
          <c:showBubbleSize val="0"/>
        </c:dLbls>
        <c:gapWidth val="150"/>
        <c:axId val="1410060095"/>
        <c:axId val="1"/>
      </c:barChart>
      <c:catAx>
        <c:axId val="1410060095"/>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410060095"/>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5823008275804313"/>
          <c:y val="4.812846791566029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5.5325109306261493E-2"/>
          <c:y val="0.28342319994777726"/>
          <c:w val="0.92531245314722343"/>
          <c:h val="0.49732750179515633"/>
        </c:manualLayout>
      </c:layout>
      <c:barChart>
        <c:barDir val="col"/>
        <c:grouping val="clustered"/>
        <c:varyColors val="0"/>
        <c:ser>
          <c:idx val="0"/>
          <c:order val="0"/>
          <c:tx>
            <c:strRef>
              <c:f>'Diagramme Bilanzkennzahlen'!$I$27</c:f>
              <c:strCache>
                <c:ptCount val="1"/>
                <c:pt idx="0">
                  <c:v>Personalaufwendungen in % vom Umsatz</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Bilanzkennzahlen'!$L$26:$R$26</c:f>
              <c:numCache>
                <c:formatCode>General</c:formatCode>
                <c:ptCount val="7"/>
                <c:pt idx="0">
                  <c:v>2015</c:v>
                </c:pt>
                <c:pt idx="1">
                  <c:v>2016</c:v>
                </c:pt>
                <c:pt idx="2">
                  <c:v>2017</c:v>
                </c:pt>
                <c:pt idx="3">
                  <c:v>2018</c:v>
                </c:pt>
                <c:pt idx="4">
                  <c:v>2019</c:v>
                </c:pt>
                <c:pt idx="5">
                  <c:v>2020</c:v>
                </c:pt>
                <c:pt idx="6">
                  <c:v>2021</c:v>
                </c:pt>
              </c:numCache>
            </c:numRef>
          </c:cat>
          <c:val>
            <c:numRef>
              <c:f>'Diagramme Bilanzkennzahlen'!$L$27:$R$27</c:f>
              <c:numCache>
                <c:formatCode>0.00</c:formatCode>
                <c:ptCount val="7"/>
                <c:pt idx="0">
                  <c:v>50.079651595897083</c:v>
                </c:pt>
                <c:pt idx="1">
                  <c:v>48.170624643343132</c:v>
                </c:pt>
                <c:pt idx="2">
                  <c:v>41.048526947985145</c:v>
                </c:pt>
                <c:pt idx="3">
                  <c:v>36.924808269423139</c:v>
                </c:pt>
                <c:pt idx="4">
                  <c:v>31.954382507105418</c:v>
                </c:pt>
                <c:pt idx="5">
                  <c:v>28.104575163398696</c:v>
                </c:pt>
                <c:pt idx="6">
                  <c:v>0</c:v>
                </c:pt>
              </c:numCache>
            </c:numRef>
          </c:val>
          <c:extLst>
            <c:ext xmlns:c16="http://schemas.microsoft.com/office/drawing/2014/chart" uri="{C3380CC4-5D6E-409C-BE32-E72D297353CC}">
              <c16:uniqueId val="{00000000-250A-40E3-A25D-A51BFA0C8C63}"/>
            </c:ext>
          </c:extLst>
        </c:ser>
        <c:dLbls>
          <c:showLegendKey val="0"/>
          <c:showVal val="1"/>
          <c:showCatName val="0"/>
          <c:showSerName val="0"/>
          <c:showPercent val="0"/>
          <c:showBubbleSize val="0"/>
        </c:dLbls>
        <c:gapWidth val="150"/>
        <c:axId val="1410060495"/>
        <c:axId val="1"/>
      </c:barChart>
      <c:catAx>
        <c:axId val="1410060495"/>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410060495"/>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2734828706910329"/>
          <c:y val="4.812846791566029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5.524865604541828E-2"/>
          <c:y val="0.28342319994777726"/>
          <c:w val="0.92541498876075623"/>
          <c:h val="0.49732750179515633"/>
        </c:manualLayout>
      </c:layout>
      <c:barChart>
        <c:barDir val="col"/>
        <c:grouping val="clustered"/>
        <c:varyColors val="0"/>
        <c:ser>
          <c:idx val="0"/>
          <c:order val="0"/>
          <c:tx>
            <c:strRef>
              <c:f>'Diagramme Bilanzkennzahlen'!$I$29</c:f>
              <c:strCache>
                <c:ptCount val="1"/>
                <c:pt idx="0">
                  <c:v>Material-/Personalaufwendungen in % vom Umsatz</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Bilanzkennzahlen'!$L$28:$R$28</c:f>
              <c:numCache>
                <c:formatCode>General</c:formatCode>
                <c:ptCount val="7"/>
                <c:pt idx="0">
                  <c:v>2015</c:v>
                </c:pt>
                <c:pt idx="1">
                  <c:v>2016</c:v>
                </c:pt>
                <c:pt idx="2">
                  <c:v>2017</c:v>
                </c:pt>
                <c:pt idx="3">
                  <c:v>2018</c:v>
                </c:pt>
                <c:pt idx="4">
                  <c:v>2019</c:v>
                </c:pt>
                <c:pt idx="5">
                  <c:v>2020</c:v>
                </c:pt>
                <c:pt idx="6">
                  <c:v>2021</c:v>
                </c:pt>
              </c:numCache>
            </c:numRef>
          </c:cat>
          <c:val>
            <c:numRef>
              <c:f>'Diagramme Bilanzkennzahlen'!$L$29:$R$29</c:f>
              <c:numCache>
                <c:formatCode>0.00</c:formatCode>
                <c:ptCount val="7"/>
                <c:pt idx="0">
                  <c:v>78.612113918973122</c:v>
                </c:pt>
                <c:pt idx="1">
                  <c:v>82.222027127869708</c:v>
                </c:pt>
                <c:pt idx="2">
                  <c:v>74.170887750203292</c:v>
                </c:pt>
                <c:pt idx="3">
                  <c:v>76.900633544514832</c:v>
                </c:pt>
                <c:pt idx="4">
                  <c:v>70.665695473956319</c:v>
                </c:pt>
                <c:pt idx="5">
                  <c:v>66.131907308377905</c:v>
                </c:pt>
                <c:pt idx="6">
                  <c:v>0</c:v>
                </c:pt>
              </c:numCache>
            </c:numRef>
          </c:val>
          <c:extLst>
            <c:ext xmlns:c16="http://schemas.microsoft.com/office/drawing/2014/chart" uri="{C3380CC4-5D6E-409C-BE32-E72D297353CC}">
              <c16:uniqueId val="{00000000-1C45-4FAB-B40D-76D8CE72DDCA}"/>
            </c:ext>
          </c:extLst>
        </c:ser>
        <c:dLbls>
          <c:showLegendKey val="0"/>
          <c:showVal val="1"/>
          <c:showCatName val="0"/>
          <c:showSerName val="0"/>
          <c:showPercent val="0"/>
          <c:showBubbleSize val="0"/>
        </c:dLbls>
        <c:gapWidth val="150"/>
        <c:axId val="1410060895"/>
        <c:axId val="1"/>
      </c:barChart>
      <c:catAx>
        <c:axId val="1410060895"/>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410060895"/>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de-DE"/>
              <a:t>KBV / Aktienkurs (Jahrestiefststand)</a:t>
            </a:r>
          </a:p>
        </c:rich>
      </c:tx>
      <c:layout>
        <c:manualLayout>
          <c:xMode val="edge"/>
          <c:yMode val="edge"/>
          <c:x val="0.34439880543147777"/>
          <c:y val="4.7619293667812021E-2"/>
        </c:manualLayout>
      </c:layout>
      <c:overlay val="0"/>
      <c:spPr>
        <a:noFill/>
        <a:ln w="25400">
          <a:noFill/>
        </a:ln>
      </c:spPr>
    </c:title>
    <c:autoTitleDeleted val="0"/>
    <c:plotArea>
      <c:layout>
        <c:manualLayout>
          <c:layoutTarget val="inner"/>
          <c:xMode val="edge"/>
          <c:yMode val="edge"/>
          <c:x val="6.3623875702200711E-2"/>
          <c:y val="0.29100679463662904"/>
          <c:w val="0.91701368675128414"/>
          <c:h val="0.4920660345673909"/>
        </c:manualLayout>
      </c:layout>
      <c:barChart>
        <c:barDir val="col"/>
        <c:grouping val="clustered"/>
        <c:varyColors val="0"/>
        <c:ser>
          <c:idx val="0"/>
          <c:order val="0"/>
          <c:tx>
            <c:strRef>
              <c:f>'Diagramme Bilanzkennzahlen'!$I$15</c:f>
              <c:strCache>
                <c:ptCount val="1"/>
                <c:pt idx="0">
                  <c:v>KBV (Jahrestief)</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Bilanzkennzahlen'!$L$14:$R$14</c:f>
              <c:numCache>
                <c:formatCode>General</c:formatCode>
                <c:ptCount val="7"/>
                <c:pt idx="0">
                  <c:v>2015</c:v>
                </c:pt>
                <c:pt idx="1">
                  <c:v>2016</c:v>
                </c:pt>
                <c:pt idx="2">
                  <c:v>2017</c:v>
                </c:pt>
                <c:pt idx="3">
                  <c:v>2018</c:v>
                </c:pt>
                <c:pt idx="4">
                  <c:v>2019</c:v>
                </c:pt>
                <c:pt idx="5">
                  <c:v>2020</c:v>
                </c:pt>
                <c:pt idx="6">
                  <c:v>2021</c:v>
                </c:pt>
              </c:numCache>
            </c:numRef>
          </c:cat>
          <c:val>
            <c:numRef>
              <c:f>'Diagramme Bilanzkennzahlen'!$L$15:$R$15</c:f>
              <c:numCache>
                <c:formatCode>0.00</c:formatCode>
                <c:ptCount val="7"/>
                <c:pt idx="0">
                  <c:v>2.5040204091274152</c:v>
                </c:pt>
                <c:pt idx="1">
                  <c:v>2.2175722436959324</c:v>
                </c:pt>
                <c:pt idx="2">
                  <c:v>2.824591793531285</c:v>
                </c:pt>
                <c:pt idx="3">
                  <c:v>1.6072699437804736</c:v>
                </c:pt>
                <c:pt idx="4">
                  <c:v>1.4800087795418573</c:v>
                </c:pt>
                <c:pt idx="5">
                  <c:v>2.5629671285367714</c:v>
                </c:pt>
                <c:pt idx="6">
                  <c:v>0</c:v>
                </c:pt>
              </c:numCache>
            </c:numRef>
          </c:val>
          <c:extLst>
            <c:ext xmlns:c16="http://schemas.microsoft.com/office/drawing/2014/chart" uri="{C3380CC4-5D6E-409C-BE32-E72D297353CC}">
              <c16:uniqueId val="{00000000-A5B0-482D-A6E7-FD2A605B3EEB}"/>
            </c:ext>
          </c:extLst>
        </c:ser>
        <c:ser>
          <c:idx val="1"/>
          <c:order val="1"/>
          <c:tx>
            <c:strRef>
              <c:f>'Diagramme Bilanzkennzahlen'!$I$16</c:f>
              <c:strCache>
                <c:ptCount val="1"/>
                <c:pt idx="0">
                  <c:v>Jahrestiefstkurs</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Bilanzkennzahlen'!$L$14:$R$14</c:f>
              <c:numCache>
                <c:formatCode>General</c:formatCode>
                <c:ptCount val="7"/>
                <c:pt idx="0">
                  <c:v>2015</c:v>
                </c:pt>
                <c:pt idx="1">
                  <c:v>2016</c:v>
                </c:pt>
                <c:pt idx="2">
                  <c:v>2017</c:v>
                </c:pt>
                <c:pt idx="3">
                  <c:v>2018</c:v>
                </c:pt>
                <c:pt idx="4">
                  <c:v>2019</c:v>
                </c:pt>
                <c:pt idx="5">
                  <c:v>2020</c:v>
                </c:pt>
                <c:pt idx="6">
                  <c:v>2021</c:v>
                </c:pt>
              </c:numCache>
            </c:numRef>
          </c:cat>
          <c:val>
            <c:numRef>
              <c:f>'Diagramme Bilanzkennzahlen'!$L$16:$R$16</c:f>
              <c:numCache>
                <c:formatCode>0.00</c:formatCode>
                <c:ptCount val="7"/>
                <c:pt idx="0">
                  <c:v>7.14</c:v>
                </c:pt>
                <c:pt idx="1">
                  <c:v>5.41</c:v>
                </c:pt>
                <c:pt idx="2">
                  <c:v>6.89</c:v>
                </c:pt>
                <c:pt idx="3">
                  <c:v>5.0999999999999996</c:v>
                </c:pt>
                <c:pt idx="4">
                  <c:v>5.34</c:v>
                </c:pt>
                <c:pt idx="5">
                  <c:v>11.2</c:v>
                </c:pt>
                <c:pt idx="6">
                  <c:v>0</c:v>
                </c:pt>
              </c:numCache>
            </c:numRef>
          </c:val>
          <c:extLst>
            <c:ext xmlns:c16="http://schemas.microsoft.com/office/drawing/2014/chart" uri="{C3380CC4-5D6E-409C-BE32-E72D297353CC}">
              <c16:uniqueId val="{00000001-A5B0-482D-A6E7-FD2A605B3EEB}"/>
            </c:ext>
          </c:extLst>
        </c:ser>
        <c:dLbls>
          <c:showLegendKey val="0"/>
          <c:showVal val="1"/>
          <c:showCatName val="0"/>
          <c:showSerName val="0"/>
          <c:showPercent val="0"/>
          <c:showBubbleSize val="0"/>
        </c:dLbls>
        <c:gapWidth val="150"/>
        <c:axId val="1410061295"/>
        <c:axId val="1"/>
      </c:barChart>
      <c:catAx>
        <c:axId val="1410061295"/>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410061295"/>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de-DE"/>
              <a:t>KBV / Aktienkurs (Jahreshöchststand)</a:t>
            </a:r>
          </a:p>
        </c:rich>
      </c:tx>
      <c:layout>
        <c:manualLayout>
          <c:xMode val="edge"/>
          <c:yMode val="edge"/>
          <c:x val="0.33610003903553853"/>
          <c:y val="4.7619293667812021E-2"/>
        </c:manualLayout>
      </c:layout>
      <c:overlay val="0"/>
      <c:spPr>
        <a:noFill/>
        <a:ln w="25400">
          <a:noFill/>
        </a:ln>
      </c:spPr>
    </c:title>
    <c:autoTitleDeleted val="0"/>
    <c:plotArea>
      <c:layout>
        <c:manualLayout>
          <c:layoutTarget val="inner"/>
          <c:xMode val="edge"/>
          <c:yMode val="edge"/>
          <c:x val="6.3623875702200711E-2"/>
          <c:y val="0.29100679463662904"/>
          <c:w val="0.91701368675128414"/>
          <c:h val="0.4920660345673909"/>
        </c:manualLayout>
      </c:layout>
      <c:barChart>
        <c:barDir val="col"/>
        <c:grouping val="clustered"/>
        <c:varyColors val="0"/>
        <c:ser>
          <c:idx val="0"/>
          <c:order val="0"/>
          <c:tx>
            <c:strRef>
              <c:f>'Diagramme Bilanzkennzahlen'!$I$18</c:f>
              <c:strCache>
                <c:ptCount val="1"/>
                <c:pt idx="0">
                  <c:v>KBV (Jahreshoch)</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Bilanzkennzahlen'!$L$17:$R$17</c:f>
              <c:numCache>
                <c:formatCode>General</c:formatCode>
                <c:ptCount val="7"/>
                <c:pt idx="0">
                  <c:v>2015</c:v>
                </c:pt>
                <c:pt idx="1">
                  <c:v>2016</c:v>
                </c:pt>
                <c:pt idx="2">
                  <c:v>2017</c:v>
                </c:pt>
                <c:pt idx="3">
                  <c:v>2018</c:v>
                </c:pt>
                <c:pt idx="4">
                  <c:v>2019</c:v>
                </c:pt>
                <c:pt idx="5">
                  <c:v>2020</c:v>
                </c:pt>
                <c:pt idx="6">
                  <c:v>2021</c:v>
                </c:pt>
              </c:numCache>
            </c:numRef>
          </c:cat>
          <c:val>
            <c:numRef>
              <c:f>'Diagramme Bilanzkennzahlen'!$L$18:$R$18</c:f>
              <c:numCache>
                <c:formatCode>0.00</c:formatCode>
                <c:ptCount val="7"/>
                <c:pt idx="0">
                  <c:v>4.7450134643548916</c:v>
                </c:pt>
                <c:pt idx="1">
                  <c:v>4.361362046751335</c:v>
                </c:pt>
                <c:pt idx="2">
                  <c:v>4.4603133111205198</c:v>
                </c:pt>
                <c:pt idx="3">
                  <c:v>3.302782158984189</c:v>
                </c:pt>
                <c:pt idx="4">
                  <c:v>5.0719401995535565</c:v>
                </c:pt>
                <c:pt idx="5">
                  <c:v>7.1396941437810071</c:v>
                </c:pt>
                <c:pt idx="6">
                  <c:v>0</c:v>
                </c:pt>
              </c:numCache>
            </c:numRef>
          </c:val>
          <c:extLst>
            <c:ext xmlns:c16="http://schemas.microsoft.com/office/drawing/2014/chart" uri="{C3380CC4-5D6E-409C-BE32-E72D297353CC}">
              <c16:uniqueId val="{00000000-1E9E-4E87-AADF-296E75DC6F24}"/>
            </c:ext>
          </c:extLst>
        </c:ser>
        <c:ser>
          <c:idx val="1"/>
          <c:order val="1"/>
          <c:tx>
            <c:strRef>
              <c:f>'Diagramme Bilanzkennzahlen'!$I$19</c:f>
              <c:strCache>
                <c:ptCount val="1"/>
                <c:pt idx="0">
                  <c:v>Jahreshöchstkurs</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Bilanzkennzahlen'!$L$17:$R$17</c:f>
              <c:numCache>
                <c:formatCode>General</c:formatCode>
                <c:ptCount val="7"/>
                <c:pt idx="0">
                  <c:v>2015</c:v>
                </c:pt>
                <c:pt idx="1">
                  <c:v>2016</c:v>
                </c:pt>
                <c:pt idx="2">
                  <c:v>2017</c:v>
                </c:pt>
                <c:pt idx="3">
                  <c:v>2018</c:v>
                </c:pt>
                <c:pt idx="4">
                  <c:v>2019</c:v>
                </c:pt>
                <c:pt idx="5">
                  <c:v>2020</c:v>
                </c:pt>
                <c:pt idx="6">
                  <c:v>2021</c:v>
                </c:pt>
              </c:numCache>
            </c:numRef>
          </c:cat>
          <c:val>
            <c:numRef>
              <c:f>'Diagramme Bilanzkennzahlen'!$L$19:$R$19</c:f>
              <c:numCache>
                <c:formatCode>0.00</c:formatCode>
                <c:ptCount val="7"/>
                <c:pt idx="0">
                  <c:v>13.53</c:v>
                </c:pt>
                <c:pt idx="1">
                  <c:v>10.64</c:v>
                </c:pt>
                <c:pt idx="2">
                  <c:v>10.88</c:v>
                </c:pt>
                <c:pt idx="3">
                  <c:v>10.48</c:v>
                </c:pt>
                <c:pt idx="4">
                  <c:v>18.3</c:v>
                </c:pt>
                <c:pt idx="5">
                  <c:v>31.2</c:v>
                </c:pt>
                <c:pt idx="6">
                  <c:v>0</c:v>
                </c:pt>
              </c:numCache>
            </c:numRef>
          </c:val>
          <c:extLst>
            <c:ext xmlns:c16="http://schemas.microsoft.com/office/drawing/2014/chart" uri="{C3380CC4-5D6E-409C-BE32-E72D297353CC}">
              <c16:uniqueId val="{00000001-1E9E-4E87-AADF-296E75DC6F24}"/>
            </c:ext>
          </c:extLst>
        </c:ser>
        <c:dLbls>
          <c:showLegendKey val="0"/>
          <c:showVal val="1"/>
          <c:showCatName val="0"/>
          <c:showSerName val="0"/>
          <c:showPercent val="0"/>
          <c:showBubbleSize val="0"/>
        </c:dLbls>
        <c:gapWidth val="150"/>
        <c:axId val="1410061695"/>
        <c:axId val="1"/>
      </c:barChart>
      <c:catAx>
        <c:axId val="1410061695"/>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410061695"/>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550653626862124"/>
          <c:y val="4.812846791566029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80032059986171E-2"/>
          <c:y val="0.28342319994777726"/>
          <c:w val="0.91678286775018669"/>
          <c:h val="0.49732750179515633"/>
        </c:manualLayout>
      </c:layout>
      <c:barChart>
        <c:barDir val="col"/>
        <c:grouping val="clustered"/>
        <c:varyColors val="0"/>
        <c:ser>
          <c:idx val="0"/>
          <c:order val="0"/>
          <c:tx>
            <c:strRef>
              <c:f>'Diagramme Bilanzkennzahlen'!$I$10</c:f>
              <c:strCache>
                <c:ptCount val="1"/>
                <c:pt idx="0">
                  <c:v>KGV (Jahreshoch)</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Bilanzkennzahlen'!$L$9:$R$9</c:f>
              <c:numCache>
                <c:formatCode>General</c:formatCode>
                <c:ptCount val="7"/>
                <c:pt idx="0">
                  <c:v>2015</c:v>
                </c:pt>
                <c:pt idx="1">
                  <c:v>2016</c:v>
                </c:pt>
                <c:pt idx="2">
                  <c:v>2017</c:v>
                </c:pt>
                <c:pt idx="3">
                  <c:v>2018</c:v>
                </c:pt>
                <c:pt idx="4">
                  <c:v>2019</c:v>
                </c:pt>
                <c:pt idx="5">
                  <c:v>2020</c:v>
                </c:pt>
                <c:pt idx="6">
                  <c:v>2021</c:v>
                </c:pt>
              </c:numCache>
            </c:numRef>
          </c:cat>
          <c:val>
            <c:numRef>
              <c:f>'Diagramme Bilanzkennzahlen'!$L$10:$R$10</c:f>
              <c:numCache>
                <c:formatCode>0.00</c:formatCode>
                <c:ptCount val="7"/>
                <c:pt idx="0">
                  <c:v>-86.559350761275482</c:v>
                </c:pt>
                <c:pt idx="1">
                  <c:v>-26.85930627975516</c:v>
                </c:pt>
                <c:pt idx="2">
                  <c:v>210.69356521739132</c:v>
                </c:pt>
                <c:pt idx="3">
                  <c:v>31.92744186046512</c:v>
                </c:pt>
                <c:pt idx="4">
                  <c:v>34.093474788957337</c:v>
                </c:pt>
                <c:pt idx="5">
                  <c:v>36.223052132701419</c:v>
                </c:pt>
                <c:pt idx="6">
                  <c:v>0</c:v>
                </c:pt>
              </c:numCache>
            </c:numRef>
          </c:val>
          <c:extLst>
            <c:ext xmlns:c16="http://schemas.microsoft.com/office/drawing/2014/chart" uri="{C3380CC4-5D6E-409C-BE32-E72D297353CC}">
              <c16:uniqueId val="{00000000-EE96-475D-9598-62A326499CC2}"/>
            </c:ext>
          </c:extLst>
        </c:ser>
        <c:dLbls>
          <c:showLegendKey val="0"/>
          <c:showVal val="1"/>
          <c:showCatName val="0"/>
          <c:showSerName val="0"/>
          <c:showPercent val="0"/>
          <c:showBubbleSize val="0"/>
        </c:dLbls>
        <c:gapWidth val="150"/>
        <c:axId val="1640892911"/>
        <c:axId val="1"/>
      </c:barChart>
      <c:catAx>
        <c:axId val="16408929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0892911"/>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76731301939058"/>
          <c:y val="4.7872340425531915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711911357340723E-2"/>
          <c:y val="0.28191489361702127"/>
          <c:w val="0.91689750692520777"/>
          <c:h val="0.5"/>
        </c:manualLayout>
      </c:layout>
      <c:barChart>
        <c:barDir val="col"/>
        <c:grouping val="clustered"/>
        <c:varyColors val="0"/>
        <c:ser>
          <c:idx val="0"/>
          <c:order val="0"/>
          <c:tx>
            <c:strRef>
              <c:f>'Diagramme Bilanzkennzahlen'!$I$21</c:f>
              <c:strCache>
                <c:ptCount val="1"/>
                <c:pt idx="0">
                  <c:v>Buchwert je Aktie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Bilanzkennzahlen'!$L$20:$R$20</c:f>
              <c:numCache>
                <c:formatCode>General</c:formatCode>
                <c:ptCount val="7"/>
                <c:pt idx="0">
                  <c:v>2015</c:v>
                </c:pt>
                <c:pt idx="1">
                  <c:v>2016</c:v>
                </c:pt>
                <c:pt idx="2">
                  <c:v>2017</c:v>
                </c:pt>
                <c:pt idx="3">
                  <c:v>2018</c:v>
                </c:pt>
                <c:pt idx="4">
                  <c:v>2019</c:v>
                </c:pt>
                <c:pt idx="5">
                  <c:v>2020</c:v>
                </c:pt>
                <c:pt idx="6">
                  <c:v>2021</c:v>
                </c:pt>
              </c:numCache>
            </c:numRef>
          </c:cat>
          <c:val>
            <c:numRef>
              <c:f>'Diagramme Bilanzkennzahlen'!$L$21:$R$21</c:f>
              <c:numCache>
                <c:formatCode>#,##0.00</c:formatCode>
                <c:ptCount val="7"/>
                <c:pt idx="0">
                  <c:v>2.8514144589133363</c:v>
                </c:pt>
                <c:pt idx="1">
                  <c:v>2.4396048495734171</c:v>
                </c:pt>
                <c:pt idx="2">
                  <c:v>2.4392905253704535</c:v>
                </c:pt>
                <c:pt idx="3">
                  <c:v>3.1730824182552966</c:v>
                </c:pt>
                <c:pt idx="4">
                  <c:v>3.6080867044944278</c:v>
                </c:pt>
                <c:pt idx="5">
                  <c:v>4.3699350940931545</c:v>
                </c:pt>
                <c:pt idx="6" formatCode="0.00">
                  <c:v>0</c:v>
                </c:pt>
              </c:numCache>
            </c:numRef>
          </c:val>
          <c:extLst>
            <c:ext xmlns:c16="http://schemas.microsoft.com/office/drawing/2014/chart" uri="{C3380CC4-5D6E-409C-BE32-E72D297353CC}">
              <c16:uniqueId val="{00000000-7FB4-4025-9B1E-69D21E6F514E}"/>
            </c:ext>
          </c:extLst>
        </c:ser>
        <c:dLbls>
          <c:showLegendKey val="0"/>
          <c:showVal val="1"/>
          <c:showCatName val="0"/>
          <c:showSerName val="0"/>
          <c:showPercent val="0"/>
          <c:showBubbleSize val="0"/>
        </c:dLbls>
        <c:gapWidth val="150"/>
        <c:axId val="1640893311"/>
        <c:axId val="1"/>
      </c:barChart>
      <c:catAx>
        <c:axId val="16408933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0893311"/>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7287899860917942"/>
          <c:y val="4.52262416237477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3115438108484005E-2"/>
          <c:y val="0.27135744974248621"/>
          <c:w val="0.93741307371349092"/>
          <c:h val="0.52261434765219572"/>
        </c:manualLayout>
      </c:layout>
      <c:barChart>
        <c:barDir val="col"/>
        <c:grouping val="clustered"/>
        <c:varyColors val="0"/>
        <c:ser>
          <c:idx val="0"/>
          <c:order val="0"/>
          <c:tx>
            <c:strRef>
              <c:f>'Diagramme Bilanzkennzahlen'!$I$23</c:f>
              <c:strCache>
                <c:ptCount val="1"/>
                <c:pt idx="0">
                  <c:v>Umsatz</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Bilanzkennzahlen'!$L$22:$R$22</c:f>
              <c:numCache>
                <c:formatCode>General</c:formatCode>
                <c:ptCount val="7"/>
                <c:pt idx="0">
                  <c:v>2015</c:v>
                </c:pt>
                <c:pt idx="1">
                  <c:v>2016</c:v>
                </c:pt>
                <c:pt idx="2">
                  <c:v>2017</c:v>
                </c:pt>
                <c:pt idx="3">
                  <c:v>2018</c:v>
                </c:pt>
                <c:pt idx="4">
                  <c:v>2019</c:v>
                </c:pt>
                <c:pt idx="5">
                  <c:v>2020</c:v>
                </c:pt>
                <c:pt idx="6">
                  <c:v>2021</c:v>
                </c:pt>
              </c:numCache>
            </c:numRef>
          </c:cat>
          <c:val>
            <c:numRef>
              <c:f>'Diagramme Bilanzkennzahlen'!$L$23:$R$23</c:f>
              <c:numCache>
                <c:formatCode>#,##0</c:formatCode>
                <c:ptCount val="7"/>
                <c:pt idx="0">
                  <c:v>87255</c:v>
                </c:pt>
                <c:pt idx="1">
                  <c:v>91124</c:v>
                </c:pt>
                <c:pt idx="2">
                  <c:v>102067</c:v>
                </c:pt>
                <c:pt idx="3">
                  <c:v>119960</c:v>
                </c:pt>
                <c:pt idx="4">
                  <c:v>140034</c:v>
                </c:pt>
                <c:pt idx="5">
                  <c:v>168300</c:v>
                </c:pt>
                <c:pt idx="6">
                  <c:v>0</c:v>
                </c:pt>
              </c:numCache>
            </c:numRef>
          </c:val>
          <c:extLst>
            <c:ext xmlns:c16="http://schemas.microsoft.com/office/drawing/2014/chart" uri="{C3380CC4-5D6E-409C-BE32-E72D297353CC}">
              <c16:uniqueId val="{00000000-58BD-4EAE-A9FE-E63B9C47B661}"/>
            </c:ext>
          </c:extLst>
        </c:ser>
        <c:dLbls>
          <c:showLegendKey val="0"/>
          <c:showVal val="1"/>
          <c:showCatName val="0"/>
          <c:showSerName val="0"/>
          <c:showPercent val="0"/>
          <c:showBubbleSize val="0"/>
        </c:dLbls>
        <c:gapWidth val="150"/>
        <c:axId val="1640894111"/>
        <c:axId val="1"/>
      </c:barChart>
      <c:catAx>
        <c:axId val="16408941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0894111"/>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8476454293628807"/>
          <c:y val="4.7619293667812021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2936288088642659E-2"/>
          <c:y val="0.28042472937711527"/>
          <c:w val="0.93767313019390586"/>
          <c:h val="0.50264809982690473"/>
        </c:manualLayout>
      </c:layout>
      <c:barChart>
        <c:barDir val="col"/>
        <c:grouping val="clustered"/>
        <c:varyColors val="0"/>
        <c:ser>
          <c:idx val="0"/>
          <c:order val="0"/>
          <c:tx>
            <c:strRef>
              <c:f>'Diagramme Bilanzkennzahlen'!$I$31</c:f>
              <c:strCache>
                <c:ptCount val="1"/>
                <c:pt idx="0">
                  <c:v>EBT</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Bilanzkennzahlen'!$L$30:$R$30</c:f>
              <c:numCache>
                <c:formatCode>General</c:formatCode>
                <c:ptCount val="7"/>
                <c:pt idx="0">
                  <c:v>2015</c:v>
                </c:pt>
                <c:pt idx="1">
                  <c:v>2016</c:v>
                </c:pt>
                <c:pt idx="2">
                  <c:v>2017</c:v>
                </c:pt>
                <c:pt idx="3">
                  <c:v>2018</c:v>
                </c:pt>
                <c:pt idx="4">
                  <c:v>2019</c:v>
                </c:pt>
                <c:pt idx="5">
                  <c:v>2020</c:v>
                </c:pt>
                <c:pt idx="6">
                  <c:v>2021</c:v>
                </c:pt>
              </c:numCache>
            </c:numRef>
          </c:cat>
          <c:val>
            <c:numRef>
              <c:f>'Diagramme Bilanzkennzahlen'!$L$31:$R$31</c:f>
              <c:numCache>
                <c:formatCode>#,##0</c:formatCode>
                <c:ptCount val="7"/>
                <c:pt idx="0">
                  <c:v>-4397</c:v>
                </c:pt>
                <c:pt idx="1">
                  <c:v>-7578</c:v>
                </c:pt>
                <c:pt idx="2">
                  <c:v>3011</c:v>
                </c:pt>
                <c:pt idx="3">
                  <c:v>5974</c:v>
                </c:pt>
                <c:pt idx="4">
                  <c:v>18750</c:v>
                </c:pt>
                <c:pt idx="5">
                  <c:v>30200</c:v>
                </c:pt>
                <c:pt idx="6">
                  <c:v>0</c:v>
                </c:pt>
              </c:numCache>
            </c:numRef>
          </c:val>
          <c:extLst>
            <c:ext xmlns:c16="http://schemas.microsoft.com/office/drawing/2014/chart" uri="{C3380CC4-5D6E-409C-BE32-E72D297353CC}">
              <c16:uniqueId val="{00000000-6A67-40D0-9BE5-5A20407AE8B6}"/>
            </c:ext>
          </c:extLst>
        </c:ser>
        <c:dLbls>
          <c:showLegendKey val="0"/>
          <c:showVal val="1"/>
          <c:showCatName val="0"/>
          <c:showSerName val="0"/>
          <c:showPercent val="0"/>
          <c:showBubbleSize val="0"/>
        </c:dLbls>
        <c:gapWidth val="150"/>
        <c:axId val="1526264143"/>
        <c:axId val="1"/>
      </c:barChart>
      <c:catAx>
        <c:axId val="152626414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52626414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6111173653393084"/>
          <c:y val="4.371608028133688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88897554385789E-2"/>
          <c:y val="0.28961903186385685"/>
          <c:w val="0.91666790997709147"/>
          <c:h val="0.48634139312987285"/>
        </c:manualLayout>
      </c:layout>
      <c:barChart>
        <c:barDir val="col"/>
        <c:grouping val="clustered"/>
        <c:varyColors val="0"/>
        <c:ser>
          <c:idx val="0"/>
          <c:order val="0"/>
          <c:tx>
            <c:strRef>
              <c:f>'Diagramme Bilanzkennzahlen'!$I$33</c:f>
              <c:strCache>
                <c:ptCount val="1"/>
                <c:pt idx="0">
                  <c:v>EBT-Marge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Bilanzkennzahlen'!$L$32:$R$32</c:f>
              <c:numCache>
                <c:formatCode>General</c:formatCode>
                <c:ptCount val="7"/>
                <c:pt idx="0">
                  <c:v>2015</c:v>
                </c:pt>
                <c:pt idx="1">
                  <c:v>2016</c:v>
                </c:pt>
                <c:pt idx="2">
                  <c:v>2017</c:v>
                </c:pt>
                <c:pt idx="3">
                  <c:v>2018</c:v>
                </c:pt>
                <c:pt idx="4">
                  <c:v>2019</c:v>
                </c:pt>
                <c:pt idx="5">
                  <c:v>2020</c:v>
                </c:pt>
                <c:pt idx="6">
                  <c:v>2021</c:v>
                </c:pt>
              </c:numCache>
            </c:numRef>
          </c:cat>
          <c:val>
            <c:numRef>
              <c:f>'Diagramme Bilanzkennzahlen'!$L$33:$R$33</c:f>
              <c:numCache>
                <c:formatCode>0.00</c:formatCode>
                <c:ptCount val="7"/>
                <c:pt idx="0">
                  <c:v>-5.0392527648845338</c:v>
                </c:pt>
                <c:pt idx="1">
                  <c:v>-8.3161406435187217</c:v>
                </c:pt>
                <c:pt idx="2">
                  <c:v>2.950023024092018</c:v>
                </c:pt>
                <c:pt idx="3">
                  <c:v>4.9799933311103706</c:v>
                </c:pt>
                <c:pt idx="4">
                  <c:v>13.389605381550195</c:v>
                </c:pt>
                <c:pt idx="5">
                  <c:v>17.944147355912062</c:v>
                </c:pt>
                <c:pt idx="6">
                  <c:v>0</c:v>
                </c:pt>
              </c:numCache>
            </c:numRef>
          </c:val>
          <c:extLst>
            <c:ext xmlns:c16="http://schemas.microsoft.com/office/drawing/2014/chart" uri="{C3380CC4-5D6E-409C-BE32-E72D297353CC}">
              <c16:uniqueId val="{00000000-D309-4CC0-AEA5-9DDC88DAF2BC}"/>
            </c:ext>
          </c:extLst>
        </c:ser>
        <c:dLbls>
          <c:showLegendKey val="0"/>
          <c:showVal val="1"/>
          <c:showCatName val="0"/>
          <c:showSerName val="0"/>
          <c:showPercent val="0"/>
          <c:showBubbleSize val="0"/>
        </c:dLbls>
        <c:gapWidth val="150"/>
        <c:axId val="1526266143"/>
        <c:axId val="1"/>
      </c:barChart>
      <c:catAx>
        <c:axId val="152626614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52626614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506258692628653"/>
          <c:y val="4.8913173279268425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4.3115438108484005E-2"/>
          <c:y val="0.28804424264458073"/>
          <c:w val="0.93741307371349092"/>
          <c:h val="0.48913173279268424"/>
        </c:manualLayout>
      </c:layout>
      <c:barChart>
        <c:barDir val="col"/>
        <c:grouping val="clustered"/>
        <c:varyColors val="0"/>
        <c:ser>
          <c:idx val="0"/>
          <c:order val="0"/>
          <c:tx>
            <c:strRef>
              <c:f>'Diagramme Bilanzkennzahlen'!$I$35</c:f>
              <c:strCache>
                <c:ptCount val="1"/>
                <c:pt idx="0">
                  <c:v>Konzerngewinn</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Bilanzkennzahlen'!$L$34:$R$34</c:f>
              <c:numCache>
                <c:formatCode>General</c:formatCode>
                <c:ptCount val="7"/>
                <c:pt idx="0">
                  <c:v>2015</c:v>
                </c:pt>
                <c:pt idx="1">
                  <c:v>2016</c:v>
                </c:pt>
                <c:pt idx="2">
                  <c:v>2017</c:v>
                </c:pt>
                <c:pt idx="3">
                  <c:v>2018</c:v>
                </c:pt>
                <c:pt idx="4">
                  <c:v>2019</c:v>
                </c:pt>
                <c:pt idx="5">
                  <c:v>2020</c:v>
                </c:pt>
                <c:pt idx="6">
                  <c:v>2021</c:v>
                </c:pt>
              </c:numCache>
            </c:numRef>
          </c:cat>
          <c:val>
            <c:numRef>
              <c:f>'Diagramme Bilanzkennzahlen'!$L$35:$R$35</c:f>
              <c:numCache>
                <c:formatCode>#,##0</c:formatCode>
                <c:ptCount val="7"/>
                <c:pt idx="0">
                  <c:v>-3481</c:v>
                </c:pt>
                <c:pt idx="1">
                  <c:v>-8822</c:v>
                </c:pt>
                <c:pt idx="2">
                  <c:v>1150</c:v>
                </c:pt>
                <c:pt idx="3">
                  <c:v>8041</c:v>
                </c:pt>
                <c:pt idx="4">
                  <c:v>13149</c:v>
                </c:pt>
                <c:pt idx="5">
                  <c:v>21100</c:v>
                </c:pt>
                <c:pt idx="6">
                  <c:v>0</c:v>
                </c:pt>
              </c:numCache>
            </c:numRef>
          </c:val>
          <c:extLst>
            <c:ext xmlns:c16="http://schemas.microsoft.com/office/drawing/2014/chart" uri="{C3380CC4-5D6E-409C-BE32-E72D297353CC}">
              <c16:uniqueId val="{00000000-15AE-4F52-8E9E-B0678522F2FE}"/>
            </c:ext>
          </c:extLst>
        </c:ser>
        <c:dLbls>
          <c:showLegendKey val="0"/>
          <c:showVal val="1"/>
          <c:showCatName val="0"/>
          <c:showSerName val="0"/>
          <c:showPercent val="0"/>
          <c:showBubbleSize val="0"/>
        </c:dLbls>
        <c:gapWidth val="150"/>
        <c:axId val="1526260943"/>
        <c:axId val="1"/>
      </c:barChart>
      <c:catAx>
        <c:axId val="152626094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52626094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694506421585318"/>
          <c:y val="4.812846791566029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title>
    <c:autoTitleDeleted val="0"/>
    <c:plotArea>
      <c:layout>
        <c:manualLayout>
          <c:layoutTarget val="inner"/>
          <c:xMode val="edge"/>
          <c:yMode val="edge"/>
          <c:x val="6.388897554385789E-2"/>
          <c:y val="0.28342319994777726"/>
          <c:w val="0.91666790997709147"/>
          <c:h val="0.49732750179515633"/>
        </c:manualLayout>
      </c:layout>
      <c:barChart>
        <c:barDir val="col"/>
        <c:grouping val="clustered"/>
        <c:varyColors val="0"/>
        <c:ser>
          <c:idx val="0"/>
          <c:order val="0"/>
          <c:tx>
            <c:strRef>
              <c:f>'Diagramme Bilanzkennzahlen'!$I$37</c:f>
              <c:strCache>
                <c:ptCount val="1"/>
                <c:pt idx="0">
                  <c:v>Steuerquote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'Diagramme Bilanzkennzahlen'!$L$36:$R$36</c:f>
              <c:numCache>
                <c:formatCode>General</c:formatCode>
                <c:ptCount val="7"/>
                <c:pt idx="0">
                  <c:v>2015</c:v>
                </c:pt>
                <c:pt idx="1">
                  <c:v>2016</c:v>
                </c:pt>
                <c:pt idx="2">
                  <c:v>2017</c:v>
                </c:pt>
                <c:pt idx="3">
                  <c:v>2018</c:v>
                </c:pt>
                <c:pt idx="4">
                  <c:v>2019</c:v>
                </c:pt>
                <c:pt idx="5">
                  <c:v>2020</c:v>
                </c:pt>
                <c:pt idx="6">
                  <c:v>2021</c:v>
                </c:pt>
              </c:numCache>
            </c:numRef>
          </c:cat>
          <c:val>
            <c:numRef>
              <c:f>'Diagramme Bilanzkennzahlen'!$L$37:$R$37</c:f>
              <c:numCache>
                <c:formatCode>0.00</c:formatCode>
                <c:ptCount val="7"/>
                <c:pt idx="0">
                  <c:v>20.832385717534681</c:v>
                </c:pt>
                <c:pt idx="1">
                  <c:v>-16.415940881499075</c:v>
                </c:pt>
                <c:pt idx="2">
                  <c:v>61.806708734639656</c:v>
                </c:pt>
                <c:pt idx="3">
                  <c:v>-34.599933043187143</c:v>
                </c:pt>
                <c:pt idx="4">
                  <c:v>29.872</c:v>
                </c:pt>
                <c:pt idx="5">
                  <c:v>30.132450331125828</c:v>
                </c:pt>
                <c:pt idx="6">
                  <c:v>0</c:v>
                </c:pt>
              </c:numCache>
            </c:numRef>
          </c:val>
          <c:extLst>
            <c:ext xmlns:c16="http://schemas.microsoft.com/office/drawing/2014/chart" uri="{C3380CC4-5D6E-409C-BE32-E72D297353CC}">
              <c16:uniqueId val="{00000000-ADFE-4347-98D1-178C74E42D94}"/>
            </c:ext>
          </c:extLst>
        </c:ser>
        <c:dLbls>
          <c:showLegendKey val="0"/>
          <c:showVal val="1"/>
          <c:showCatName val="0"/>
          <c:showSerName val="0"/>
          <c:showPercent val="0"/>
          <c:showBubbleSize val="0"/>
        </c:dLbls>
        <c:gapWidth val="150"/>
        <c:axId val="1526261343"/>
        <c:axId val="1"/>
      </c:barChart>
      <c:catAx>
        <c:axId val="152626134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52626134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tmp"/><Relationship Id="rId2" Type="http://schemas.openxmlformats.org/officeDocument/2006/relationships/image" Target="../media/image4.tmp"/><Relationship Id="rId1" Type="http://schemas.openxmlformats.org/officeDocument/2006/relationships/image" Target="../media/image3.gif"/><Relationship Id="rId5" Type="http://schemas.openxmlformats.org/officeDocument/2006/relationships/image" Target="../media/image7.tmp"/><Relationship Id="rId4" Type="http://schemas.openxmlformats.org/officeDocument/2006/relationships/image" Target="../media/image6.tmp"/></Relationships>
</file>

<file path=xl/drawings/_rels/drawing3.xml.rels><?xml version="1.0" encoding="UTF-8" standalone="yes"?>
<Relationships xmlns="http://schemas.openxmlformats.org/package/2006/relationships"><Relationship Id="rId1" Type="http://schemas.openxmlformats.org/officeDocument/2006/relationships/image" Target="../media/image8.tmp"/></Relationships>
</file>

<file path=xl/drawings/_rels/drawing4.xml.rels><?xml version="1.0" encoding="UTF-8" standalone="yes"?>
<Relationships xmlns="http://schemas.openxmlformats.org/package/2006/relationships"><Relationship Id="rId1" Type="http://schemas.openxmlformats.org/officeDocument/2006/relationships/image" Target="../media/image5.tmp"/></Relationships>
</file>

<file path=xl/drawings/_rels/drawing5.xml.rels><?xml version="1.0" encoding="UTF-8" standalone="yes"?>
<Relationships xmlns="http://schemas.openxmlformats.org/package/2006/relationships"><Relationship Id="rId1" Type="http://schemas.openxmlformats.org/officeDocument/2006/relationships/image" Target="../media/image9.tmp"/></Relationships>
</file>

<file path=xl/drawings/_rels/drawing6.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304800</xdr:colOff>
      <xdr:row>3</xdr:row>
      <xdr:rowOff>142875</xdr:rowOff>
    </xdr:to>
    <xdr:sp macro="" textlink="">
      <xdr:nvSpPr>
        <xdr:cNvPr id="641026" name="AutoShape 2" descr="https://www.lpkf.com/typo3conf/ext/burg_kundenspezifisch/Resources/Public/img/logo.svg">
          <a:extLst>
            <a:ext uri="{FF2B5EF4-FFF2-40B4-BE49-F238E27FC236}">
              <a16:creationId xmlns:a16="http://schemas.microsoft.com/office/drawing/2014/main" id="{9461C326-EC60-43D6-A347-CCBF3FFF7C26}"/>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742950</xdr:colOff>
      <xdr:row>2</xdr:row>
      <xdr:rowOff>76200</xdr:rowOff>
    </xdr:from>
    <xdr:to>
      <xdr:col>11</xdr:col>
      <xdr:colOff>581961</xdr:colOff>
      <xdr:row>18</xdr:row>
      <xdr:rowOff>28574</xdr:rowOff>
    </xdr:to>
    <xdr:pic>
      <xdr:nvPicPr>
        <xdr:cNvPr id="3" name="Grafik 2">
          <a:extLst>
            <a:ext uri="{FF2B5EF4-FFF2-40B4-BE49-F238E27FC236}">
              <a16:creationId xmlns:a16="http://schemas.microsoft.com/office/drawing/2014/main" id="{A7ACEC63-D08D-4B87-A7CD-A97843248B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66950" y="76200"/>
          <a:ext cx="7087536" cy="2543175"/>
        </a:xfrm>
        <a:prstGeom prst="rect">
          <a:avLst/>
        </a:prstGeom>
      </xdr:spPr>
    </xdr:pic>
    <xdr:clientData/>
  </xdr:twoCellAnchor>
  <xdr:twoCellAnchor editAs="oneCell">
    <xdr:from>
      <xdr:col>3</xdr:col>
      <xdr:colOff>0</xdr:colOff>
      <xdr:row>31</xdr:row>
      <xdr:rowOff>0</xdr:rowOff>
    </xdr:from>
    <xdr:to>
      <xdr:col>12</xdr:col>
      <xdr:colOff>371475</xdr:colOff>
      <xdr:row>68</xdr:row>
      <xdr:rowOff>104774</xdr:rowOff>
    </xdr:to>
    <xdr:pic>
      <xdr:nvPicPr>
        <xdr:cNvPr id="5" name="Grafik 4">
          <a:extLst>
            <a:ext uri="{FF2B5EF4-FFF2-40B4-BE49-F238E27FC236}">
              <a16:creationId xmlns:a16="http://schemas.microsoft.com/office/drawing/2014/main" id="{8AAB7B8A-776A-40D2-B94F-95E9F14DAFF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86000" y="4924425"/>
          <a:ext cx="7620000" cy="60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1</xdr:row>
      <xdr:rowOff>133349</xdr:rowOff>
    </xdr:from>
    <xdr:to>
      <xdr:col>6</xdr:col>
      <xdr:colOff>28575</xdr:colOff>
      <xdr:row>19</xdr:row>
      <xdr:rowOff>57150</xdr:rowOff>
    </xdr:to>
    <xdr:pic>
      <xdr:nvPicPr>
        <xdr:cNvPr id="3" name="Grafik 2">
          <a:extLst>
            <a:ext uri="{FF2B5EF4-FFF2-40B4-BE49-F238E27FC236}">
              <a16:creationId xmlns:a16="http://schemas.microsoft.com/office/drawing/2014/main" id="{5759C39B-39A4-4D55-A8DF-DE14C82CC6D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1406" r="50000" b="44297"/>
        <a:stretch/>
      </xdr:blipFill>
      <xdr:spPr>
        <a:xfrm>
          <a:off x="790575" y="295274"/>
          <a:ext cx="3810000" cy="2838451"/>
        </a:xfrm>
        <a:prstGeom prst="rect">
          <a:avLst/>
        </a:prstGeom>
      </xdr:spPr>
    </xdr:pic>
    <xdr:clientData/>
  </xdr:twoCellAnchor>
  <xdr:twoCellAnchor editAs="oneCell">
    <xdr:from>
      <xdr:col>14</xdr:col>
      <xdr:colOff>9525</xdr:colOff>
      <xdr:row>1</xdr:row>
      <xdr:rowOff>38100</xdr:rowOff>
    </xdr:from>
    <xdr:to>
      <xdr:col>17</xdr:col>
      <xdr:colOff>457200</xdr:colOff>
      <xdr:row>18</xdr:row>
      <xdr:rowOff>9905</xdr:rowOff>
    </xdr:to>
    <xdr:pic>
      <xdr:nvPicPr>
        <xdr:cNvPr id="5" name="Grafik 4">
          <a:extLst>
            <a:ext uri="{FF2B5EF4-FFF2-40B4-BE49-F238E27FC236}">
              <a16:creationId xmlns:a16="http://schemas.microsoft.com/office/drawing/2014/main" id="{8E373837-B87E-44B1-92E3-B96AC0DDE31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51771"/>
        <a:stretch/>
      </xdr:blipFill>
      <xdr:spPr>
        <a:xfrm>
          <a:off x="10677525" y="200025"/>
          <a:ext cx="2733675" cy="2724530"/>
        </a:xfrm>
        <a:prstGeom prst="rect">
          <a:avLst/>
        </a:prstGeom>
      </xdr:spPr>
    </xdr:pic>
    <xdr:clientData/>
  </xdr:twoCellAnchor>
  <xdr:twoCellAnchor editAs="oneCell">
    <xdr:from>
      <xdr:col>9</xdr:col>
      <xdr:colOff>361950</xdr:colOff>
      <xdr:row>2</xdr:row>
      <xdr:rowOff>85725</xdr:rowOff>
    </xdr:from>
    <xdr:to>
      <xdr:col>13</xdr:col>
      <xdr:colOff>28954</xdr:colOff>
      <xdr:row>17</xdr:row>
      <xdr:rowOff>38432</xdr:rowOff>
    </xdr:to>
    <xdr:pic>
      <xdr:nvPicPr>
        <xdr:cNvPr id="7" name="Grafik 6">
          <a:extLst>
            <a:ext uri="{FF2B5EF4-FFF2-40B4-BE49-F238E27FC236}">
              <a16:creationId xmlns:a16="http://schemas.microsoft.com/office/drawing/2014/main" id="{8A4B4410-5261-4686-A8BE-4E7A48A5F6B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19950" y="409575"/>
          <a:ext cx="2715004" cy="2381582"/>
        </a:xfrm>
        <a:prstGeom prst="rect">
          <a:avLst/>
        </a:prstGeom>
      </xdr:spPr>
    </xdr:pic>
    <xdr:clientData/>
  </xdr:twoCellAnchor>
  <xdr:twoCellAnchor>
    <xdr:from>
      <xdr:col>6</xdr:col>
      <xdr:colOff>276225</xdr:colOff>
      <xdr:row>7</xdr:row>
      <xdr:rowOff>9525</xdr:rowOff>
    </xdr:from>
    <xdr:to>
      <xdr:col>9</xdr:col>
      <xdr:colOff>9525</xdr:colOff>
      <xdr:row>13</xdr:row>
      <xdr:rowOff>66675</xdr:rowOff>
    </xdr:to>
    <xdr:sp macro="" textlink="">
      <xdr:nvSpPr>
        <xdr:cNvPr id="8" name="Pfeil: nach rechts 7">
          <a:extLst>
            <a:ext uri="{FF2B5EF4-FFF2-40B4-BE49-F238E27FC236}">
              <a16:creationId xmlns:a16="http://schemas.microsoft.com/office/drawing/2014/main" id="{89E2321D-F95F-44F5-87B5-0AEE70D5F24A}"/>
            </a:ext>
          </a:extLst>
        </xdr:cNvPr>
        <xdr:cNvSpPr/>
      </xdr:nvSpPr>
      <xdr:spPr>
        <a:xfrm>
          <a:off x="4848225" y="1143000"/>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17</xdr:col>
      <xdr:colOff>742950</xdr:colOff>
      <xdr:row>6</xdr:row>
      <xdr:rowOff>57150</xdr:rowOff>
    </xdr:from>
    <xdr:to>
      <xdr:col>20</xdr:col>
      <xdr:colOff>476250</xdr:colOff>
      <xdr:row>12</xdr:row>
      <xdr:rowOff>114300</xdr:rowOff>
    </xdr:to>
    <xdr:sp macro="" textlink="">
      <xdr:nvSpPr>
        <xdr:cNvPr id="9" name="Pfeil: nach rechts 8">
          <a:extLst>
            <a:ext uri="{FF2B5EF4-FFF2-40B4-BE49-F238E27FC236}">
              <a16:creationId xmlns:a16="http://schemas.microsoft.com/office/drawing/2014/main" id="{CE6FCB95-EDA4-48EA-8A3B-E8917C43BBA0}"/>
            </a:ext>
          </a:extLst>
        </xdr:cNvPr>
        <xdr:cNvSpPr/>
      </xdr:nvSpPr>
      <xdr:spPr>
        <a:xfrm>
          <a:off x="13696950" y="1028700"/>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161925</xdr:colOff>
      <xdr:row>29</xdr:row>
      <xdr:rowOff>47625</xdr:rowOff>
    </xdr:from>
    <xdr:to>
      <xdr:col>5</xdr:col>
      <xdr:colOff>19455</xdr:colOff>
      <xdr:row>46</xdr:row>
      <xdr:rowOff>105167</xdr:rowOff>
    </xdr:to>
    <xdr:pic>
      <xdr:nvPicPr>
        <xdr:cNvPr id="11" name="Grafik 10">
          <a:extLst>
            <a:ext uri="{FF2B5EF4-FFF2-40B4-BE49-F238E27FC236}">
              <a16:creationId xmlns:a16="http://schemas.microsoft.com/office/drawing/2014/main" id="{583A4F78-EDCE-4CC1-9F73-2E45A961666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23925" y="4781550"/>
          <a:ext cx="2905530" cy="2810267"/>
        </a:xfrm>
        <a:prstGeom prst="rect">
          <a:avLst/>
        </a:prstGeom>
      </xdr:spPr>
    </xdr:pic>
    <xdr:clientData/>
  </xdr:twoCellAnchor>
  <xdr:twoCellAnchor editAs="oneCell">
    <xdr:from>
      <xdr:col>9</xdr:col>
      <xdr:colOff>323850</xdr:colOff>
      <xdr:row>19</xdr:row>
      <xdr:rowOff>104775</xdr:rowOff>
    </xdr:from>
    <xdr:to>
      <xdr:col>21</xdr:col>
      <xdr:colOff>287021</xdr:colOff>
      <xdr:row>58</xdr:row>
      <xdr:rowOff>143767</xdr:rowOff>
    </xdr:to>
    <xdr:pic>
      <xdr:nvPicPr>
        <xdr:cNvPr id="13" name="Grafik 12">
          <a:extLst>
            <a:ext uri="{FF2B5EF4-FFF2-40B4-BE49-F238E27FC236}">
              <a16:creationId xmlns:a16="http://schemas.microsoft.com/office/drawing/2014/main" id="{979DE45E-9240-48B3-8AC4-36E48F024D9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181850" y="3181350"/>
          <a:ext cx="9107171" cy="6392167"/>
        </a:xfrm>
        <a:prstGeom prst="rect">
          <a:avLst/>
        </a:prstGeom>
      </xdr:spPr>
    </xdr:pic>
    <xdr:clientData/>
  </xdr:twoCellAnchor>
  <xdr:twoCellAnchor>
    <xdr:from>
      <xdr:col>5</xdr:col>
      <xdr:colOff>676275</xdr:colOff>
      <xdr:row>34</xdr:row>
      <xdr:rowOff>57150</xdr:rowOff>
    </xdr:from>
    <xdr:to>
      <xdr:col>8</xdr:col>
      <xdr:colOff>409575</xdr:colOff>
      <xdr:row>40</xdr:row>
      <xdr:rowOff>114300</xdr:rowOff>
    </xdr:to>
    <xdr:sp macro="" textlink="">
      <xdr:nvSpPr>
        <xdr:cNvPr id="14" name="Pfeil: nach rechts 13">
          <a:extLst>
            <a:ext uri="{FF2B5EF4-FFF2-40B4-BE49-F238E27FC236}">
              <a16:creationId xmlns:a16="http://schemas.microsoft.com/office/drawing/2014/main" id="{BFA15717-8E88-4DCF-BE5D-6FF3C717D267}"/>
            </a:ext>
          </a:extLst>
        </xdr:cNvPr>
        <xdr:cNvSpPr/>
      </xdr:nvSpPr>
      <xdr:spPr>
        <a:xfrm>
          <a:off x="4486275" y="5600700"/>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21</xdr:col>
      <xdr:colOff>552450</xdr:colOff>
      <xdr:row>34</xdr:row>
      <xdr:rowOff>76200</xdr:rowOff>
    </xdr:from>
    <xdr:to>
      <xdr:col>24</xdr:col>
      <xdr:colOff>285750</xdr:colOff>
      <xdr:row>40</xdr:row>
      <xdr:rowOff>133350</xdr:rowOff>
    </xdr:to>
    <xdr:sp macro="" textlink="">
      <xdr:nvSpPr>
        <xdr:cNvPr id="15" name="Pfeil: nach rechts 14">
          <a:extLst>
            <a:ext uri="{FF2B5EF4-FFF2-40B4-BE49-F238E27FC236}">
              <a16:creationId xmlns:a16="http://schemas.microsoft.com/office/drawing/2014/main" id="{1201BC6A-25BF-4A85-8CE3-F3F063C423F5}"/>
            </a:ext>
          </a:extLst>
        </xdr:cNvPr>
        <xdr:cNvSpPr/>
      </xdr:nvSpPr>
      <xdr:spPr>
        <a:xfrm>
          <a:off x="16554450" y="5619750"/>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163330</xdr:colOff>
      <xdr:row>66</xdr:row>
      <xdr:rowOff>125334</xdr:rowOff>
    </xdr:to>
    <xdr:pic>
      <xdr:nvPicPr>
        <xdr:cNvPr id="3" name="Grafik 2">
          <a:extLst>
            <a:ext uri="{FF2B5EF4-FFF2-40B4-BE49-F238E27FC236}">
              <a16:creationId xmlns:a16="http://schemas.microsoft.com/office/drawing/2014/main" id="{53B327F0-313A-479A-8961-A408B2923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69330" cy="10812384"/>
        </a:xfrm>
        <a:prstGeom prst="rect">
          <a:avLst/>
        </a:prstGeom>
      </xdr:spPr>
    </xdr:pic>
    <xdr:clientData/>
  </xdr:twoCellAnchor>
  <xdr:twoCellAnchor>
    <xdr:from>
      <xdr:col>13</xdr:col>
      <xdr:colOff>257175</xdr:colOff>
      <xdr:row>5</xdr:row>
      <xdr:rowOff>57150</xdr:rowOff>
    </xdr:from>
    <xdr:to>
      <xdr:col>15</xdr:col>
      <xdr:colOff>752475</xdr:colOff>
      <xdr:row>11</xdr:row>
      <xdr:rowOff>114300</xdr:rowOff>
    </xdr:to>
    <xdr:sp macro="" textlink="">
      <xdr:nvSpPr>
        <xdr:cNvPr id="4" name="Pfeil: nach rechts 3">
          <a:extLst>
            <a:ext uri="{FF2B5EF4-FFF2-40B4-BE49-F238E27FC236}">
              <a16:creationId xmlns:a16="http://schemas.microsoft.com/office/drawing/2014/main" id="{333D580E-E577-4722-B593-EDB8A13B26F1}"/>
            </a:ext>
          </a:extLst>
        </xdr:cNvPr>
        <xdr:cNvSpPr/>
      </xdr:nvSpPr>
      <xdr:spPr>
        <a:xfrm>
          <a:off x="10163175" y="866775"/>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200025</xdr:colOff>
      <xdr:row>12</xdr:row>
      <xdr:rowOff>57150</xdr:rowOff>
    </xdr:from>
    <xdr:to>
      <xdr:col>15</xdr:col>
      <xdr:colOff>695325</xdr:colOff>
      <xdr:row>18</xdr:row>
      <xdr:rowOff>114300</xdr:rowOff>
    </xdr:to>
    <xdr:sp macro="" textlink="">
      <xdr:nvSpPr>
        <xdr:cNvPr id="5" name="Pfeil: nach rechts 4">
          <a:extLst>
            <a:ext uri="{FF2B5EF4-FFF2-40B4-BE49-F238E27FC236}">
              <a16:creationId xmlns:a16="http://schemas.microsoft.com/office/drawing/2014/main" id="{4E8F445E-4321-49B9-BD36-E1E68B3E8CA6}"/>
            </a:ext>
          </a:extLst>
        </xdr:cNvPr>
        <xdr:cNvSpPr/>
      </xdr:nvSpPr>
      <xdr:spPr>
        <a:xfrm>
          <a:off x="10106025" y="2000250"/>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228600</xdr:colOff>
      <xdr:row>19</xdr:row>
      <xdr:rowOff>19050</xdr:rowOff>
    </xdr:from>
    <xdr:to>
      <xdr:col>15</xdr:col>
      <xdr:colOff>723900</xdr:colOff>
      <xdr:row>25</xdr:row>
      <xdr:rowOff>76200</xdr:rowOff>
    </xdr:to>
    <xdr:sp macro="" textlink="">
      <xdr:nvSpPr>
        <xdr:cNvPr id="6" name="Pfeil: nach rechts 5">
          <a:extLst>
            <a:ext uri="{FF2B5EF4-FFF2-40B4-BE49-F238E27FC236}">
              <a16:creationId xmlns:a16="http://schemas.microsoft.com/office/drawing/2014/main" id="{A3827065-562C-4560-A695-4ACB42FABED3}"/>
            </a:ext>
          </a:extLst>
        </xdr:cNvPr>
        <xdr:cNvSpPr/>
      </xdr:nvSpPr>
      <xdr:spPr>
        <a:xfrm>
          <a:off x="10134600" y="3095625"/>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200025</xdr:colOff>
      <xdr:row>25</xdr:row>
      <xdr:rowOff>104775</xdr:rowOff>
    </xdr:from>
    <xdr:to>
      <xdr:col>15</xdr:col>
      <xdr:colOff>695325</xdr:colOff>
      <xdr:row>32</xdr:row>
      <xdr:rowOff>0</xdr:rowOff>
    </xdr:to>
    <xdr:sp macro="" textlink="">
      <xdr:nvSpPr>
        <xdr:cNvPr id="7" name="Pfeil: nach rechts 6">
          <a:extLst>
            <a:ext uri="{FF2B5EF4-FFF2-40B4-BE49-F238E27FC236}">
              <a16:creationId xmlns:a16="http://schemas.microsoft.com/office/drawing/2014/main" id="{7BC8C1E1-08C7-4D7A-B517-663AD2F038B2}"/>
            </a:ext>
          </a:extLst>
        </xdr:cNvPr>
        <xdr:cNvSpPr/>
      </xdr:nvSpPr>
      <xdr:spPr>
        <a:xfrm>
          <a:off x="10106025" y="4152900"/>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200025</xdr:colOff>
      <xdr:row>32</xdr:row>
      <xdr:rowOff>47625</xdr:rowOff>
    </xdr:from>
    <xdr:to>
      <xdr:col>15</xdr:col>
      <xdr:colOff>695325</xdr:colOff>
      <xdr:row>38</xdr:row>
      <xdr:rowOff>104775</xdr:rowOff>
    </xdr:to>
    <xdr:sp macro="" textlink="">
      <xdr:nvSpPr>
        <xdr:cNvPr id="8" name="Pfeil: nach rechts 7">
          <a:extLst>
            <a:ext uri="{FF2B5EF4-FFF2-40B4-BE49-F238E27FC236}">
              <a16:creationId xmlns:a16="http://schemas.microsoft.com/office/drawing/2014/main" id="{D9F1E2CD-F1B1-4523-8987-3E6A76F7BB8F}"/>
            </a:ext>
          </a:extLst>
        </xdr:cNvPr>
        <xdr:cNvSpPr/>
      </xdr:nvSpPr>
      <xdr:spPr>
        <a:xfrm>
          <a:off x="10106025" y="5229225"/>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190500</xdr:colOff>
      <xdr:row>39</xdr:row>
      <xdr:rowOff>0</xdr:rowOff>
    </xdr:from>
    <xdr:to>
      <xdr:col>15</xdr:col>
      <xdr:colOff>685800</xdr:colOff>
      <xdr:row>45</xdr:row>
      <xdr:rowOff>57150</xdr:rowOff>
    </xdr:to>
    <xdr:sp macro="" textlink="">
      <xdr:nvSpPr>
        <xdr:cNvPr id="9" name="Pfeil: nach rechts 8">
          <a:extLst>
            <a:ext uri="{FF2B5EF4-FFF2-40B4-BE49-F238E27FC236}">
              <a16:creationId xmlns:a16="http://schemas.microsoft.com/office/drawing/2014/main" id="{13614117-04D2-4E70-A034-C7A42E49FE27}"/>
            </a:ext>
          </a:extLst>
        </xdr:cNvPr>
        <xdr:cNvSpPr/>
      </xdr:nvSpPr>
      <xdr:spPr>
        <a:xfrm>
          <a:off x="10096500" y="6315075"/>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180975</xdr:colOff>
      <xdr:row>45</xdr:row>
      <xdr:rowOff>95250</xdr:rowOff>
    </xdr:from>
    <xdr:to>
      <xdr:col>15</xdr:col>
      <xdr:colOff>676275</xdr:colOff>
      <xdr:row>51</xdr:row>
      <xdr:rowOff>152400</xdr:rowOff>
    </xdr:to>
    <xdr:sp macro="" textlink="">
      <xdr:nvSpPr>
        <xdr:cNvPr id="10" name="Pfeil: nach rechts 9">
          <a:extLst>
            <a:ext uri="{FF2B5EF4-FFF2-40B4-BE49-F238E27FC236}">
              <a16:creationId xmlns:a16="http://schemas.microsoft.com/office/drawing/2014/main" id="{65111C7D-3FFB-4C34-B148-31C79C1BD581}"/>
            </a:ext>
          </a:extLst>
        </xdr:cNvPr>
        <xdr:cNvSpPr/>
      </xdr:nvSpPr>
      <xdr:spPr>
        <a:xfrm>
          <a:off x="10086975" y="7381875"/>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152400</xdr:colOff>
      <xdr:row>52</xdr:row>
      <xdr:rowOff>47625</xdr:rowOff>
    </xdr:from>
    <xdr:to>
      <xdr:col>15</xdr:col>
      <xdr:colOff>647700</xdr:colOff>
      <xdr:row>58</xdr:row>
      <xdr:rowOff>104775</xdr:rowOff>
    </xdr:to>
    <xdr:sp macro="" textlink="">
      <xdr:nvSpPr>
        <xdr:cNvPr id="11" name="Pfeil: nach rechts 10">
          <a:extLst>
            <a:ext uri="{FF2B5EF4-FFF2-40B4-BE49-F238E27FC236}">
              <a16:creationId xmlns:a16="http://schemas.microsoft.com/office/drawing/2014/main" id="{F2202F86-FF44-4697-8C4C-7E7D47AFAF45}"/>
            </a:ext>
          </a:extLst>
        </xdr:cNvPr>
        <xdr:cNvSpPr/>
      </xdr:nvSpPr>
      <xdr:spPr>
        <a:xfrm>
          <a:off x="10058400" y="8467725"/>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142875</xdr:colOff>
      <xdr:row>58</xdr:row>
      <xdr:rowOff>123825</xdr:rowOff>
    </xdr:from>
    <xdr:to>
      <xdr:col>15</xdr:col>
      <xdr:colOff>638175</xdr:colOff>
      <xdr:row>65</xdr:row>
      <xdr:rowOff>19050</xdr:rowOff>
    </xdr:to>
    <xdr:sp macro="" textlink="">
      <xdr:nvSpPr>
        <xdr:cNvPr id="12" name="Pfeil: nach rechts 11">
          <a:extLst>
            <a:ext uri="{FF2B5EF4-FFF2-40B4-BE49-F238E27FC236}">
              <a16:creationId xmlns:a16="http://schemas.microsoft.com/office/drawing/2014/main" id="{FF10F6BE-A1B7-46E1-854D-6135B8129B02}"/>
            </a:ext>
          </a:extLst>
        </xdr:cNvPr>
        <xdr:cNvSpPr/>
      </xdr:nvSpPr>
      <xdr:spPr>
        <a:xfrm>
          <a:off x="10048875" y="9515475"/>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78442</xdr:colOff>
      <xdr:row>3</xdr:row>
      <xdr:rowOff>89647</xdr:rowOff>
    </xdr:from>
    <xdr:to>
      <xdr:col>4</xdr:col>
      <xdr:colOff>355048</xdr:colOff>
      <xdr:row>6</xdr:row>
      <xdr:rowOff>373716</xdr:rowOff>
    </xdr:to>
    <xdr:pic>
      <xdr:nvPicPr>
        <xdr:cNvPr id="2" name="Grafik 1">
          <a:extLst>
            <a:ext uri="{FF2B5EF4-FFF2-40B4-BE49-F238E27FC236}">
              <a16:creationId xmlns:a16="http://schemas.microsoft.com/office/drawing/2014/main" id="{4F9D03D5-ADCF-45CD-8AA7-787D1325B2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42" y="560294"/>
          <a:ext cx="2562606" cy="2222687"/>
        </a:xfrm>
        <a:prstGeom prst="rect">
          <a:avLst/>
        </a:prstGeom>
      </xdr:spPr>
    </xdr:pic>
    <xdr:clientData/>
  </xdr:twoCellAnchor>
  <xdr:twoCellAnchor editAs="oneCell">
    <xdr:from>
      <xdr:col>2</xdr:col>
      <xdr:colOff>728382</xdr:colOff>
      <xdr:row>5</xdr:row>
      <xdr:rowOff>0</xdr:rowOff>
    </xdr:from>
    <xdr:to>
      <xdr:col>4</xdr:col>
      <xdr:colOff>585507</xdr:colOff>
      <xdr:row>5</xdr:row>
      <xdr:rowOff>1289797</xdr:rowOff>
    </xdr:to>
    <xdr:pic>
      <xdr:nvPicPr>
        <xdr:cNvPr id="3" name="Grafik 2">
          <a:extLst>
            <a:ext uri="{FF2B5EF4-FFF2-40B4-BE49-F238E27FC236}">
              <a16:creationId xmlns:a16="http://schemas.microsoft.com/office/drawing/2014/main" id="{FD4BF94D-0545-4B9D-A09D-58F7D2472A7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2036" t="19491" r="-743" b="30509"/>
        <a:stretch/>
      </xdr:blipFill>
      <xdr:spPr>
        <a:xfrm>
          <a:off x="1490382" y="784412"/>
          <a:ext cx="1381125" cy="1289797"/>
        </a:xfrm>
        <a:prstGeom prst="rect">
          <a:avLst/>
        </a:prstGeom>
      </xdr:spPr>
    </xdr:pic>
    <xdr:clientData/>
  </xdr:twoCellAnchor>
  <xdr:twoCellAnchor>
    <xdr:from>
      <xdr:col>4</xdr:col>
      <xdr:colOff>447675</xdr:colOff>
      <xdr:row>3</xdr:row>
      <xdr:rowOff>76200</xdr:rowOff>
    </xdr:from>
    <xdr:to>
      <xdr:col>7</xdr:col>
      <xdr:colOff>180975</xdr:colOff>
      <xdr:row>9</xdr:row>
      <xdr:rowOff>133350</xdr:rowOff>
    </xdr:to>
    <xdr:sp macro="" textlink="">
      <xdr:nvSpPr>
        <xdr:cNvPr id="4" name="Pfeil: nach rechts 3">
          <a:extLst>
            <a:ext uri="{FF2B5EF4-FFF2-40B4-BE49-F238E27FC236}">
              <a16:creationId xmlns:a16="http://schemas.microsoft.com/office/drawing/2014/main" id="{23B85985-9C3E-4609-94CC-C8A4A0E04C20}"/>
            </a:ext>
          </a:extLst>
        </xdr:cNvPr>
        <xdr:cNvSpPr/>
      </xdr:nvSpPr>
      <xdr:spPr>
        <a:xfrm>
          <a:off x="2733675" y="561975"/>
          <a:ext cx="2019300" cy="10287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57150</xdr:colOff>
      <xdr:row>19</xdr:row>
      <xdr:rowOff>276225</xdr:rowOff>
    </xdr:from>
    <xdr:to>
      <xdr:col>4</xdr:col>
      <xdr:colOff>333756</xdr:colOff>
      <xdr:row>22</xdr:row>
      <xdr:rowOff>1228725</xdr:rowOff>
    </xdr:to>
    <xdr:pic>
      <xdr:nvPicPr>
        <xdr:cNvPr id="5" name="Grafik 4">
          <a:extLst>
            <a:ext uri="{FF2B5EF4-FFF2-40B4-BE49-F238E27FC236}">
              <a16:creationId xmlns:a16="http://schemas.microsoft.com/office/drawing/2014/main" id="{1F4B9145-668F-44FB-8B26-0C876126D8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5133975"/>
          <a:ext cx="2562606" cy="2247900"/>
        </a:xfrm>
        <a:prstGeom prst="rect">
          <a:avLst/>
        </a:prstGeom>
      </xdr:spPr>
    </xdr:pic>
    <xdr:clientData/>
  </xdr:twoCellAnchor>
  <xdr:twoCellAnchor editAs="oneCell">
    <xdr:from>
      <xdr:col>2</xdr:col>
      <xdr:colOff>66675</xdr:colOff>
      <xdr:row>22</xdr:row>
      <xdr:rowOff>627562</xdr:rowOff>
    </xdr:from>
    <xdr:to>
      <xdr:col>4</xdr:col>
      <xdr:colOff>285750</xdr:colOff>
      <xdr:row>22</xdr:row>
      <xdr:rowOff>1504949</xdr:rowOff>
    </xdr:to>
    <xdr:pic>
      <xdr:nvPicPr>
        <xdr:cNvPr id="6" name="Grafik 5">
          <a:extLst>
            <a:ext uri="{FF2B5EF4-FFF2-40B4-BE49-F238E27FC236}">
              <a16:creationId xmlns:a16="http://schemas.microsoft.com/office/drawing/2014/main" id="{EFE2D704-244B-489E-A2ED-93D8B5E77C9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939" t="68220" r="9679"/>
        <a:stretch/>
      </xdr:blipFill>
      <xdr:spPr>
        <a:xfrm>
          <a:off x="828675" y="6618787"/>
          <a:ext cx="1743075" cy="877387"/>
        </a:xfrm>
        <a:prstGeom prst="rect">
          <a:avLst/>
        </a:prstGeom>
      </xdr:spPr>
    </xdr:pic>
    <xdr:clientData/>
  </xdr:twoCellAnchor>
  <xdr:twoCellAnchor>
    <xdr:from>
      <xdr:col>4</xdr:col>
      <xdr:colOff>561975</xdr:colOff>
      <xdr:row>17</xdr:row>
      <xdr:rowOff>152400</xdr:rowOff>
    </xdr:from>
    <xdr:to>
      <xdr:col>7</xdr:col>
      <xdr:colOff>66675</xdr:colOff>
      <xdr:row>23</xdr:row>
      <xdr:rowOff>142875</xdr:rowOff>
    </xdr:to>
    <xdr:sp macro="" textlink="">
      <xdr:nvSpPr>
        <xdr:cNvPr id="7" name="Pfeil: nach rechts 6">
          <a:extLst>
            <a:ext uri="{FF2B5EF4-FFF2-40B4-BE49-F238E27FC236}">
              <a16:creationId xmlns:a16="http://schemas.microsoft.com/office/drawing/2014/main" id="{213B70DD-4815-4DBD-A1DE-5735E1788248}"/>
            </a:ext>
          </a:extLst>
        </xdr:cNvPr>
        <xdr:cNvSpPr/>
      </xdr:nvSpPr>
      <xdr:spPr>
        <a:xfrm>
          <a:off x="2847975" y="4686300"/>
          <a:ext cx="1790700" cy="3228975"/>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0</xdr:colOff>
      <xdr:row>32</xdr:row>
      <xdr:rowOff>123825</xdr:rowOff>
    </xdr:from>
    <xdr:to>
      <xdr:col>4</xdr:col>
      <xdr:colOff>276606</xdr:colOff>
      <xdr:row>40</xdr:row>
      <xdr:rowOff>104775</xdr:rowOff>
    </xdr:to>
    <xdr:pic>
      <xdr:nvPicPr>
        <xdr:cNvPr id="8" name="Grafik 7">
          <a:extLst>
            <a:ext uri="{FF2B5EF4-FFF2-40B4-BE49-F238E27FC236}">
              <a16:creationId xmlns:a16="http://schemas.microsoft.com/office/drawing/2014/main" id="{DA5212DD-63E5-455C-A28B-50AF33C223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15475"/>
          <a:ext cx="2562606" cy="2247900"/>
        </a:xfrm>
        <a:prstGeom prst="rect">
          <a:avLst/>
        </a:prstGeom>
      </xdr:spPr>
    </xdr:pic>
    <xdr:clientData/>
  </xdr:twoCellAnchor>
  <xdr:twoCellAnchor>
    <xdr:from>
      <xdr:col>4</xdr:col>
      <xdr:colOff>523875</xdr:colOff>
      <xdr:row>29</xdr:row>
      <xdr:rowOff>133350</xdr:rowOff>
    </xdr:from>
    <xdr:to>
      <xdr:col>7</xdr:col>
      <xdr:colOff>28575</xdr:colOff>
      <xdr:row>40</xdr:row>
      <xdr:rowOff>9525</xdr:rowOff>
    </xdr:to>
    <xdr:sp macro="" textlink="">
      <xdr:nvSpPr>
        <xdr:cNvPr id="9" name="Pfeil: nach rechts 8">
          <a:extLst>
            <a:ext uri="{FF2B5EF4-FFF2-40B4-BE49-F238E27FC236}">
              <a16:creationId xmlns:a16="http://schemas.microsoft.com/office/drawing/2014/main" id="{76226E1E-AA73-4FF3-A0D9-4DC9703C8525}"/>
            </a:ext>
          </a:extLst>
        </xdr:cNvPr>
        <xdr:cNvSpPr/>
      </xdr:nvSpPr>
      <xdr:spPr>
        <a:xfrm>
          <a:off x="2809875" y="9039225"/>
          <a:ext cx="1790700" cy="2628900"/>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381000</xdr:colOff>
      <xdr:row>34</xdr:row>
      <xdr:rowOff>47624</xdr:rowOff>
    </xdr:from>
    <xdr:to>
      <xdr:col>2</xdr:col>
      <xdr:colOff>682148</xdr:colOff>
      <xdr:row>34</xdr:row>
      <xdr:rowOff>847725</xdr:rowOff>
    </xdr:to>
    <xdr:pic>
      <xdr:nvPicPr>
        <xdr:cNvPr id="10" name="Grafik 9">
          <a:extLst>
            <a:ext uri="{FF2B5EF4-FFF2-40B4-BE49-F238E27FC236}">
              <a16:creationId xmlns:a16="http://schemas.microsoft.com/office/drawing/2014/main" id="{57EC70B8-6473-43FF-994A-899141EC26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84" t="16526" r="45361" b="52542"/>
        <a:stretch/>
      </xdr:blipFill>
      <xdr:spPr>
        <a:xfrm>
          <a:off x="381000" y="9763124"/>
          <a:ext cx="1063148" cy="800101"/>
        </a:xfrm>
        <a:prstGeom prst="rect">
          <a:avLst/>
        </a:prstGeom>
      </xdr:spPr>
    </xdr:pic>
    <xdr:clientData/>
  </xdr:twoCellAnchor>
  <xdr:twoCellAnchor editAs="oneCell">
    <xdr:from>
      <xdr:col>1</xdr:col>
      <xdr:colOff>0</xdr:colOff>
      <xdr:row>45</xdr:row>
      <xdr:rowOff>28575</xdr:rowOff>
    </xdr:from>
    <xdr:to>
      <xdr:col>4</xdr:col>
      <xdr:colOff>276606</xdr:colOff>
      <xdr:row>54</xdr:row>
      <xdr:rowOff>9525</xdr:rowOff>
    </xdr:to>
    <xdr:pic>
      <xdr:nvPicPr>
        <xdr:cNvPr id="11" name="Grafik 10">
          <a:extLst>
            <a:ext uri="{FF2B5EF4-FFF2-40B4-BE49-F238E27FC236}">
              <a16:creationId xmlns:a16="http://schemas.microsoft.com/office/drawing/2014/main" id="{09700F26-36BF-4691-9E2E-C69D600F26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2496800"/>
          <a:ext cx="2562606" cy="2247900"/>
        </a:xfrm>
        <a:prstGeom prst="rect">
          <a:avLst/>
        </a:prstGeom>
      </xdr:spPr>
    </xdr:pic>
    <xdr:clientData/>
  </xdr:twoCellAnchor>
  <xdr:twoCellAnchor editAs="oneCell">
    <xdr:from>
      <xdr:col>1</xdr:col>
      <xdr:colOff>0</xdr:colOff>
      <xdr:row>48</xdr:row>
      <xdr:rowOff>503312</xdr:rowOff>
    </xdr:from>
    <xdr:to>
      <xdr:col>2</xdr:col>
      <xdr:colOff>180974</xdr:colOff>
      <xdr:row>54</xdr:row>
      <xdr:rowOff>142875</xdr:rowOff>
    </xdr:to>
    <xdr:pic>
      <xdr:nvPicPr>
        <xdr:cNvPr id="12" name="Grafik 11">
          <a:extLst>
            <a:ext uri="{FF2B5EF4-FFF2-40B4-BE49-F238E27FC236}">
              <a16:creationId xmlns:a16="http://schemas.microsoft.com/office/drawing/2014/main" id="{558E1CED-1402-4A4D-BF12-10D3935F7BE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3644" r="60229"/>
        <a:stretch/>
      </xdr:blipFill>
      <xdr:spPr>
        <a:xfrm>
          <a:off x="0" y="13457312"/>
          <a:ext cx="942974" cy="1420738"/>
        </a:xfrm>
        <a:prstGeom prst="rect">
          <a:avLst/>
        </a:prstGeom>
      </xdr:spPr>
    </xdr:pic>
    <xdr:clientData/>
  </xdr:twoCellAnchor>
  <xdr:twoCellAnchor>
    <xdr:from>
      <xdr:col>4</xdr:col>
      <xdr:colOff>495300</xdr:colOff>
      <xdr:row>43</xdr:row>
      <xdr:rowOff>133350</xdr:rowOff>
    </xdr:from>
    <xdr:to>
      <xdr:col>7</xdr:col>
      <xdr:colOff>0</xdr:colOff>
      <xdr:row>60</xdr:row>
      <xdr:rowOff>9525</xdr:rowOff>
    </xdr:to>
    <xdr:sp macro="" textlink="">
      <xdr:nvSpPr>
        <xdr:cNvPr id="13" name="Pfeil: nach rechts 12">
          <a:extLst>
            <a:ext uri="{FF2B5EF4-FFF2-40B4-BE49-F238E27FC236}">
              <a16:creationId xmlns:a16="http://schemas.microsoft.com/office/drawing/2014/main" id="{8A321375-6C98-4896-9A10-7FC589C120E6}"/>
            </a:ext>
          </a:extLst>
        </xdr:cNvPr>
        <xdr:cNvSpPr/>
      </xdr:nvSpPr>
      <xdr:spPr>
        <a:xfrm>
          <a:off x="3543300" y="12090026"/>
          <a:ext cx="1790700" cy="3361205"/>
        </a:xfrm>
        <a:prstGeom prst="righ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10</xdr:col>
      <xdr:colOff>2486025</xdr:colOff>
      <xdr:row>60</xdr:row>
      <xdr:rowOff>9525</xdr:rowOff>
    </xdr:from>
    <xdr:to>
      <xdr:col>10</xdr:col>
      <xdr:colOff>2486025</xdr:colOff>
      <xdr:row>95</xdr:row>
      <xdr:rowOff>142875</xdr:rowOff>
    </xdr:to>
    <xdr:cxnSp macro="">
      <xdr:nvCxnSpPr>
        <xdr:cNvPr id="15" name="Gerader Verbinder 14">
          <a:extLst>
            <a:ext uri="{FF2B5EF4-FFF2-40B4-BE49-F238E27FC236}">
              <a16:creationId xmlns:a16="http://schemas.microsoft.com/office/drawing/2014/main" id="{28AF518A-0F0C-4440-AD59-34D4E82283AA}"/>
            </a:ext>
          </a:extLst>
        </xdr:cNvPr>
        <xdr:cNvCxnSpPr/>
      </xdr:nvCxnSpPr>
      <xdr:spPr>
        <a:xfrm>
          <a:off x="11591925" y="15716250"/>
          <a:ext cx="0" cy="5800725"/>
        </a:xfrm>
        <a:prstGeom prst="line">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xdr:colOff>
      <xdr:row>77</xdr:row>
      <xdr:rowOff>152400</xdr:rowOff>
    </xdr:from>
    <xdr:to>
      <xdr:col>13</xdr:col>
      <xdr:colOff>0</xdr:colOff>
      <xdr:row>78</xdr:row>
      <xdr:rowOff>0</xdr:rowOff>
    </xdr:to>
    <xdr:cxnSp macro="">
      <xdr:nvCxnSpPr>
        <xdr:cNvPr id="17" name="Gerader Verbinder 16">
          <a:extLst>
            <a:ext uri="{FF2B5EF4-FFF2-40B4-BE49-F238E27FC236}">
              <a16:creationId xmlns:a16="http://schemas.microsoft.com/office/drawing/2014/main" id="{2CE2D0A7-5165-42AB-9F7A-0EE5F9CDDEB1}"/>
            </a:ext>
          </a:extLst>
        </xdr:cNvPr>
        <xdr:cNvCxnSpPr/>
      </xdr:nvCxnSpPr>
      <xdr:spPr>
        <a:xfrm>
          <a:off x="6705600" y="18611850"/>
          <a:ext cx="9267825" cy="952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66675</xdr:colOff>
      <xdr:row>90</xdr:row>
      <xdr:rowOff>66675</xdr:rowOff>
    </xdr:from>
    <xdr:to>
      <xdr:col>11</xdr:col>
      <xdr:colOff>1295400</xdr:colOff>
      <xdr:row>96</xdr:row>
      <xdr:rowOff>9525</xdr:rowOff>
    </xdr:to>
    <xdr:sp macro="" textlink="">
      <xdr:nvSpPr>
        <xdr:cNvPr id="18" name="Ellipse 17">
          <a:extLst>
            <a:ext uri="{FF2B5EF4-FFF2-40B4-BE49-F238E27FC236}">
              <a16:creationId xmlns:a16="http://schemas.microsoft.com/office/drawing/2014/main" id="{6F37CF7F-BEB6-4C97-BE18-1FFAF629D43D}"/>
            </a:ext>
          </a:extLst>
        </xdr:cNvPr>
        <xdr:cNvSpPr/>
      </xdr:nvSpPr>
      <xdr:spPr>
        <a:xfrm>
          <a:off x="11668125" y="20631150"/>
          <a:ext cx="1228725" cy="9144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Rapid Prototyping</a:t>
          </a:r>
        </a:p>
      </xdr:txBody>
    </xdr:sp>
    <xdr:clientData/>
  </xdr:twoCellAnchor>
  <xdr:twoCellAnchor>
    <xdr:from>
      <xdr:col>11</xdr:col>
      <xdr:colOff>2085975</xdr:colOff>
      <xdr:row>81</xdr:row>
      <xdr:rowOff>76200</xdr:rowOff>
    </xdr:from>
    <xdr:to>
      <xdr:col>12</xdr:col>
      <xdr:colOff>838200</xdr:colOff>
      <xdr:row>87</xdr:row>
      <xdr:rowOff>19050</xdr:rowOff>
    </xdr:to>
    <xdr:sp macro="" textlink="">
      <xdr:nvSpPr>
        <xdr:cNvPr id="19" name="Ellipse 18">
          <a:extLst>
            <a:ext uri="{FF2B5EF4-FFF2-40B4-BE49-F238E27FC236}">
              <a16:creationId xmlns:a16="http://schemas.microsoft.com/office/drawing/2014/main" id="{64A1A144-2E2A-40F7-897C-31CED6B1AB1A}"/>
            </a:ext>
          </a:extLst>
        </xdr:cNvPr>
        <xdr:cNvSpPr/>
      </xdr:nvSpPr>
      <xdr:spPr>
        <a:xfrm>
          <a:off x="13687425" y="19183350"/>
          <a:ext cx="1228725" cy="9144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Laser-schweißen</a:t>
          </a:r>
        </a:p>
      </xdr:txBody>
    </xdr:sp>
    <xdr:clientData/>
  </xdr:twoCellAnchor>
  <xdr:twoCellAnchor>
    <xdr:from>
      <xdr:col>9</xdr:col>
      <xdr:colOff>38100</xdr:colOff>
      <xdr:row>75</xdr:row>
      <xdr:rowOff>47625</xdr:rowOff>
    </xdr:from>
    <xdr:to>
      <xdr:col>9</xdr:col>
      <xdr:colOff>1266825</xdr:colOff>
      <xdr:row>80</xdr:row>
      <xdr:rowOff>152400</xdr:rowOff>
    </xdr:to>
    <xdr:sp macro="" textlink="">
      <xdr:nvSpPr>
        <xdr:cNvPr id="20" name="Ellipse 19">
          <a:extLst>
            <a:ext uri="{FF2B5EF4-FFF2-40B4-BE49-F238E27FC236}">
              <a16:creationId xmlns:a16="http://schemas.microsoft.com/office/drawing/2014/main" id="{EB34B008-FEC1-4930-9750-BC45FEFFD40C}"/>
            </a:ext>
          </a:extLst>
        </xdr:cNvPr>
        <xdr:cNvSpPr/>
      </xdr:nvSpPr>
      <xdr:spPr>
        <a:xfrm>
          <a:off x="6734175" y="18183225"/>
          <a:ext cx="1228725" cy="9144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LIDE </a:t>
          </a:r>
        </a:p>
      </xdr:txBody>
    </xdr:sp>
    <xdr:clientData/>
  </xdr:twoCellAnchor>
  <xdr:twoCellAnchor>
    <xdr:from>
      <xdr:col>11</xdr:col>
      <xdr:colOff>2171700</xdr:colOff>
      <xdr:row>69</xdr:row>
      <xdr:rowOff>76200</xdr:rowOff>
    </xdr:from>
    <xdr:to>
      <xdr:col>12</xdr:col>
      <xdr:colOff>923925</xdr:colOff>
      <xdr:row>75</xdr:row>
      <xdr:rowOff>19050</xdr:rowOff>
    </xdr:to>
    <xdr:sp macro="" textlink="">
      <xdr:nvSpPr>
        <xdr:cNvPr id="21" name="Ellipse 20">
          <a:extLst>
            <a:ext uri="{FF2B5EF4-FFF2-40B4-BE49-F238E27FC236}">
              <a16:creationId xmlns:a16="http://schemas.microsoft.com/office/drawing/2014/main" id="{D2F8A21C-1131-4028-BDB2-3FD1893AA5E8}"/>
            </a:ext>
          </a:extLst>
        </xdr:cNvPr>
        <xdr:cNvSpPr/>
      </xdr:nvSpPr>
      <xdr:spPr>
        <a:xfrm>
          <a:off x="13773150" y="17240250"/>
          <a:ext cx="1228725" cy="9144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LPKF Laser-technologie</a:t>
          </a:r>
        </a:p>
      </xdr:txBody>
    </xdr:sp>
    <xdr:clientData/>
  </xdr:twoCellAnchor>
  <xdr:twoCellAnchor>
    <xdr:from>
      <xdr:col>11</xdr:col>
      <xdr:colOff>742950</xdr:colOff>
      <xdr:row>72</xdr:row>
      <xdr:rowOff>142875</xdr:rowOff>
    </xdr:from>
    <xdr:to>
      <xdr:col>11</xdr:col>
      <xdr:colOff>1971675</xdr:colOff>
      <xdr:row>78</xdr:row>
      <xdr:rowOff>85725</xdr:rowOff>
    </xdr:to>
    <xdr:sp macro="" textlink="">
      <xdr:nvSpPr>
        <xdr:cNvPr id="22" name="Ellipse 21">
          <a:extLst>
            <a:ext uri="{FF2B5EF4-FFF2-40B4-BE49-F238E27FC236}">
              <a16:creationId xmlns:a16="http://schemas.microsoft.com/office/drawing/2014/main" id="{81ABDDE1-15A9-4481-A05B-7B9579D7C6BE}"/>
            </a:ext>
          </a:extLst>
        </xdr:cNvPr>
        <xdr:cNvSpPr/>
      </xdr:nvSpPr>
      <xdr:spPr>
        <a:xfrm>
          <a:off x="12344400" y="17792700"/>
          <a:ext cx="1228725" cy="9144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Stencil Laser</a:t>
          </a:r>
        </a:p>
      </xdr:txBody>
    </xdr:sp>
    <xdr:clientData/>
  </xdr:twoCellAnchor>
  <xdr:twoCellAnchor>
    <xdr:from>
      <xdr:col>11</xdr:col>
      <xdr:colOff>114300</xdr:colOff>
      <xdr:row>75</xdr:row>
      <xdr:rowOff>95250</xdr:rowOff>
    </xdr:from>
    <xdr:to>
      <xdr:col>11</xdr:col>
      <xdr:colOff>1343025</xdr:colOff>
      <xdr:row>81</xdr:row>
      <xdr:rowOff>38100</xdr:rowOff>
    </xdr:to>
    <xdr:sp macro="" textlink="">
      <xdr:nvSpPr>
        <xdr:cNvPr id="23" name="Ellipse 22">
          <a:extLst>
            <a:ext uri="{FF2B5EF4-FFF2-40B4-BE49-F238E27FC236}">
              <a16:creationId xmlns:a16="http://schemas.microsoft.com/office/drawing/2014/main" id="{A084E724-033C-4FE7-ADB6-290F9E117D83}"/>
            </a:ext>
          </a:extLst>
        </xdr:cNvPr>
        <xdr:cNvSpPr/>
      </xdr:nvSpPr>
      <xdr:spPr>
        <a:xfrm>
          <a:off x="11715750" y="18230850"/>
          <a:ext cx="1228725" cy="9144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LPKF MicroLine,</a:t>
          </a:r>
          <a:r>
            <a:rPr lang="de-DE" sz="1100" baseline="0"/>
            <a:t> CleanCut</a:t>
          </a:r>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19050</xdr:colOff>
      <xdr:row>3</xdr:row>
      <xdr:rowOff>66675</xdr:rowOff>
    </xdr:from>
    <xdr:to>
      <xdr:col>8</xdr:col>
      <xdr:colOff>496260</xdr:colOff>
      <xdr:row>10</xdr:row>
      <xdr:rowOff>133766</xdr:rowOff>
    </xdr:to>
    <xdr:pic>
      <xdr:nvPicPr>
        <xdr:cNvPr id="3" name="Grafik 2">
          <a:extLst>
            <a:ext uri="{FF2B5EF4-FFF2-40B4-BE49-F238E27FC236}">
              <a16:creationId xmlns:a16="http://schemas.microsoft.com/office/drawing/2014/main" id="{B2C1E873-861E-4AD2-950B-D91C724919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86275" y="619125"/>
          <a:ext cx="6878010" cy="298174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15</xdr:row>
      <xdr:rowOff>0</xdr:rowOff>
    </xdr:from>
    <xdr:to>
      <xdr:col>6</xdr:col>
      <xdr:colOff>752475</xdr:colOff>
      <xdr:row>26</xdr:row>
      <xdr:rowOff>38100</xdr:rowOff>
    </xdr:to>
    <xdr:graphicFrame macro="">
      <xdr:nvGraphicFramePr>
        <xdr:cNvPr id="1025" name="Diagramm 1">
          <a:extLst>
            <a:ext uri="{FF2B5EF4-FFF2-40B4-BE49-F238E27FC236}">
              <a16:creationId xmlns:a16="http://schemas.microsoft.com/office/drawing/2014/main" id="{8C88CCF5-680C-4813-AC19-BA5E33FB4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26</xdr:row>
      <xdr:rowOff>47625</xdr:rowOff>
    </xdr:from>
    <xdr:to>
      <xdr:col>6</xdr:col>
      <xdr:colOff>752475</xdr:colOff>
      <xdr:row>36</xdr:row>
      <xdr:rowOff>152400</xdr:rowOff>
    </xdr:to>
    <xdr:graphicFrame macro="">
      <xdr:nvGraphicFramePr>
        <xdr:cNvPr id="1026" name="Diagramm 2">
          <a:extLst>
            <a:ext uri="{FF2B5EF4-FFF2-40B4-BE49-F238E27FC236}">
              <a16:creationId xmlns:a16="http://schemas.microsoft.com/office/drawing/2014/main" id="{CCE52A08-52EB-414A-A05E-6FF1FF88AE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37</xdr:row>
      <xdr:rowOff>0</xdr:rowOff>
    </xdr:from>
    <xdr:to>
      <xdr:col>6</xdr:col>
      <xdr:colOff>752475</xdr:colOff>
      <xdr:row>48</xdr:row>
      <xdr:rowOff>0</xdr:rowOff>
    </xdr:to>
    <xdr:graphicFrame macro="">
      <xdr:nvGraphicFramePr>
        <xdr:cNvPr id="1027" name="Diagramm 3">
          <a:extLst>
            <a:ext uri="{FF2B5EF4-FFF2-40B4-BE49-F238E27FC236}">
              <a16:creationId xmlns:a16="http://schemas.microsoft.com/office/drawing/2014/main" id="{0EFDBE98-2647-4E5C-8052-6A563D316C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48</xdr:row>
      <xdr:rowOff>0</xdr:rowOff>
    </xdr:from>
    <xdr:to>
      <xdr:col>7</xdr:col>
      <xdr:colOff>0</xdr:colOff>
      <xdr:row>59</xdr:row>
      <xdr:rowOff>9525</xdr:rowOff>
    </xdr:to>
    <xdr:graphicFrame macro="">
      <xdr:nvGraphicFramePr>
        <xdr:cNvPr id="1028" name="Diagramm 4">
          <a:extLst>
            <a:ext uri="{FF2B5EF4-FFF2-40B4-BE49-F238E27FC236}">
              <a16:creationId xmlns:a16="http://schemas.microsoft.com/office/drawing/2014/main" id="{BBA5AFF4-B717-4A83-A54B-4F5DD3B045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28575</xdr:colOff>
      <xdr:row>92</xdr:row>
      <xdr:rowOff>0</xdr:rowOff>
    </xdr:from>
    <xdr:to>
      <xdr:col>6</xdr:col>
      <xdr:colOff>742950</xdr:colOff>
      <xdr:row>103</xdr:row>
      <xdr:rowOff>114300</xdr:rowOff>
    </xdr:to>
    <xdr:graphicFrame macro="">
      <xdr:nvGraphicFramePr>
        <xdr:cNvPr id="1029" name="Diagramm 5">
          <a:extLst>
            <a:ext uri="{FF2B5EF4-FFF2-40B4-BE49-F238E27FC236}">
              <a16:creationId xmlns:a16="http://schemas.microsoft.com/office/drawing/2014/main" id="{7B99B0A9-71D9-41C5-AE3B-BC1B200C28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xdr:colOff>
      <xdr:row>137</xdr:row>
      <xdr:rowOff>0</xdr:rowOff>
    </xdr:from>
    <xdr:to>
      <xdr:col>7</xdr:col>
      <xdr:colOff>0</xdr:colOff>
      <xdr:row>148</xdr:row>
      <xdr:rowOff>19050</xdr:rowOff>
    </xdr:to>
    <xdr:graphicFrame macro="">
      <xdr:nvGraphicFramePr>
        <xdr:cNvPr id="1030" name="Diagramm 6">
          <a:extLst>
            <a:ext uri="{FF2B5EF4-FFF2-40B4-BE49-F238E27FC236}">
              <a16:creationId xmlns:a16="http://schemas.microsoft.com/office/drawing/2014/main" id="{F93E076F-3C98-44F0-B4CD-E1499F877E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28575</xdr:colOff>
      <xdr:row>148</xdr:row>
      <xdr:rowOff>28575</xdr:rowOff>
    </xdr:from>
    <xdr:to>
      <xdr:col>6</xdr:col>
      <xdr:colOff>752475</xdr:colOff>
      <xdr:row>158</xdr:row>
      <xdr:rowOff>152400</xdr:rowOff>
    </xdr:to>
    <xdr:graphicFrame macro="">
      <xdr:nvGraphicFramePr>
        <xdr:cNvPr id="1031" name="Diagramm 7">
          <a:extLst>
            <a:ext uri="{FF2B5EF4-FFF2-40B4-BE49-F238E27FC236}">
              <a16:creationId xmlns:a16="http://schemas.microsoft.com/office/drawing/2014/main" id="{9E7F3AE6-977F-48E7-A270-830B0B4C4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38100</xdr:colOff>
      <xdr:row>159</xdr:row>
      <xdr:rowOff>0</xdr:rowOff>
    </xdr:from>
    <xdr:to>
      <xdr:col>6</xdr:col>
      <xdr:colOff>752475</xdr:colOff>
      <xdr:row>169</xdr:row>
      <xdr:rowOff>133350</xdr:rowOff>
    </xdr:to>
    <xdr:graphicFrame macro="">
      <xdr:nvGraphicFramePr>
        <xdr:cNvPr id="1032" name="Diagramm 8">
          <a:extLst>
            <a:ext uri="{FF2B5EF4-FFF2-40B4-BE49-F238E27FC236}">
              <a16:creationId xmlns:a16="http://schemas.microsoft.com/office/drawing/2014/main" id="{E94F9A13-51C2-40E6-A0D0-98EAA096A5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19050</xdr:colOff>
      <xdr:row>169</xdr:row>
      <xdr:rowOff>152400</xdr:rowOff>
    </xdr:from>
    <xdr:to>
      <xdr:col>6</xdr:col>
      <xdr:colOff>742950</xdr:colOff>
      <xdr:row>180</xdr:row>
      <xdr:rowOff>152400</xdr:rowOff>
    </xdr:to>
    <xdr:graphicFrame macro="">
      <xdr:nvGraphicFramePr>
        <xdr:cNvPr id="1033" name="Diagramm 9">
          <a:extLst>
            <a:ext uri="{FF2B5EF4-FFF2-40B4-BE49-F238E27FC236}">
              <a16:creationId xmlns:a16="http://schemas.microsoft.com/office/drawing/2014/main" id="{D51749EE-904F-4B38-AC5C-E343547A51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19050</xdr:colOff>
      <xdr:row>181</xdr:row>
      <xdr:rowOff>9525</xdr:rowOff>
    </xdr:from>
    <xdr:to>
      <xdr:col>6</xdr:col>
      <xdr:colOff>752475</xdr:colOff>
      <xdr:row>192</xdr:row>
      <xdr:rowOff>28575</xdr:rowOff>
    </xdr:to>
    <xdr:graphicFrame macro="">
      <xdr:nvGraphicFramePr>
        <xdr:cNvPr id="1034" name="Diagramm 10">
          <a:extLst>
            <a:ext uri="{FF2B5EF4-FFF2-40B4-BE49-F238E27FC236}">
              <a16:creationId xmlns:a16="http://schemas.microsoft.com/office/drawing/2014/main" id="{A085D295-B748-470E-83DF-72DD3CCD1F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19050</xdr:colOff>
      <xdr:row>192</xdr:row>
      <xdr:rowOff>28575</xdr:rowOff>
    </xdr:from>
    <xdr:to>
      <xdr:col>6</xdr:col>
      <xdr:colOff>742950</xdr:colOff>
      <xdr:row>202</xdr:row>
      <xdr:rowOff>142875</xdr:rowOff>
    </xdr:to>
    <xdr:graphicFrame macro="">
      <xdr:nvGraphicFramePr>
        <xdr:cNvPr id="1035" name="Diagramm 11">
          <a:extLst>
            <a:ext uri="{FF2B5EF4-FFF2-40B4-BE49-F238E27FC236}">
              <a16:creationId xmlns:a16="http://schemas.microsoft.com/office/drawing/2014/main" id="{8B9DF258-0050-49AA-9258-D4DFC2A524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28575</xdr:colOff>
      <xdr:row>202</xdr:row>
      <xdr:rowOff>152400</xdr:rowOff>
    </xdr:from>
    <xdr:to>
      <xdr:col>6</xdr:col>
      <xdr:colOff>752475</xdr:colOff>
      <xdr:row>213</xdr:row>
      <xdr:rowOff>152400</xdr:rowOff>
    </xdr:to>
    <xdr:graphicFrame macro="">
      <xdr:nvGraphicFramePr>
        <xdr:cNvPr id="1036" name="Diagramm 12">
          <a:extLst>
            <a:ext uri="{FF2B5EF4-FFF2-40B4-BE49-F238E27FC236}">
              <a16:creationId xmlns:a16="http://schemas.microsoft.com/office/drawing/2014/main" id="{34157035-E7AD-47C5-AA08-077BB10C2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9525</xdr:colOff>
      <xdr:row>214</xdr:row>
      <xdr:rowOff>0</xdr:rowOff>
    </xdr:from>
    <xdr:to>
      <xdr:col>6</xdr:col>
      <xdr:colOff>752475</xdr:colOff>
      <xdr:row>224</xdr:row>
      <xdr:rowOff>123825</xdr:rowOff>
    </xdr:to>
    <xdr:graphicFrame macro="">
      <xdr:nvGraphicFramePr>
        <xdr:cNvPr id="1037" name="Diagramm 13">
          <a:extLst>
            <a:ext uri="{FF2B5EF4-FFF2-40B4-BE49-F238E27FC236}">
              <a16:creationId xmlns:a16="http://schemas.microsoft.com/office/drawing/2014/main" id="{B62A7078-D92A-483E-87B9-F50C64938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19050</xdr:colOff>
      <xdr:row>224</xdr:row>
      <xdr:rowOff>142875</xdr:rowOff>
    </xdr:from>
    <xdr:to>
      <xdr:col>7</xdr:col>
      <xdr:colOff>0</xdr:colOff>
      <xdr:row>235</xdr:row>
      <xdr:rowOff>123825</xdr:rowOff>
    </xdr:to>
    <xdr:graphicFrame macro="">
      <xdr:nvGraphicFramePr>
        <xdr:cNvPr id="1038" name="Diagramm 14">
          <a:extLst>
            <a:ext uri="{FF2B5EF4-FFF2-40B4-BE49-F238E27FC236}">
              <a16:creationId xmlns:a16="http://schemas.microsoft.com/office/drawing/2014/main" id="{11255373-F184-43DC-9ECD-1213A1E4E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19050</xdr:colOff>
      <xdr:row>235</xdr:row>
      <xdr:rowOff>142875</xdr:rowOff>
    </xdr:from>
    <xdr:to>
      <xdr:col>7</xdr:col>
      <xdr:colOff>0</xdr:colOff>
      <xdr:row>246</xdr:row>
      <xdr:rowOff>95250</xdr:rowOff>
    </xdr:to>
    <xdr:graphicFrame macro="">
      <xdr:nvGraphicFramePr>
        <xdr:cNvPr id="1039" name="Diagramm 15">
          <a:extLst>
            <a:ext uri="{FF2B5EF4-FFF2-40B4-BE49-F238E27FC236}">
              <a16:creationId xmlns:a16="http://schemas.microsoft.com/office/drawing/2014/main" id="{DB8B78A8-53F6-48C2-9171-9BDEF205C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19050</xdr:colOff>
      <xdr:row>246</xdr:row>
      <xdr:rowOff>104775</xdr:rowOff>
    </xdr:from>
    <xdr:to>
      <xdr:col>7</xdr:col>
      <xdr:colOff>0</xdr:colOff>
      <xdr:row>257</xdr:row>
      <xdr:rowOff>104775</xdr:rowOff>
    </xdr:to>
    <xdr:graphicFrame macro="">
      <xdr:nvGraphicFramePr>
        <xdr:cNvPr id="1040" name="Diagramm 16">
          <a:extLst>
            <a:ext uri="{FF2B5EF4-FFF2-40B4-BE49-F238E27FC236}">
              <a16:creationId xmlns:a16="http://schemas.microsoft.com/office/drawing/2014/main" id="{2D89A415-00C3-4F59-91A7-0FC851033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28575</xdr:colOff>
      <xdr:row>257</xdr:row>
      <xdr:rowOff>114300</xdr:rowOff>
    </xdr:from>
    <xdr:to>
      <xdr:col>7</xdr:col>
      <xdr:colOff>0</xdr:colOff>
      <xdr:row>268</xdr:row>
      <xdr:rowOff>133350</xdr:rowOff>
    </xdr:to>
    <xdr:graphicFrame macro="">
      <xdr:nvGraphicFramePr>
        <xdr:cNvPr id="1041" name="Diagramm 17">
          <a:extLst>
            <a:ext uri="{FF2B5EF4-FFF2-40B4-BE49-F238E27FC236}">
              <a16:creationId xmlns:a16="http://schemas.microsoft.com/office/drawing/2014/main" id="{08BDE78E-CAE7-4ABA-9729-DD9183521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19050</xdr:colOff>
      <xdr:row>2</xdr:row>
      <xdr:rowOff>38100</xdr:rowOff>
    </xdr:from>
    <xdr:to>
      <xdr:col>6</xdr:col>
      <xdr:colOff>742950</xdr:colOff>
      <xdr:row>15</xdr:row>
      <xdr:rowOff>19050</xdr:rowOff>
    </xdr:to>
    <xdr:graphicFrame macro="">
      <xdr:nvGraphicFramePr>
        <xdr:cNvPr id="1042" name="Diagramm 18">
          <a:extLst>
            <a:ext uri="{FF2B5EF4-FFF2-40B4-BE49-F238E27FC236}">
              <a16:creationId xmlns:a16="http://schemas.microsoft.com/office/drawing/2014/main" id="{549C118C-22BD-4768-BD6A-B787DB0576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19050</xdr:colOff>
      <xdr:row>103</xdr:row>
      <xdr:rowOff>133350</xdr:rowOff>
    </xdr:from>
    <xdr:to>
      <xdr:col>7</xdr:col>
      <xdr:colOff>0</xdr:colOff>
      <xdr:row>114</xdr:row>
      <xdr:rowOff>142875</xdr:rowOff>
    </xdr:to>
    <xdr:graphicFrame macro="">
      <xdr:nvGraphicFramePr>
        <xdr:cNvPr id="1045" name="Diagramm 21">
          <a:extLst>
            <a:ext uri="{FF2B5EF4-FFF2-40B4-BE49-F238E27FC236}">
              <a16:creationId xmlns:a16="http://schemas.microsoft.com/office/drawing/2014/main" id="{67937BA7-0B65-4268-BBA1-108B065F9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0</xdr:colOff>
      <xdr:row>269</xdr:row>
      <xdr:rowOff>0</xdr:rowOff>
    </xdr:from>
    <xdr:to>
      <xdr:col>6</xdr:col>
      <xdr:colOff>742950</xdr:colOff>
      <xdr:row>280</xdr:row>
      <xdr:rowOff>28575</xdr:rowOff>
    </xdr:to>
    <xdr:graphicFrame macro="">
      <xdr:nvGraphicFramePr>
        <xdr:cNvPr id="1046" name="Diagramm 22">
          <a:extLst>
            <a:ext uri="{FF2B5EF4-FFF2-40B4-BE49-F238E27FC236}">
              <a16:creationId xmlns:a16="http://schemas.microsoft.com/office/drawing/2014/main" id="{73A381E3-CD7D-4188-9975-E30FDA972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0</xdr:colOff>
      <xdr:row>280</xdr:row>
      <xdr:rowOff>0</xdr:rowOff>
    </xdr:from>
    <xdr:to>
      <xdr:col>6</xdr:col>
      <xdr:colOff>752475</xdr:colOff>
      <xdr:row>291</xdr:row>
      <xdr:rowOff>38100</xdr:rowOff>
    </xdr:to>
    <xdr:graphicFrame macro="">
      <xdr:nvGraphicFramePr>
        <xdr:cNvPr id="1047" name="Diagramm 23">
          <a:extLst>
            <a:ext uri="{FF2B5EF4-FFF2-40B4-BE49-F238E27FC236}">
              <a16:creationId xmlns:a16="http://schemas.microsoft.com/office/drawing/2014/main" id="{BAAE59B9-098C-46BA-B9C0-62D642249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0</xdr:colOff>
      <xdr:row>291</xdr:row>
      <xdr:rowOff>0</xdr:rowOff>
    </xdr:from>
    <xdr:to>
      <xdr:col>6</xdr:col>
      <xdr:colOff>752475</xdr:colOff>
      <xdr:row>302</xdr:row>
      <xdr:rowOff>38100</xdr:rowOff>
    </xdr:to>
    <xdr:graphicFrame macro="">
      <xdr:nvGraphicFramePr>
        <xdr:cNvPr id="1048" name="Diagramm 24">
          <a:extLst>
            <a:ext uri="{FF2B5EF4-FFF2-40B4-BE49-F238E27FC236}">
              <a16:creationId xmlns:a16="http://schemas.microsoft.com/office/drawing/2014/main" id="{C05DCEDE-8748-4107-9A64-89F49952B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0</xdr:colOff>
      <xdr:row>302</xdr:row>
      <xdr:rowOff>0</xdr:rowOff>
    </xdr:from>
    <xdr:to>
      <xdr:col>7</xdr:col>
      <xdr:colOff>0</xdr:colOff>
      <xdr:row>313</xdr:row>
      <xdr:rowOff>47625</xdr:rowOff>
    </xdr:to>
    <xdr:graphicFrame macro="">
      <xdr:nvGraphicFramePr>
        <xdr:cNvPr id="1049" name="Diagramm 25">
          <a:extLst>
            <a:ext uri="{FF2B5EF4-FFF2-40B4-BE49-F238E27FC236}">
              <a16:creationId xmlns:a16="http://schemas.microsoft.com/office/drawing/2014/main" id="{875FD0C7-3F0A-4BEC-BD4B-FF7EC1DA7D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0</xdr:colOff>
      <xdr:row>59</xdr:row>
      <xdr:rowOff>0</xdr:rowOff>
    </xdr:from>
    <xdr:to>
      <xdr:col>6</xdr:col>
      <xdr:colOff>752475</xdr:colOff>
      <xdr:row>70</xdr:row>
      <xdr:rowOff>19050</xdr:rowOff>
    </xdr:to>
    <xdr:graphicFrame macro="">
      <xdr:nvGraphicFramePr>
        <xdr:cNvPr id="1050" name="Diagramm 26">
          <a:extLst>
            <a:ext uri="{FF2B5EF4-FFF2-40B4-BE49-F238E27FC236}">
              <a16:creationId xmlns:a16="http://schemas.microsoft.com/office/drawing/2014/main" id="{D1C4286F-8E3A-4EA2-8347-46E31DB657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0</xdr:colOff>
      <xdr:row>115</xdr:row>
      <xdr:rowOff>0</xdr:rowOff>
    </xdr:from>
    <xdr:to>
      <xdr:col>6</xdr:col>
      <xdr:colOff>752475</xdr:colOff>
      <xdr:row>126</xdr:row>
      <xdr:rowOff>0</xdr:rowOff>
    </xdr:to>
    <xdr:graphicFrame macro="">
      <xdr:nvGraphicFramePr>
        <xdr:cNvPr id="1053" name="Diagramm 29">
          <a:extLst>
            <a:ext uri="{FF2B5EF4-FFF2-40B4-BE49-F238E27FC236}">
              <a16:creationId xmlns:a16="http://schemas.microsoft.com/office/drawing/2014/main" id="{3B30D587-0915-4D81-8807-5B8C68ACD1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0</xdr:colOff>
      <xdr:row>126</xdr:row>
      <xdr:rowOff>0</xdr:rowOff>
    </xdr:from>
    <xdr:to>
      <xdr:col>7</xdr:col>
      <xdr:colOff>0</xdr:colOff>
      <xdr:row>137</xdr:row>
      <xdr:rowOff>0</xdr:rowOff>
    </xdr:to>
    <xdr:graphicFrame macro="">
      <xdr:nvGraphicFramePr>
        <xdr:cNvPr id="1054" name="Diagramm 30">
          <a:extLst>
            <a:ext uri="{FF2B5EF4-FFF2-40B4-BE49-F238E27FC236}">
              <a16:creationId xmlns:a16="http://schemas.microsoft.com/office/drawing/2014/main" id="{AAB4DD76-1F1C-4B1A-8D95-6D27D7E8B0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0</xdr:colOff>
      <xdr:row>70</xdr:row>
      <xdr:rowOff>0</xdr:rowOff>
    </xdr:from>
    <xdr:to>
      <xdr:col>6</xdr:col>
      <xdr:colOff>752475</xdr:colOff>
      <xdr:row>81</xdr:row>
      <xdr:rowOff>19050</xdr:rowOff>
    </xdr:to>
    <xdr:graphicFrame macro="">
      <xdr:nvGraphicFramePr>
        <xdr:cNvPr id="1057" name="Diagramm 33">
          <a:extLst>
            <a:ext uri="{FF2B5EF4-FFF2-40B4-BE49-F238E27FC236}">
              <a16:creationId xmlns:a16="http://schemas.microsoft.com/office/drawing/2014/main" id="{BE764C5A-8DDD-4905-A333-219C7CE9CC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xdr:col>
      <xdr:colOff>0</xdr:colOff>
      <xdr:row>81</xdr:row>
      <xdr:rowOff>0</xdr:rowOff>
    </xdr:from>
    <xdr:to>
      <xdr:col>6</xdr:col>
      <xdr:colOff>752475</xdr:colOff>
      <xdr:row>92</xdr:row>
      <xdr:rowOff>19050</xdr:rowOff>
    </xdr:to>
    <xdr:graphicFrame macro="">
      <xdr:nvGraphicFramePr>
        <xdr:cNvPr id="1058" name="Diagramm 34">
          <a:extLst>
            <a:ext uri="{FF2B5EF4-FFF2-40B4-BE49-F238E27FC236}">
              <a16:creationId xmlns:a16="http://schemas.microsoft.com/office/drawing/2014/main" id="{3632DF81-2256-4718-AFA9-8F89DFFB14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1:F29"/>
  <sheetViews>
    <sheetView showGridLines="0" zoomScale="70" zoomScaleNormal="70" workbookViewId="0">
      <selection sqref="A1:IV1"/>
    </sheetView>
  </sheetViews>
  <sheetFormatPr baseColWidth="10" defaultRowHeight="12.75" x14ac:dyDescent="0.2"/>
  <cols>
    <col min="4" max="4" width="15.7109375" bestFit="1" customWidth="1"/>
    <col min="5" max="5" width="13" customWidth="1"/>
  </cols>
  <sheetData>
    <row r="21" spans="3:6" ht="15.75" x14ac:dyDescent="0.25">
      <c r="D21" s="30" t="s">
        <v>72</v>
      </c>
      <c r="E21" s="30"/>
      <c r="F21" s="31" t="s">
        <v>76</v>
      </c>
    </row>
    <row r="22" spans="3:6" ht="15.75" x14ac:dyDescent="0.25">
      <c r="D22" s="30" t="s">
        <v>73</v>
      </c>
      <c r="E22" s="30"/>
      <c r="F22" s="32">
        <v>1976</v>
      </c>
    </row>
    <row r="23" spans="3:6" ht="15.75" x14ac:dyDescent="0.25">
      <c r="D23" s="30" t="s">
        <v>74</v>
      </c>
      <c r="E23" s="30"/>
      <c r="F23" s="30" t="s">
        <v>77</v>
      </c>
    </row>
    <row r="24" spans="3:6" ht="15.75" x14ac:dyDescent="0.25">
      <c r="D24" s="30" t="s">
        <v>75</v>
      </c>
      <c r="E24" s="30"/>
      <c r="F24" s="30" t="s">
        <v>78</v>
      </c>
    </row>
    <row r="25" spans="3:6" ht="15.75" x14ac:dyDescent="0.25">
      <c r="D25" s="30"/>
      <c r="E25" s="30"/>
      <c r="F25" s="30"/>
    </row>
    <row r="26" spans="3:6" ht="15.75" x14ac:dyDescent="0.25">
      <c r="D26" s="30"/>
      <c r="E26" s="30"/>
      <c r="F26" s="30"/>
    </row>
    <row r="29" spans="3:6" ht="15.75" x14ac:dyDescent="0.25">
      <c r="C29" s="30" t="s">
        <v>79</v>
      </c>
    </row>
  </sheetData>
  <pageMargins left="0.7" right="0.7" top="0.78740157499999996" bottom="0.78740157499999996" header="0.3" footer="0.3"/>
  <pageSetup paperSize="8" scale="83"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0:Z36"/>
  <sheetViews>
    <sheetView showGridLines="0" zoomScale="110" zoomScaleNormal="110" workbookViewId="0">
      <selection activeCell="M104" sqref="M104"/>
    </sheetView>
  </sheetViews>
  <sheetFormatPr baseColWidth="10" defaultRowHeight="12.75" x14ac:dyDescent="0.2"/>
  <sheetData>
    <row r="10" spans="22:22" x14ac:dyDescent="0.2">
      <c r="V10" s="29" t="s">
        <v>80</v>
      </c>
    </row>
    <row r="24" spans="2:2" ht="15.75" x14ac:dyDescent="0.25">
      <c r="B24" s="30"/>
    </row>
    <row r="35" spans="26:26" x14ac:dyDescent="0.2">
      <c r="Z35" s="29" t="s">
        <v>82</v>
      </c>
    </row>
    <row r="36" spans="26:26" x14ac:dyDescent="0.2">
      <c r="Z36" s="29" t="s">
        <v>81</v>
      </c>
    </row>
  </sheetData>
  <pageMargins left="0.7" right="0.7" top="0.78740157499999996" bottom="0.78740157499999996" header="0.3" footer="0.3"/>
  <pageSetup paperSize="8"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Q6:X66"/>
  <sheetViews>
    <sheetView topLeftCell="A4" workbookViewId="0">
      <selection activeCell="Q27" sqref="Q27:X32"/>
    </sheetView>
  </sheetViews>
  <sheetFormatPr baseColWidth="10" defaultRowHeight="12.75" x14ac:dyDescent="0.2"/>
  <sheetData>
    <row r="6" spans="17:24" x14ac:dyDescent="0.2">
      <c r="Q6" s="35" t="s">
        <v>83</v>
      </c>
      <c r="R6" s="36"/>
      <c r="S6" s="36"/>
      <c r="T6" s="36"/>
      <c r="U6" s="36"/>
      <c r="V6" s="36"/>
      <c r="W6" s="36"/>
      <c r="X6" s="36"/>
    </row>
    <row r="7" spans="17:24" x14ac:dyDescent="0.2">
      <c r="Q7" s="36"/>
      <c r="R7" s="36"/>
      <c r="S7" s="36"/>
      <c r="T7" s="36"/>
      <c r="U7" s="36"/>
      <c r="V7" s="36"/>
      <c r="W7" s="36"/>
      <c r="X7" s="36"/>
    </row>
    <row r="8" spans="17:24" x14ac:dyDescent="0.2">
      <c r="Q8" s="36"/>
      <c r="R8" s="36"/>
      <c r="S8" s="36"/>
      <c r="T8" s="36"/>
      <c r="U8" s="36"/>
      <c r="V8" s="36"/>
      <c r="W8" s="36"/>
      <c r="X8" s="36"/>
    </row>
    <row r="9" spans="17:24" x14ac:dyDescent="0.2">
      <c r="Q9" s="36"/>
      <c r="R9" s="36"/>
      <c r="S9" s="36"/>
      <c r="T9" s="36"/>
      <c r="U9" s="36"/>
      <c r="V9" s="36"/>
      <c r="W9" s="36"/>
      <c r="X9" s="36"/>
    </row>
    <row r="10" spans="17:24" x14ac:dyDescent="0.2">
      <c r="Q10" s="36"/>
      <c r="R10" s="36"/>
      <c r="S10" s="36"/>
      <c r="T10" s="36"/>
      <c r="U10" s="36"/>
      <c r="V10" s="36"/>
      <c r="W10" s="36"/>
      <c r="X10" s="36"/>
    </row>
    <row r="11" spans="17:24" x14ac:dyDescent="0.2">
      <c r="Q11" s="36"/>
      <c r="R11" s="36"/>
      <c r="S11" s="36"/>
      <c r="T11" s="36"/>
      <c r="U11" s="36"/>
      <c r="V11" s="36"/>
      <c r="W11" s="36"/>
      <c r="X11" s="36"/>
    </row>
    <row r="12" spans="17:24" x14ac:dyDescent="0.2">
      <c r="Q12" s="36"/>
      <c r="R12" s="36"/>
      <c r="S12" s="36"/>
      <c r="T12" s="36"/>
      <c r="U12" s="36"/>
      <c r="V12" s="36"/>
      <c r="W12" s="36"/>
      <c r="X12" s="36"/>
    </row>
    <row r="13" spans="17:24" x14ac:dyDescent="0.2">
      <c r="Q13" s="33" t="s">
        <v>84</v>
      </c>
      <c r="R13" s="34"/>
      <c r="S13" s="34"/>
      <c r="T13" s="34"/>
      <c r="U13" s="34"/>
      <c r="V13" s="34"/>
      <c r="W13" s="34"/>
      <c r="X13" s="34"/>
    </row>
    <row r="14" spans="17:24" x14ac:dyDescent="0.2">
      <c r="Q14" s="34"/>
      <c r="R14" s="34"/>
      <c r="S14" s="34"/>
      <c r="T14" s="34"/>
      <c r="U14" s="34"/>
      <c r="V14" s="34"/>
      <c r="W14" s="34"/>
      <c r="X14" s="34"/>
    </row>
    <row r="15" spans="17:24" x14ac:dyDescent="0.2">
      <c r="Q15" s="34"/>
      <c r="R15" s="34"/>
      <c r="S15" s="34"/>
      <c r="T15" s="34"/>
      <c r="U15" s="34"/>
      <c r="V15" s="34"/>
      <c r="W15" s="34"/>
      <c r="X15" s="34"/>
    </row>
    <row r="16" spans="17:24" x14ac:dyDescent="0.2">
      <c r="Q16" s="34"/>
      <c r="R16" s="34"/>
      <c r="S16" s="34"/>
      <c r="T16" s="34"/>
      <c r="U16" s="34"/>
      <c r="V16" s="34"/>
      <c r="W16" s="34"/>
      <c r="X16" s="34"/>
    </row>
    <row r="17" spans="17:24" x14ac:dyDescent="0.2">
      <c r="Q17" s="34"/>
      <c r="R17" s="34"/>
      <c r="S17" s="34"/>
      <c r="T17" s="34"/>
      <c r="U17" s="34"/>
      <c r="V17" s="34"/>
      <c r="W17" s="34"/>
      <c r="X17" s="34"/>
    </row>
    <row r="18" spans="17:24" x14ac:dyDescent="0.2">
      <c r="Q18" s="34"/>
      <c r="R18" s="34"/>
      <c r="S18" s="34"/>
      <c r="T18" s="34"/>
      <c r="U18" s="34"/>
      <c r="V18" s="34"/>
      <c r="W18" s="34"/>
      <c r="X18" s="34"/>
    </row>
    <row r="19" spans="17:24" x14ac:dyDescent="0.2">
      <c r="Q19" s="34"/>
      <c r="R19" s="34"/>
      <c r="S19" s="34"/>
      <c r="T19" s="34"/>
      <c r="U19" s="34"/>
      <c r="V19" s="34"/>
      <c r="W19" s="34"/>
      <c r="X19" s="34"/>
    </row>
    <row r="20" spans="17:24" x14ac:dyDescent="0.2">
      <c r="Q20" s="33" t="s">
        <v>89</v>
      </c>
      <c r="R20" s="34"/>
      <c r="S20" s="34"/>
      <c r="T20" s="34"/>
      <c r="U20" s="34"/>
      <c r="V20" s="34"/>
      <c r="W20" s="34"/>
      <c r="X20" s="34"/>
    </row>
    <row r="21" spans="17:24" x14ac:dyDescent="0.2">
      <c r="Q21" s="34"/>
      <c r="R21" s="34"/>
      <c r="S21" s="34"/>
      <c r="T21" s="34"/>
      <c r="U21" s="34"/>
      <c r="V21" s="34"/>
      <c r="W21" s="34"/>
      <c r="X21" s="34"/>
    </row>
    <row r="22" spans="17:24" x14ac:dyDescent="0.2">
      <c r="Q22" s="34"/>
      <c r="R22" s="34"/>
      <c r="S22" s="34"/>
      <c r="T22" s="34"/>
      <c r="U22" s="34"/>
      <c r="V22" s="34"/>
      <c r="W22" s="34"/>
      <c r="X22" s="34"/>
    </row>
    <row r="23" spans="17:24" x14ac:dyDescent="0.2">
      <c r="Q23" s="34"/>
      <c r="R23" s="34"/>
      <c r="S23" s="34"/>
      <c r="T23" s="34"/>
      <c r="U23" s="34"/>
      <c r="V23" s="34"/>
      <c r="W23" s="34"/>
      <c r="X23" s="34"/>
    </row>
    <row r="24" spans="17:24" x14ac:dyDescent="0.2">
      <c r="Q24" s="34"/>
      <c r="R24" s="34"/>
      <c r="S24" s="34"/>
      <c r="T24" s="34"/>
      <c r="U24" s="34"/>
      <c r="V24" s="34"/>
      <c r="W24" s="34"/>
      <c r="X24" s="34"/>
    </row>
    <row r="25" spans="17:24" x14ac:dyDescent="0.2">
      <c r="Q25" s="34"/>
      <c r="R25" s="34"/>
      <c r="S25" s="34"/>
      <c r="T25" s="34"/>
      <c r="U25" s="34"/>
      <c r="V25" s="34"/>
      <c r="W25" s="34"/>
      <c r="X25" s="34"/>
    </row>
    <row r="26" spans="17:24" x14ac:dyDescent="0.2">
      <c r="Q26" s="34"/>
      <c r="R26" s="34"/>
      <c r="S26" s="34"/>
      <c r="T26" s="34"/>
      <c r="U26" s="34"/>
      <c r="V26" s="34"/>
      <c r="W26" s="34"/>
      <c r="X26" s="34"/>
    </row>
    <row r="27" spans="17:24" x14ac:dyDescent="0.2">
      <c r="Q27" s="33" t="s">
        <v>85</v>
      </c>
      <c r="R27" s="34"/>
      <c r="S27" s="34"/>
      <c r="T27" s="34"/>
      <c r="U27" s="34"/>
      <c r="V27" s="34"/>
      <c r="W27" s="34"/>
      <c r="X27" s="34"/>
    </row>
    <row r="28" spans="17:24" x14ac:dyDescent="0.2">
      <c r="Q28" s="34"/>
      <c r="R28" s="34"/>
      <c r="S28" s="34"/>
      <c r="T28" s="34"/>
      <c r="U28" s="34"/>
      <c r="V28" s="34"/>
      <c r="W28" s="34"/>
      <c r="X28" s="34"/>
    </row>
    <row r="29" spans="17:24" x14ac:dyDescent="0.2">
      <c r="Q29" s="34"/>
      <c r="R29" s="34"/>
      <c r="S29" s="34"/>
      <c r="T29" s="34"/>
      <c r="U29" s="34"/>
      <c r="V29" s="34"/>
      <c r="W29" s="34"/>
      <c r="X29" s="34"/>
    </row>
    <row r="30" spans="17:24" x14ac:dyDescent="0.2">
      <c r="Q30" s="34"/>
      <c r="R30" s="34"/>
      <c r="S30" s="34"/>
      <c r="T30" s="34"/>
      <c r="U30" s="34"/>
      <c r="V30" s="34"/>
      <c r="W30" s="34"/>
      <c r="X30" s="34"/>
    </row>
    <row r="31" spans="17:24" x14ac:dyDescent="0.2">
      <c r="Q31" s="34"/>
      <c r="R31" s="34"/>
      <c r="S31" s="34"/>
      <c r="T31" s="34"/>
      <c r="U31" s="34"/>
      <c r="V31" s="34"/>
      <c r="W31" s="34"/>
      <c r="X31" s="34"/>
    </row>
    <row r="32" spans="17:24" x14ac:dyDescent="0.2">
      <c r="Q32" s="34"/>
      <c r="R32" s="34"/>
      <c r="S32" s="34"/>
      <c r="T32" s="34"/>
      <c r="U32" s="34"/>
      <c r="V32" s="34"/>
      <c r="W32" s="34"/>
      <c r="X32" s="34"/>
    </row>
    <row r="33" spans="17:24" x14ac:dyDescent="0.2">
      <c r="Q33" s="33" t="s">
        <v>89</v>
      </c>
      <c r="R33" s="34"/>
      <c r="S33" s="34"/>
      <c r="T33" s="34"/>
      <c r="U33" s="34"/>
      <c r="V33" s="34"/>
      <c r="W33" s="34"/>
      <c r="X33" s="34"/>
    </row>
    <row r="34" spans="17:24" x14ac:dyDescent="0.2">
      <c r="Q34" s="34"/>
      <c r="R34" s="34"/>
      <c r="S34" s="34"/>
      <c r="T34" s="34"/>
      <c r="U34" s="34"/>
      <c r="V34" s="34"/>
      <c r="W34" s="34"/>
      <c r="X34" s="34"/>
    </row>
    <row r="35" spans="17:24" x14ac:dyDescent="0.2">
      <c r="Q35" s="34"/>
      <c r="R35" s="34"/>
      <c r="S35" s="34"/>
      <c r="T35" s="34"/>
      <c r="U35" s="34"/>
      <c r="V35" s="34"/>
      <c r="W35" s="34"/>
      <c r="X35" s="34"/>
    </row>
    <row r="36" spans="17:24" x14ac:dyDescent="0.2">
      <c r="Q36" s="34"/>
      <c r="R36" s="34"/>
      <c r="S36" s="34"/>
      <c r="T36" s="34"/>
      <c r="U36" s="34"/>
      <c r="V36" s="34"/>
      <c r="W36" s="34"/>
      <c r="X36" s="34"/>
    </row>
    <row r="37" spans="17:24" x14ac:dyDescent="0.2">
      <c r="Q37" s="34"/>
      <c r="R37" s="34"/>
      <c r="S37" s="34"/>
      <c r="T37" s="34"/>
      <c r="U37" s="34"/>
      <c r="V37" s="34"/>
      <c r="W37" s="34"/>
      <c r="X37" s="34"/>
    </row>
    <row r="38" spans="17:24" x14ac:dyDescent="0.2">
      <c r="Q38" s="34"/>
      <c r="R38" s="34"/>
      <c r="S38" s="34"/>
      <c r="T38" s="34"/>
      <c r="U38" s="34"/>
      <c r="V38" s="34"/>
      <c r="W38" s="34"/>
      <c r="X38" s="34"/>
    </row>
    <row r="39" spans="17:24" x14ac:dyDescent="0.2">
      <c r="Q39" s="34"/>
      <c r="R39" s="34"/>
      <c r="S39" s="34"/>
      <c r="T39" s="34"/>
      <c r="U39" s="34"/>
      <c r="V39" s="34"/>
      <c r="W39" s="34"/>
      <c r="X39" s="34"/>
    </row>
    <row r="40" spans="17:24" x14ac:dyDescent="0.2">
      <c r="Q40" s="33" t="s">
        <v>86</v>
      </c>
      <c r="R40" s="34"/>
      <c r="S40" s="34"/>
      <c r="T40" s="34"/>
      <c r="U40" s="34"/>
      <c r="V40" s="34"/>
      <c r="W40" s="34"/>
      <c r="X40" s="34"/>
    </row>
    <row r="41" spans="17:24" x14ac:dyDescent="0.2">
      <c r="Q41" s="34"/>
      <c r="R41" s="34"/>
      <c r="S41" s="34"/>
      <c r="T41" s="34"/>
      <c r="U41" s="34"/>
      <c r="V41" s="34"/>
      <c r="W41" s="34"/>
      <c r="X41" s="34"/>
    </row>
    <row r="42" spans="17:24" x14ac:dyDescent="0.2">
      <c r="Q42" s="34"/>
      <c r="R42" s="34"/>
      <c r="S42" s="34"/>
      <c r="T42" s="34"/>
      <c r="U42" s="34"/>
      <c r="V42" s="34"/>
      <c r="W42" s="34"/>
      <c r="X42" s="34"/>
    </row>
    <row r="43" spans="17:24" x14ac:dyDescent="0.2">
      <c r="Q43" s="34"/>
      <c r="R43" s="34"/>
      <c r="S43" s="34"/>
      <c r="T43" s="34"/>
      <c r="U43" s="34"/>
      <c r="V43" s="34"/>
      <c r="W43" s="34"/>
      <c r="X43" s="34"/>
    </row>
    <row r="44" spans="17:24" x14ac:dyDescent="0.2">
      <c r="Q44" s="34"/>
      <c r="R44" s="34"/>
      <c r="S44" s="34"/>
      <c r="T44" s="34"/>
      <c r="U44" s="34"/>
      <c r="V44" s="34"/>
      <c r="W44" s="34"/>
      <c r="X44" s="34"/>
    </row>
    <row r="45" spans="17:24" x14ac:dyDescent="0.2">
      <c r="Q45" s="34"/>
      <c r="R45" s="34"/>
      <c r="S45" s="34"/>
      <c r="T45" s="34"/>
      <c r="U45" s="34"/>
      <c r="V45" s="34"/>
      <c r="W45" s="34"/>
      <c r="X45" s="34"/>
    </row>
    <row r="46" spans="17:24" x14ac:dyDescent="0.2">
      <c r="Q46" s="34"/>
      <c r="R46" s="34"/>
      <c r="S46" s="34"/>
      <c r="T46" s="34"/>
      <c r="U46" s="34"/>
      <c r="V46" s="34"/>
      <c r="W46" s="34"/>
      <c r="X46" s="34"/>
    </row>
    <row r="47" spans="17:24" x14ac:dyDescent="0.2">
      <c r="Q47" s="33" t="s">
        <v>89</v>
      </c>
      <c r="R47" s="34"/>
      <c r="S47" s="34"/>
      <c r="T47" s="34"/>
      <c r="U47" s="34"/>
      <c r="V47" s="34"/>
      <c r="W47" s="34"/>
      <c r="X47" s="34"/>
    </row>
    <row r="48" spans="17:24" x14ac:dyDescent="0.2">
      <c r="Q48" s="34"/>
      <c r="R48" s="34"/>
      <c r="S48" s="34"/>
      <c r="T48" s="34"/>
      <c r="U48" s="34"/>
      <c r="V48" s="34"/>
      <c r="W48" s="34"/>
      <c r="X48" s="34"/>
    </row>
    <row r="49" spans="17:24" x14ac:dyDescent="0.2">
      <c r="Q49" s="34"/>
      <c r="R49" s="34"/>
      <c r="S49" s="34"/>
      <c r="T49" s="34"/>
      <c r="U49" s="34"/>
      <c r="V49" s="34"/>
      <c r="W49" s="34"/>
      <c r="X49" s="34"/>
    </row>
    <row r="50" spans="17:24" x14ac:dyDescent="0.2">
      <c r="Q50" s="34"/>
      <c r="R50" s="34"/>
      <c r="S50" s="34"/>
      <c r="T50" s="34"/>
      <c r="U50" s="34"/>
      <c r="V50" s="34"/>
      <c r="W50" s="34"/>
      <c r="X50" s="34"/>
    </row>
    <row r="51" spans="17:24" x14ac:dyDescent="0.2">
      <c r="Q51" s="34"/>
      <c r="R51" s="34"/>
      <c r="S51" s="34"/>
      <c r="T51" s="34"/>
      <c r="U51" s="34"/>
      <c r="V51" s="34"/>
      <c r="W51" s="34"/>
      <c r="X51" s="34"/>
    </row>
    <row r="52" spans="17:24" x14ac:dyDescent="0.2">
      <c r="Q52" s="34"/>
      <c r="R52" s="34"/>
      <c r="S52" s="34"/>
      <c r="T52" s="34"/>
      <c r="U52" s="34"/>
      <c r="V52" s="34"/>
      <c r="W52" s="34"/>
      <c r="X52" s="34"/>
    </row>
    <row r="53" spans="17:24" x14ac:dyDescent="0.2">
      <c r="Q53" s="34"/>
      <c r="R53" s="34"/>
      <c r="S53" s="34"/>
      <c r="T53" s="34"/>
      <c r="U53" s="34"/>
      <c r="V53" s="34"/>
      <c r="W53" s="34"/>
      <c r="X53" s="34"/>
    </row>
    <row r="54" spans="17:24" x14ac:dyDescent="0.2">
      <c r="Q54" s="33" t="s">
        <v>87</v>
      </c>
      <c r="R54" s="34"/>
      <c r="S54" s="34"/>
      <c r="T54" s="34"/>
      <c r="U54" s="34"/>
      <c r="V54" s="34"/>
      <c r="W54" s="34"/>
      <c r="X54" s="34"/>
    </row>
    <row r="55" spans="17:24" x14ac:dyDescent="0.2">
      <c r="Q55" s="34"/>
      <c r="R55" s="34"/>
      <c r="S55" s="34"/>
      <c r="T55" s="34"/>
      <c r="U55" s="34"/>
      <c r="V55" s="34"/>
      <c r="W55" s="34"/>
      <c r="X55" s="34"/>
    </row>
    <row r="56" spans="17:24" x14ac:dyDescent="0.2">
      <c r="Q56" s="34"/>
      <c r="R56" s="34"/>
      <c r="S56" s="34"/>
      <c r="T56" s="34"/>
      <c r="U56" s="34"/>
      <c r="V56" s="34"/>
      <c r="W56" s="34"/>
      <c r="X56" s="34"/>
    </row>
    <row r="57" spans="17:24" x14ac:dyDescent="0.2">
      <c r="Q57" s="34"/>
      <c r="R57" s="34"/>
      <c r="S57" s="34"/>
      <c r="T57" s="34"/>
      <c r="U57" s="34"/>
      <c r="V57" s="34"/>
      <c r="W57" s="34"/>
      <c r="X57" s="34"/>
    </row>
    <row r="58" spans="17:24" x14ac:dyDescent="0.2">
      <c r="Q58" s="34"/>
      <c r="R58" s="34"/>
      <c r="S58" s="34"/>
      <c r="T58" s="34"/>
      <c r="U58" s="34"/>
      <c r="V58" s="34"/>
      <c r="W58" s="34"/>
      <c r="X58" s="34"/>
    </row>
    <row r="59" spans="17:24" x14ac:dyDescent="0.2">
      <c r="Q59" s="34"/>
      <c r="R59" s="34"/>
      <c r="S59" s="34"/>
      <c r="T59" s="34"/>
      <c r="U59" s="34"/>
      <c r="V59" s="34"/>
      <c r="W59" s="34"/>
      <c r="X59" s="34"/>
    </row>
    <row r="60" spans="17:24" x14ac:dyDescent="0.2">
      <c r="Q60" s="34"/>
      <c r="R60" s="34"/>
      <c r="S60" s="34"/>
      <c r="T60" s="34"/>
      <c r="U60" s="34"/>
      <c r="V60" s="34"/>
      <c r="W60" s="34"/>
      <c r="X60" s="34"/>
    </row>
    <row r="61" spans="17:24" x14ac:dyDescent="0.2">
      <c r="Q61" s="33" t="s">
        <v>88</v>
      </c>
      <c r="R61" s="34"/>
      <c r="S61" s="34"/>
      <c r="T61" s="34"/>
      <c r="U61" s="34"/>
      <c r="V61" s="34"/>
      <c r="W61" s="34"/>
      <c r="X61" s="34"/>
    </row>
    <row r="62" spans="17:24" x14ac:dyDescent="0.2">
      <c r="Q62" s="34"/>
      <c r="R62" s="34"/>
      <c r="S62" s="34"/>
      <c r="T62" s="34"/>
      <c r="U62" s="34"/>
      <c r="V62" s="34"/>
      <c r="W62" s="34"/>
      <c r="X62" s="34"/>
    </row>
    <row r="63" spans="17:24" x14ac:dyDescent="0.2">
      <c r="Q63" s="34"/>
      <c r="R63" s="34"/>
      <c r="S63" s="34"/>
      <c r="T63" s="34"/>
      <c r="U63" s="34"/>
      <c r="V63" s="34"/>
      <c r="W63" s="34"/>
      <c r="X63" s="34"/>
    </row>
    <row r="64" spans="17:24" x14ac:dyDescent="0.2">
      <c r="Q64" s="34"/>
      <c r="R64" s="34"/>
      <c r="S64" s="34"/>
      <c r="T64" s="34"/>
      <c r="U64" s="34"/>
      <c r="V64" s="34"/>
      <c r="W64" s="34"/>
      <c r="X64" s="34"/>
    </row>
    <row r="65" spans="17:24" x14ac:dyDescent="0.2">
      <c r="Q65" s="34"/>
      <c r="R65" s="34"/>
      <c r="S65" s="34"/>
      <c r="T65" s="34"/>
      <c r="U65" s="34"/>
      <c r="V65" s="34"/>
      <c r="W65" s="34"/>
      <c r="X65" s="34"/>
    </row>
    <row r="66" spans="17:24" x14ac:dyDescent="0.2">
      <c r="Q66" s="34"/>
      <c r="R66" s="34"/>
      <c r="S66" s="34"/>
      <c r="T66" s="34"/>
      <c r="U66" s="34"/>
      <c r="V66" s="34"/>
      <c r="W66" s="34"/>
      <c r="X66" s="34"/>
    </row>
  </sheetData>
  <mergeCells count="9">
    <mergeCell ref="Q6:X12"/>
    <mergeCell ref="Q13:X19"/>
    <mergeCell ref="Q20:X26"/>
    <mergeCell ref="Q61:X66"/>
    <mergeCell ref="Q54:X60"/>
    <mergeCell ref="Q47:X53"/>
    <mergeCell ref="Q40:X46"/>
    <mergeCell ref="Q33:X39"/>
    <mergeCell ref="Q27:X32"/>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00"/>
  <sheetViews>
    <sheetView showGridLines="0" topLeftCell="A31" zoomScale="85" zoomScaleNormal="85" workbookViewId="0">
      <selection activeCell="V69" sqref="V69"/>
    </sheetView>
  </sheetViews>
  <sheetFormatPr baseColWidth="10" defaultRowHeight="12.75" x14ac:dyDescent="0.2"/>
  <cols>
    <col min="9" max="9" width="20.42578125" bestFit="1" customWidth="1"/>
    <col min="10" max="10" width="36.140625" bestFit="1" customWidth="1"/>
    <col min="11" max="11" width="37.42578125" bestFit="1" customWidth="1"/>
    <col min="12" max="12" width="37.140625" customWidth="1"/>
    <col min="13" max="13" width="28.42578125" customWidth="1"/>
    <col min="14" max="14" width="15.28515625" customWidth="1"/>
    <col min="15" max="15" width="34" customWidth="1"/>
  </cols>
  <sheetData>
    <row r="1" spans="2:15" x14ac:dyDescent="0.2">
      <c r="B1" s="29"/>
    </row>
    <row r="2" spans="2:15" ht="12.75" customHeight="1" x14ac:dyDescent="0.2">
      <c r="I2" s="38" t="s">
        <v>90</v>
      </c>
      <c r="J2" s="38"/>
      <c r="K2" s="38"/>
      <c r="L2" s="38"/>
      <c r="M2" s="38"/>
      <c r="N2" s="38"/>
      <c r="O2" s="38"/>
    </row>
    <row r="3" spans="2:15" ht="12.75" customHeight="1" x14ac:dyDescent="0.2">
      <c r="I3" s="38"/>
      <c r="J3" s="38"/>
      <c r="K3" s="38"/>
      <c r="L3" s="38"/>
      <c r="M3" s="38"/>
      <c r="N3" s="38"/>
      <c r="O3" s="38"/>
    </row>
    <row r="4" spans="2:15" ht="12.75" customHeight="1" x14ac:dyDescent="0.2">
      <c r="I4" s="38"/>
      <c r="J4" s="38"/>
      <c r="K4" s="38"/>
      <c r="L4" s="38"/>
      <c r="M4" s="38"/>
      <c r="N4" s="38"/>
      <c r="O4" s="38"/>
    </row>
    <row r="5" spans="2:15" x14ac:dyDescent="0.2">
      <c r="I5" s="29" t="s">
        <v>91</v>
      </c>
      <c r="J5" s="29" t="s">
        <v>94</v>
      </c>
      <c r="K5" s="29" t="s">
        <v>96</v>
      </c>
      <c r="L5" s="29" t="s">
        <v>98</v>
      </c>
      <c r="M5" s="29" t="s">
        <v>103</v>
      </c>
      <c r="N5" s="29" t="s">
        <v>97</v>
      </c>
      <c r="O5" s="29" t="s">
        <v>104</v>
      </c>
    </row>
    <row r="6" spans="2:15" ht="127.5" x14ac:dyDescent="0.2">
      <c r="I6" s="40" t="s">
        <v>92</v>
      </c>
      <c r="J6" s="41" t="s">
        <v>100</v>
      </c>
      <c r="K6" s="41" t="s">
        <v>99</v>
      </c>
      <c r="L6" s="41" t="s">
        <v>101</v>
      </c>
      <c r="M6" s="41" t="s">
        <v>102</v>
      </c>
      <c r="N6" s="41" t="s">
        <v>117</v>
      </c>
      <c r="O6" s="41" t="s">
        <v>105</v>
      </c>
    </row>
    <row r="7" spans="2:15" ht="38.25" x14ac:dyDescent="0.2">
      <c r="I7" s="40" t="s">
        <v>93</v>
      </c>
      <c r="J7" s="41" t="s">
        <v>95</v>
      </c>
      <c r="K7" s="42"/>
      <c r="L7" s="42"/>
      <c r="M7" s="42"/>
      <c r="N7" s="42"/>
    </row>
    <row r="16" spans="2:15" x14ac:dyDescent="0.2">
      <c r="I16" s="38" t="s">
        <v>106</v>
      </c>
      <c r="J16" s="34"/>
      <c r="K16" s="34"/>
      <c r="L16" s="34"/>
      <c r="M16" s="34"/>
      <c r="N16" s="34"/>
      <c r="O16" s="34"/>
    </row>
    <row r="17" spans="9:15" x14ac:dyDescent="0.2">
      <c r="I17" s="34"/>
      <c r="J17" s="34"/>
      <c r="K17" s="34"/>
      <c r="L17" s="34"/>
      <c r="M17" s="34"/>
      <c r="N17" s="34"/>
      <c r="O17" s="34"/>
    </row>
    <row r="18" spans="9:15" x14ac:dyDescent="0.2">
      <c r="I18" s="34"/>
      <c r="J18" s="34"/>
      <c r="K18" s="34"/>
      <c r="L18" s="34"/>
      <c r="M18" s="34"/>
      <c r="N18" s="34"/>
      <c r="O18" s="34"/>
    </row>
    <row r="19" spans="9:15" x14ac:dyDescent="0.2">
      <c r="I19" s="29" t="s">
        <v>91</v>
      </c>
      <c r="J19" s="29" t="s">
        <v>94</v>
      </c>
      <c r="K19" s="29" t="s">
        <v>96</v>
      </c>
      <c r="L19" s="29" t="s">
        <v>98</v>
      </c>
      <c r="M19" s="29" t="s">
        <v>103</v>
      </c>
      <c r="N19" s="29" t="s">
        <v>97</v>
      </c>
      <c r="O19" s="29" t="s">
        <v>104</v>
      </c>
    </row>
    <row r="20" spans="9:15" ht="38.25" x14ac:dyDescent="0.2">
      <c r="I20" s="37" t="s">
        <v>120</v>
      </c>
      <c r="J20" s="37" t="s">
        <v>110</v>
      </c>
      <c r="K20" s="37" t="s">
        <v>121</v>
      </c>
      <c r="L20" s="37" t="s">
        <v>122</v>
      </c>
      <c r="M20" s="37" t="s">
        <v>124</v>
      </c>
      <c r="N20" s="37" t="s">
        <v>125</v>
      </c>
      <c r="O20" s="37" t="s">
        <v>123</v>
      </c>
    </row>
    <row r="21" spans="9:15" ht="25.5" x14ac:dyDescent="0.2">
      <c r="I21" s="29" t="s">
        <v>107</v>
      </c>
      <c r="J21" s="37" t="s">
        <v>111</v>
      </c>
      <c r="K21" s="37" t="s">
        <v>126</v>
      </c>
      <c r="L21" s="44"/>
      <c r="M21" s="44"/>
      <c r="N21" s="37" t="s">
        <v>128</v>
      </c>
      <c r="O21" s="37" t="s">
        <v>127</v>
      </c>
    </row>
    <row r="22" spans="9:15" ht="38.25" x14ac:dyDescent="0.2">
      <c r="I22" s="29" t="s">
        <v>108</v>
      </c>
      <c r="J22" s="37" t="s">
        <v>112</v>
      </c>
      <c r="K22" s="44"/>
      <c r="L22" s="44"/>
      <c r="M22" s="44"/>
      <c r="N22" s="37" t="s">
        <v>128</v>
      </c>
      <c r="O22" s="44"/>
    </row>
    <row r="23" spans="9:15" ht="140.25" x14ac:dyDescent="0.2">
      <c r="I23" s="29" t="s">
        <v>109</v>
      </c>
      <c r="J23" s="37" t="s">
        <v>113</v>
      </c>
      <c r="K23" s="37" t="s">
        <v>114</v>
      </c>
      <c r="L23" s="37" t="s">
        <v>115</v>
      </c>
      <c r="M23" s="37" t="s">
        <v>119</v>
      </c>
      <c r="N23" s="37" t="s">
        <v>118</v>
      </c>
      <c r="O23" s="37" t="s">
        <v>116</v>
      </c>
    </row>
    <row r="25" spans="9:15" x14ac:dyDescent="0.2">
      <c r="J25" s="44"/>
      <c r="K25" s="44"/>
      <c r="L25" s="44"/>
      <c r="M25" s="44"/>
      <c r="N25" s="44"/>
      <c r="O25" s="44"/>
    </row>
    <row r="31" spans="9:15" x14ac:dyDescent="0.2">
      <c r="I31" s="43" t="s">
        <v>129</v>
      </c>
      <c r="J31" s="23"/>
      <c r="K31" s="23"/>
      <c r="L31" s="23"/>
      <c r="M31" s="23"/>
      <c r="N31" s="23"/>
      <c r="O31" s="23"/>
    </row>
    <row r="32" spans="9:15" x14ac:dyDescent="0.2">
      <c r="I32" s="23"/>
      <c r="J32" s="23"/>
      <c r="K32" s="23"/>
      <c r="L32" s="23"/>
      <c r="M32" s="23"/>
      <c r="N32" s="23"/>
      <c r="O32" s="23"/>
    </row>
    <row r="33" spans="9:15" x14ac:dyDescent="0.2">
      <c r="I33" s="23"/>
      <c r="J33" s="23"/>
      <c r="K33" s="23"/>
      <c r="L33" s="23"/>
      <c r="M33" s="23"/>
      <c r="N33" s="23"/>
      <c r="O33" s="23"/>
    </row>
    <row r="34" spans="9:15" x14ac:dyDescent="0.2">
      <c r="I34" s="29" t="s">
        <v>91</v>
      </c>
      <c r="J34" s="29" t="s">
        <v>94</v>
      </c>
      <c r="K34" s="29" t="s">
        <v>96</v>
      </c>
      <c r="L34" s="29" t="s">
        <v>98</v>
      </c>
      <c r="M34" s="29" t="s">
        <v>103</v>
      </c>
      <c r="N34" s="29" t="s">
        <v>97</v>
      </c>
      <c r="O34" s="29" t="s">
        <v>104</v>
      </c>
    </row>
    <row r="35" spans="9:15" ht="89.25" x14ac:dyDescent="0.2">
      <c r="I35" s="37" t="s">
        <v>130</v>
      </c>
      <c r="J35" s="37" t="s">
        <v>123</v>
      </c>
      <c r="K35" s="37" t="s">
        <v>132</v>
      </c>
      <c r="L35" s="39" t="s">
        <v>134</v>
      </c>
      <c r="M35" s="37" t="s">
        <v>133</v>
      </c>
      <c r="N35" s="37" t="s">
        <v>131</v>
      </c>
      <c r="O35" s="37" t="s">
        <v>135</v>
      </c>
    </row>
    <row r="36" spans="9:15" x14ac:dyDescent="0.2">
      <c r="I36" s="44"/>
      <c r="J36" s="44"/>
      <c r="K36" s="44"/>
      <c r="L36" s="44"/>
      <c r="M36" s="44"/>
      <c r="N36" s="44"/>
      <c r="O36" s="44"/>
    </row>
    <row r="45" spans="9:15" x14ac:dyDescent="0.2">
      <c r="I45" s="43" t="s">
        <v>136</v>
      </c>
      <c r="J45" s="23"/>
      <c r="K45" s="23"/>
      <c r="L45" s="23"/>
      <c r="M45" s="23"/>
      <c r="N45" s="23"/>
      <c r="O45" s="23"/>
    </row>
    <row r="46" spans="9:15" x14ac:dyDescent="0.2">
      <c r="I46" s="23"/>
      <c r="J46" s="23"/>
      <c r="K46" s="23"/>
      <c r="L46" s="23"/>
      <c r="M46" s="23"/>
      <c r="N46" s="23"/>
      <c r="O46" s="23"/>
    </row>
    <row r="47" spans="9:15" x14ac:dyDescent="0.2">
      <c r="I47" s="23"/>
      <c r="J47" s="23"/>
      <c r="K47" s="23"/>
      <c r="L47" s="23"/>
      <c r="M47" s="23"/>
      <c r="N47" s="23"/>
      <c r="O47" s="23"/>
    </row>
    <row r="48" spans="9:15" x14ac:dyDescent="0.2">
      <c r="I48" s="29" t="s">
        <v>91</v>
      </c>
      <c r="J48" s="29" t="s">
        <v>94</v>
      </c>
      <c r="K48" s="29" t="s">
        <v>96</v>
      </c>
      <c r="L48" s="29" t="s">
        <v>98</v>
      </c>
      <c r="M48" s="29" t="s">
        <v>103</v>
      </c>
      <c r="N48" s="29" t="s">
        <v>97</v>
      </c>
      <c r="O48" s="29" t="s">
        <v>104</v>
      </c>
    </row>
    <row r="49" spans="9:15" ht="76.5" x14ac:dyDescent="0.2">
      <c r="I49" s="37" t="s">
        <v>137</v>
      </c>
      <c r="J49" s="37" t="s">
        <v>138</v>
      </c>
      <c r="K49" s="37" t="s">
        <v>139</v>
      </c>
      <c r="L49" s="37" t="s">
        <v>123</v>
      </c>
      <c r="M49" s="37" t="s">
        <v>123</v>
      </c>
      <c r="N49" s="37" t="s">
        <v>141</v>
      </c>
      <c r="O49" s="37" t="s">
        <v>140</v>
      </c>
    </row>
    <row r="60" spans="9:15" x14ac:dyDescent="0.2">
      <c r="J60" s="29" t="s">
        <v>144</v>
      </c>
      <c r="M60" s="29" t="s">
        <v>145</v>
      </c>
    </row>
    <row r="61" spans="9:15" x14ac:dyDescent="0.2">
      <c r="I61" s="45" t="s">
        <v>142</v>
      </c>
      <c r="J61" s="23"/>
      <c r="K61" s="23"/>
      <c r="L61" s="23"/>
      <c r="M61" s="23"/>
    </row>
    <row r="62" spans="9:15" x14ac:dyDescent="0.2">
      <c r="I62" s="46"/>
      <c r="J62" s="23"/>
      <c r="K62" s="23"/>
      <c r="L62" s="23"/>
      <c r="M62" s="23"/>
    </row>
    <row r="63" spans="9:15" x14ac:dyDescent="0.2">
      <c r="I63" s="46"/>
      <c r="J63" s="23"/>
      <c r="K63" s="23"/>
      <c r="L63" s="23"/>
      <c r="M63" s="23"/>
    </row>
    <row r="64" spans="9:15" x14ac:dyDescent="0.2">
      <c r="I64" s="46"/>
      <c r="J64" s="23"/>
      <c r="K64" s="23"/>
      <c r="L64" s="23"/>
      <c r="M64" s="23"/>
    </row>
    <row r="65" spans="9:13" x14ac:dyDescent="0.2">
      <c r="I65" s="46"/>
      <c r="J65" s="23"/>
      <c r="K65" s="23"/>
      <c r="L65" s="23"/>
      <c r="M65" s="23"/>
    </row>
    <row r="66" spans="9:13" x14ac:dyDescent="0.2">
      <c r="I66" s="46"/>
      <c r="J66" s="23"/>
      <c r="K66" s="23"/>
      <c r="L66" s="23"/>
      <c r="M66" s="23"/>
    </row>
    <row r="67" spans="9:13" x14ac:dyDescent="0.2">
      <c r="I67" s="46"/>
      <c r="J67" s="23"/>
      <c r="K67" s="23"/>
      <c r="L67" s="23"/>
      <c r="M67" s="23"/>
    </row>
    <row r="68" spans="9:13" x14ac:dyDescent="0.2">
      <c r="I68" s="46"/>
      <c r="J68" s="23"/>
      <c r="K68" s="23"/>
      <c r="L68" s="23"/>
      <c r="M68" s="23"/>
    </row>
    <row r="69" spans="9:13" x14ac:dyDescent="0.2">
      <c r="I69" s="46"/>
      <c r="J69" s="23"/>
      <c r="K69" s="23"/>
      <c r="L69" s="23"/>
      <c r="M69" s="23"/>
    </row>
    <row r="70" spans="9:13" x14ac:dyDescent="0.2">
      <c r="I70" s="46"/>
      <c r="J70" s="23"/>
      <c r="K70" s="23"/>
      <c r="L70" s="23"/>
      <c r="M70" s="23"/>
    </row>
    <row r="71" spans="9:13" x14ac:dyDescent="0.2">
      <c r="I71" s="46"/>
      <c r="J71" s="23"/>
      <c r="K71" s="23"/>
      <c r="L71" s="23"/>
      <c r="M71" s="23"/>
    </row>
    <row r="72" spans="9:13" x14ac:dyDescent="0.2">
      <c r="I72" s="46"/>
      <c r="J72" s="23"/>
      <c r="K72" s="23"/>
      <c r="L72" s="23"/>
      <c r="M72" s="23"/>
    </row>
    <row r="73" spans="9:13" x14ac:dyDescent="0.2">
      <c r="I73" s="46"/>
      <c r="J73" s="23"/>
      <c r="K73" s="23"/>
      <c r="L73" s="23"/>
      <c r="M73" s="23"/>
    </row>
    <row r="74" spans="9:13" x14ac:dyDescent="0.2">
      <c r="I74" s="46"/>
      <c r="J74" s="23"/>
      <c r="K74" s="23"/>
      <c r="L74" s="23"/>
      <c r="M74" s="23"/>
    </row>
    <row r="75" spans="9:13" x14ac:dyDescent="0.2">
      <c r="I75" s="46"/>
      <c r="J75" s="23"/>
      <c r="K75" s="23"/>
      <c r="L75" s="23"/>
      <c r="M75" s="23"/>
    </row>
    <row r="76" spans="9:13" x14ac:dyDescent="0.2">
      <c r="I76" s="46"/>
      <c r="J76" s="23"/>
      <c r="K76" s="23"/>
      <c r="L76" s="23"/>
      <c r="M76" s="23"/>
    </row>
    <row r="77" spans="9:13" x14ac:dyDescent="0.2">
      <c r="I77" s="46"/>
      <c r="J77" s="23"/>
      <c r="K77" s="23"/>
      <c r="L77" s="23"/>
      <c r="M77" s="23"/>
    </row>
    <row r="78" spans="9:13" x14ac:dyDescent="0.2">
      <c r="I78" s="46"/>
      <c r="J78" s="23"/>
      <c r="K78" s="23"/>
      <c r="L78" s="23"/>
      <c r="M78" s="23"/>
    </row>
    <row r="79" spans="9:13" x14ac:dyDescent="0.2">
      <c r="I79" s="46"/>
      <c r="J79" s="23"/>
      <c r="K79" s="23"/>
      <c r="L79" s="23"/>
      <c r="M79" s="23"/>
    </row>
    <row r="80" spans="9:13" x14ac:dyDescent="0.2">
      <c r="I80" s="46"/>
      <c r="J80" s="23"/>
      <c r="K80" s="23"/>
      <c r="L80" s="23"/>
      <c r="M80" s="23"/>
    </row>
    <row r="81" spans="9:14" x14ac:dyDescent="0.2">
      <c r="I81" s="46"/>
      <c r="J81" s="23"/>
      <c r="K81" s="23"/>
      <c r="L81" s="23"/>
      <c r="M81" s="23"/>
    </row>
    <row r="82" spans="9:14" x14ac:dyDescent="0.2">
      <c r="I82" s="46"/>
      <c r="J82" s="23"/>
      <c r="K82" s="23"/>
      <c r="L82" s="23"/>
      <c r="M82" s="23"/>
    </row>
    <row r="83" spans="9:14" x14ac:dyDescent="0.2">
      <c r="I83" s="46"/>
      <c r="J83" s="23"/>
      <c r="K83" s="23"/>
      <c r="L83" s="23"/>
      <c r="M83" s="23"/>
    </row>
    <row r="84" spans="9:14" x14ac:dyDescent="0.2">
      <c r="I84" s="46"/>
      <c r="J84" s="23"/>
      <c r="K84" s="23"/>
      <c r="L84" s="23"/>
      <c r="M84" s="23"/>
    </row>
    <row r="85" spans="9:14" x14ac:dyDescent="0.2">
      <c r="I85" s="46"/>
      <c r="J85" s="23"/>
      <c r="K85" s="23"/>
      <c r="L85" s="23"/>
      <c r="M85" s="23"/>
    </row>
    <row r="86" spans="9:14" x14ac:dyDescent="0.2">
      <c r="I86" s="46"/>
      <c r="J86" s="23"/>
      <c r="K86" s="23"/>
      <c r="L86" s="23"/>
      <c r="M86" s="23"/>
    </row>
    <row r="87" spans="9:14" x14ac:dyDescent="0.2">
      <c r="I87" s="46"/>
      <c r="J87" s="23"/>
      <c r="K87" s="23"/>
      <c r="L87" s="23"/>
      <c r="M87" s="23"/>
    </row>
    <row r="88" spans="9:14" x14ac:dyDescent="0.2">
      <c r="I88" s="46"/>
      <c r="J88" s="23"/>
      <c r="K88" s="23"/>
      <c r="L88" s="23"/>
      <c r="M88" s="23"/>
    </row>
    <row r="89" spans="9:14" x14ac:dyDescent="0.2">
      <c r="I89" s="46"/>
      <c r="J89" s="23"/>
      <c r="K89" s="23"/>
      <c r="L89" s="23"/>
      <c r="M89" s="23"/>
    </row>
    <row r="90" spans="9:14" x14ac:dyDescent="0.2">
      <c r="I90" s="46"/>
      <c r="J90" s="23"/>
      <c r="K90" s="23"/>
      <c r="L90" s="23"/>
      <c r="M90" s="23"/>
    </row>
    <row r="91" spans="9:14" x14ac:dyDescent="0.2">
      <c r="I91" s="46"/>
      <c r="J91" s="23"/>
      <c r="K91" s="23"/>
      <c r="L91" s="23"/>
      <c r="M91" s="23"/>
    </row>
    <row r="92" spans="9:14" x14ac:dyDescent="0.2">
      <c r="I92" s="46"/>
      <c r="J92" s="23"/>
      <c r="K92" s="23"/>
      <c r="L92" s="23"/>
      <c r="M92" s="23"/>
    </row>
    <row r="93" spans="9:14" x14ac:dyDescent="0.2">
      <c r="I93" s="46"/>
      <c r="J93" s="23"/>
      <c r="K93" s="23"/>
      <c r="L93" s="23"/>
      <c r="M93" s="23"/>
    </row>
    <row r="94" spans="9:14" x14ac:dyDescent="0.2">
      <c r="I94" s="46"/>
      <c r="J94" s="23"/>
      <c r="K94" s="23"/>
      <c r="L94" s="23"/>
      <c r="M94" s="23"/>
    </row>
    <row r="95" spans="9:14" x14ac:dyDescent="0.2">
      <c r="I95" s="46"/>
      <c r="J95" s="23"/>
      <c r="K95" s="23"/>
      <c r="L95" s="23"/>
      <c r="M95" s="23"/>
    </row>
    <row r="96" spans="9:14" x14ac:dyDescent="0.2">
      <c r="I96" s="46"/>
      <c r="J96" s="23"/>
      <c r="K96" s="23"/>
      <c r="L96" s="23"/>
      <c r="M96" s="23"/>
      <c r="N96" s="29" t="s">
        <v>146</v>
      </c>
    </row>
    <row r="97" spans="9:13" x14ac:dyDescent="0.2">
      <c r="I97" s="29" t="s">
        <v>147</v>
      </c>
      <c r="J97" s="36" t="s">
        <v>143</v>
      </c>
      <c r="K97" s="36"/>
      <c r="L97" s="36"/>
      <c r="M97" s="36"/>
    </row>
    <row r="98" spans="9:13" x14ac:dyDescent="0.2">
      <c r="J98" s="36"/>
      <c r="K98" s="36"/>
      <c r="L98" s="36"/>
      <c r="M98" s="36"/>
    </row>
    <row r="99" spans="9:13" x14ac:dyDescent="0.2">
      <c r="J99" s="36"/>
      <c r="K99" s="36"/>
      <c r="L99" s="36"/>
      <c r="M99" s="36"/>
    </row>
    <row r="100" spans="9:13" x14ac:dyDescent="0.2">
      <c r="J100" s="36"/>
      <c r="K100" s="36"/>
      <c r="L100" s="36"/>
      <c r="M100" s="36"/>
    </row>
  </sheetData>
  <mergeCells count="7">
    <mergeCell ref="J61:M96"/>
    <mergeCell ref="I61:I96"/>
    <mergeCell ref="J97:M100"/>
    <mergeCell ref="I2:O4"/>
    <mergeCell ref="I16:O18"/>
    <mergeCell ref="I31:O33"/>
    <mergeCell ref="I45:O47"/>
  </mergeCell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C3:D9"/>
  <sheetViews>
    <sheetView showGridLines="0" workbookViewId="0">
      <selection activeCell="K50" sqref="K50"/>
    </sheetView>
  </sheetViews>
  <sheetFormatPr baseColWidth="10" defaultRowHeight="12.75" x14ac:dyDescent="0.2"/>
  <cols>
    <col min="3" max="3" width="44.140625" bestFit="1" customWidth="1"/>
    <col min="4" max="4" width="50.28515625" customWidth="1"/>
  </cols>
  <sheetData>
    <row r="3" spans="3:4" ht="18" x14ac:dyDescent="0.25">
      <c r="C3" s="48" t="s">
        <v>148</v>
      </c>
      <c r="D3" s="48" t="s">
        <v>149</v>
      </c>
    </row>
    <row r="4" spans="3:4" ht="63.75" x14ac:dyDescent="0.2">
      <c r="C4" s="50" t="s">
        <v>150</v>
      </c>
    </row>
    <row r="5" spans="3:4" ht="38.25" x14ac:dyDescent="0.2">
      <c r="C5" s="49" t="s">
        <v>151</v>
      </c>
    </row>
    <row r="6" spans="3:4" ht="38.25" x14ac:dyDescent="0.2">
      <c r="C6" s="49" t="s">
        <v>152</v>
      </c>
    </row>
    <row r="7" spans="3:4" ht="51" x14ac:dyDescent="0.2">
      <c r="C7" s="49" t="s">
        <v>153</v>
      </c>
    </row>
    <row r="8" spans="3:4" x14ac:dyDescent="0.2">
      <c r="C8" s="47" t="s">
        <v>154</v>
      </c>
    </row>
    <row r="9" spans="3:4" x14ac:dyDescent="0.2">
      <c r="C9" s="47" t="s">
        <v>155</v>
      </c>
    </row>
  </sheetData>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K10"/>
  <sheetViews>
    <sheetView showGridLines="0" workbookViewId="0">
      <selection sqref="A1:IV1"/>
    </sheetView>
  </sheetViews>
  <sheetFormatPr baseColWidth="10" defaultRowHeight="12.75" x14ac:dyDescent="0.2"/>
  <cols>
    <col min="2" max="2" width="23.140625" customWidth="1"/>
    <col min="11" max="11" width="30.85546875" customWidth="1"/>
  </cols>
  <sheetData>
    <row r="2" spans="2:11" x14ac:dyDescent="0.2">
      <c r="C2" s="51" t="s">
        <v>156</v>
      </c>
      <c r="D2" s="23"/>
      <c r="E2" s="23"/>
      <c r="F2" s="23"/>
      <c r="G2" s="23"/>
      <c r="H2" s="23"/>
      <c r="I2" s="23"/>
      <c r="J2" s="23"/>
      <c r="K2" s="23"/>
    </row>
    <row r="3" spans="2:11" x14ac:dyDescent="0.2">
      <c r="C3" s="23"/>
      <c r="D3" s="23"/>
      <c r="E3" s="23"/>
      <c r="F3" s="23"/>
      <c r="G3" s="23"/>
      <c r="H3" s="23"/>
      <c r="I3" s="23"/>
      <c r="J3" s="23"/>
      <c r="K3" s="23"/>
    </row>
    <row r="4" spans="2:11" x14ac:dyDescent="0.2">
      <c r="C4" s="23"/>
      <c r="D4" s="23"/>
      <c r="E4" s="23"/>
      <c r="F4" s="23"/>
      <c r="G4" s="23"/>
      <c r="H4" s="23"/>
      <c r="I4" s="23"/>
      <c r="J4" s="23"/>
      <c r="K4" s="23"/>
    </row>
    <row r="5" spans="2:11" ht="75" customHeight="1" x14ac:dyDescent="0.2">
      <c r="B5" s="52" t="s">
        <v>158</v>
      </c>
      <c r="C5" s="53" t="s">
        <v>164</v>
      </c>
      <c r="D5" s="54"/>
      <c r="E5" s="54"/>
      <c r="F5" s="54"/>
      <c r="G5" s="54"/>
      <c r="H5" s="54"/>
      <c r="I5" s="54"/>
      <c r="J5" s="54"/>
      <c r="K5" s="54"/>
    </row>
    <row r="6" spans="2:11" ht="75" customHeight="1" x14ac:dyDescent="0.2">
      <c r="B6" s="52" t="s">
        <v>157</v>
      </c>
      <c r="C6" s="53" t="s">
        <v>163</v>
      </c>
      <c r="D6" s="54"/>
      <c r="E6" s="54"/>
      <c r="F6" s="54"/>
      <c r="G6" s="54"/>
      <c r="H6" s="54"/>
      <c r="I6" s="54"/>
      <c r="J6" s="54"/>
      <c r="K6" s="54"/>
    </row>
    <row r="7" spans="2:11" ht="75" customHeight="1" x14ac:dyDescent="0.2">
      <c r="B7" s="52" t="s">
        <v>159</v>
      </c>
      <c r="C7" s="53" t="s">
        <v>165</v>
      </c>
      <c r="D7" s="54"/>
      <c r="E7" s="54"/>
      <c r="F7" s="54"/>
      <c r="G7" s="54"/>
      <c r="H7" s="54"/>
      <c r="I7" s="54"/>
      <c r="J7" s="54"/>
      <c r="K7" s="54"/>
    </row>
    <row r="8" spans="2:11" ht="75" customHeight="1" x14ac:dyDescent="0.2">
      <c r="B8" s="52" t="s">
        <v>160</v>
      </c>
      <c r="C8" s="53" t="s">
        <v>166</v>
      </c>
      <c r="D8" s="54"/>
      <c r="E8" s="54"/>
      <c r="F8" s="54"/>
      <c r="G8" s="54"/>
      <c r="H8" s="54"/>
      <c r="I8" s="54"/>
      <c r="J8" s="54"/>
      <c r="K8" s="54"/>
    </row>
    <row r="9" spans="2:11" ht="75" customHeight="1" x14ac:dyDescent="0.2">
      <c r="B9" s="52" t="s">
        <v>161</v>
      </c>
      <c r="C9" s="53" t="s">
        <v>168</v>
      </c>
      <c r="D9" s="54"/>
      <c r="E9" s="54"/>
      <c r="F9" s="54"/>
      <c r="G9" s="54"/>
      <c r="H9" s="54"/>
      <c r="I9" s="54"/>
      <c r="J9" s="54"/>
      <c r="K9" s="54"/>
    </row>
    <row r="10" spans="2:11" ht="75" customHeight="1" x14ac:dyDescent="0.2">
      <c r="B10" s="52" t="s">
        <v>162</v>
      </c>
      <c r="C10" s="53" t="s">
        <v>167</v>
      </c>
      <c r="D10" s="54"/>
      <c r="E10" s="54"/>
      <c r="F10" s="54"/>
      <c r="G10" s="54"/>
      <c r="H10" s="54"/>
      <c r="I10" s="54"/>
      <c r="J10" s="54"/>
      <c r="K10" s="54"/>
    </row>
  </sheetData>
  <mergeCells count="7">
    <mergeCell ref="C2:K4"/>
    <mergeCell ref="C5:K5"/>
    <mergeCell ref="C10:K10"/>
    <mergeCell ref="C9:K9"/>
    <mergeCell ref="C8:K8"/>
    <mergeCell ref="C7:K7"/>
    <mergeCell ref="C6:K6"/>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
  <sheetViews>
    <sheetView workbookViewId="0">
      <selection activeCell="N60" sqref="N60"/>
    </sheetView>
  </sheetViews>
  <sheetFormatPr baseColWidth="10" defaultRowHeight="12.75" x14ac:dyDescent="0.2"/>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427"/>
  <sheetViews>
    <sheetView topLeftCell="A61" workbookViewId="0">
      <selection activeCell="B151" sqref="B151"/>
    </sheetView>
  </sheetViews>
  <sheetFormatPr baseColWidth="10" defaultRowHeight="23.25" x14ac:dyDescent="0.2"/>
  <cols>
    <col min="1" max="1" width="43.7109375" customWidth="1"/>
    <col min="2" max="2" width="16.42578125" style="1" bestFit="1" customWidth="1"/>
    <col min="3" max="3" width="9" bestFit="1" customWidth="1"/>
    <col min="4" max="4" width="19.140625" style="22" customWidth="1"/>
    <col min="5" max="5" width="13.7109375" style="22" bestFit="1" customWidth="1"/>
    <col min="6" max="6" width="5.85546875" style="22" customWidth="1"/>
    <col min="7" max="7" width="26.5703125" style="22" customWidth="1"/>
    <col min="8" max="8" width="12.7109375" style="22" bestFit="1" customWidth="1"/>
    <col min="9" max="9" width="5.28515625" style="22" customWidth="1"/>
    <col min="10" max="10" width="43" style="22" bestFit="1" customWidth="1"/>
    <col min="11" max="11" width="14.7109375" style="22" bestFit="1" customWidth="1"/>
    <col min="12" max="12" width="5.28515625" customWidth="1"/>
    <col min="13" max="13" width="43" bestFit="1" customWidth="1"/>
    <col min="14" max="14" width="12.7109375" bestFit="1" customWidth="1"/>
  </cols>
  <sheetData>
    <row r="1" spans="1:14" x14ac:dyDescent="0.2">
      <c r="A1" s="14">
        <v>2015</v>
      </c>
      <c r="B1" s="14"/>
      <c r="L1" s="18"/>
      <c r="M1" s="17"/>
      <c r="N1" s="17"/>
    </row>
    <row r="2" spans="1:14" ht="12.75" customHeight="1" x14ac:dyDescent="0.2">
      <c r="A2" s="13" t="s">
        <v>0</v>
      </c>
      <c r="B2" s="13"/>
      <c r="L2" s="18"/>
      <c r="M2" s="19"/>
      <c r="N2" s="19"/>
    </row>
    <row r="3" spans="1:14" ht="12.75" customHeight="1" x14ac:dyDescent="0.2">
      <c r="A3" t="s">
        <v>19</v>
      </c>
      <c r="B3" s="3">
        <v>87255</v>
      </c>
      <c r="L3" s="18"/>
      <c r="M3" s="18"/>
      <c r="N3" s="15"/>
    </row>
    <row r="4" spans="1:14" ht="12.75" customHeight="1" x14ac:dyDescent="0.2">
      <c r="A4" t="s">
        <v>51</v>
      </c>
      <c r="B4" s="3">
        <v>-24896</v>
      </c>
      <c r="L4" s="18"/>
      <c r="M4" s="18"/>
      <c r="N4" s="15"/>
    </row>
    <row r="5" spans="1:14" ht="12.75" customHeight="1" x14ac:dyDescent="0.2">
      <c r="A5" t="s">
        <v>52</v>
      </c>
      <c r="B5" s="3">
        <v>-43697</v>
      </c>
      <c r="L5" s="18"/>
      <c r="M5" s="18"/>
      <c r="N5" s="15"/>
    </row>
    <row r="6" spans="1:14" ht="12.75" customHeight="1" x14ac:dyDescent="0.2">
      <c r="A6" t="s">
        <v>1</v>
      </c>
      <c r="B6" s="3">
        <v>-7152</v>
      </c>
      <c r="L6" s="18"/>
      <c r="M6" s="18"/>
      <c r="N6" s="15"/>
    </row>
    <row r="7" spans="1:14" ht="12.75" customHeight="1" x14ac:dyDescent="0.2">
      <c r="A7" t="s">
        <v>2</v>
      </c>
      <c r="B7" s="3">
        <v>-680</v>
      </c>
      <c r="L7" s="18"/>
      <c r="M7" s="18"/>
      <c r="N7" s="15"/>
    </row>
    <row r="8" spans="1:14" ht="12.75" customHeight="1" x14ac:dyDescent="0.2">
      <c r="A8" t="s">
        <v>3</v>
      </c>
      <c r="B8" s="3">
        <v>-4397</v>
      </c>
      <c r="L8" s="18"/>
      <c r="M8" s="18"/>
      <c r="N8" s="15"/>
    </row>
    <row r="9" spans="1:14" ht="12.75" customHeight="1" x14ac:dyDescent="0.2">
      <c r="A9" t="s">
        <v>4</v>
      </c>
      <c r="B9" s="3">
        <v>916</v>
      </c>
      <c r="L9" s="18"/>
      <c r="M9" s="18"/>
      <c r="N9" s="15"/>
    </row>
    <row r="10" spans="1:14" ht="12.75" customHeight="1" x14ac:dyDescent="0.2">
      <c r="A10" t="s">
        <v>5</v>
      </c>
      <c r="B10" s="3">
        <v>-3481</v>
      </c>
      <c r="L10" s="18"/>
      <c r="M10" s="18"/>
      <c r="N10" s="15"/>
    </row>
    <row r="11" spans="1:14" ht="12.75" customHeight="1" x14ac:dyDescent="0.2">
      <c r="A11" t="s">
        <v>6</v>
      </c>
      <c r="B11" s="3">
        <v>0</v>
      </c>
      <c r="L11" s="18"/>
      <c r="M11" s="18"/>
      <c r="N11" s="15"/>
    </row>
    <row r="12" spans="1:14" ht="12.75" customHeight="1" x14ac:dyDescent="0.2">
      <c r="A12" t="s">
        <v>7</v>
      </c>
      <c r="B12" s="3">
        <v>-3481</v>
      </c>
      <c r="L12" s="18"/>
      <c r="M12" s="18"/>
      <c r="N12" s="15"/>
    </row>
    <row r="13" spans="1:14" ht="12.75" customHeight="1" x14ac:dyDescent="0.2">
      <c r="L13" s="18"/>
      <c r="M13" s="18"/>
      <c r="N13" s="15"/>
    </row>
    <row r="14" spans="1:14" ht="12.75" customHeight="1" x14ac:dyDescent="0.2">
      <c r="A14" s="12" t="s">
        <v>8</v>
      </c>
      <c r="B14" s="12"/>
      <c r="L14" s="18"/>
      <c r="M14" s="20"/>
      <c r="N14" s="20"/>
    </row>
    <row r="15" spans="1:14" ht="12.75" customHeight="1" x14ac:dyDescent="0.2">
      <c r="A15" t="s">
        <v>9</v>
      </c>
      <c r="B15" s="3">
        <v>10108</v>
      </c>
      <c r="L15" s="18"/>
      <c r="M15" s="18"/>
      <c r="N15" s="15"/>
    </row>
    <row r="16" spans="1:14" ht="12.75" customHeight="1" x14ac:dyDescent="0.2">
      <c r="A16" t="s">
        <v>10</v>
      </c>
      <c r="B16" s="3">
        <v>-13704</v>
      </c>
      <c r="L16" s="18"/>
      <c r="M16" s="18"/>
      <c r="N16" s="15"/>
    </row>
    <row r="17" spans="1:14" ht="12.75" customHeight="1" x14ac:dyDescent="0.2">
      <c r="A17" t="s">
        <v>11</v>
      </c>
      <c r="B17" s="3">
        <v>-3169</v>
      </c>
      <c r="L17" s="18"/>
      <c r="M17" s="18"/>
      <c r="N17" s="15"/>
    </row>
    <row r="18" spans="1:14" ht="12.75" customHeight="1" x14ac:dyDescent="0.2">
      <c r="L18" s="18"/>
      <c r="M18" s="18"/>
      <c r="N18" s="15"/>
    </row>
    <row r="19" spans="1:14" ht="12.75" customHeight="1" x14ac:dyDescent="0.2">
      <c r="A19" s="12" t="s">
        <v>12</v>
      </c>
      <c r="B19" s="12"/>
      <c r="L19" s="18"/>
      <c r="M19" s="20"/>
      <c r="N19" s="20"/>
    </row>
    <row r="20" spans="1:14" ht="12.75" customHeight="1" x14ac:dyDescent="0.2">
      <c r="A20" t="s">
        <v>14</v>
      </c>
      <c r="B20" s="3">
        <v>13538</v>
      </c>
      <c r="L20" s="18"/>
      <c r="M20" s="18"/>
      <c r="N20" s="15"/>
    </row>
    <row r="21" spans="1:14" ht="12.75" customHeight="1" x14ac:dyDescent="0.2">
      <c r="A21" t="s">
        <v>13</v>
      </c>
      <c r="B21" s="3">
        <v>3795</v>
      </c>
      <c r="L21" s="18"/>
      <c r="M21" s="18"/>
      <c r="N21" s="15"/>
    </row>
    <row r="22" spans="1:14" ht="12.75" customHeight="1" x14ac:dyDescent="0.2">
      <c r="A22" t="s">
        <v>57</v>
      </c>
      <c r="B22" s="3">
        <v>41107</v>
      </c>
      <c r="L22" s="18"/>
      <c r="M22" s="18"/>
      <c r="N22" s="15"/>
    </row>
    <row r="23" spans="1:14" ht="12.75" customHeight="1" x14ac:dyDescent="0.2">
      <c r="A23" t="s">
        <v>15</v>
      </c>
      <c r="B23" s="3">
        <v>63501</v>
      </c>
      <c r="L23" s="18"/>
      <c r="M23" s="18"/>
      <c r="N23" s="15"/>
    </row>
    <row r="24" spans="1:14" ht="12.75" customHeight="1" x14ac:dyDescent="0.2">
      <c r="A24" t="s">
        <v>31</v>
      </c>
      <c r="B24" s="3">
        <v>0</v>
      </c>
      <c r="L24" s="18"/>
      <c r="M24" s="18"/>
      <c r="N24" s="15"/>
    </row>
    <row r="25" spans="1:14" ht="12.75" customHeight="1" x14ac:dyDescent="0.2">
      <c r="A25" t="s">
        <v>16</v>
      </c>
      <c r="B25" s="3">
        <v>118820</v>
      </c>
      <c r="L25" s="18"/>
      <c r="M25" s="18"/>
      <c r="N25" s="15"/>
    </row>
    <row r="26" spans="1:14" ht="12.75" customHeight="1" x14ac:dyDescent="0.2">
      <c r="L26" s="18"/>
      <c r="M26" s="18"/>
      <c r="N26" s="15"/>
    </row>
    <row r="27" spans="1:14" ht="12.75" customHeight="1" x14ac:dyDescent="0.2">
      <c r="A27" t="s">
        <v>17</v>
      </c>
      <c r="B27" s="9">
        <v>7.2</v>
      </c>
      <c r="L27" s="18"/>
      <c r="M27" s="18"/>
      <c r="N27" s="16"/>
    </row>
    <row r="28" spans="1:14" ht="12.75" customHeight="1" x14ac:dyDescent="0.2">
      <c r="A28" t="s">
        <v>55</v>
      </c>
      <c r="B28" s="9">
        <v>13.53</v>
      </c>
      <c r="L28" s="18"/>
      <c r="M28" s="18"/>
      <c r="N28" s="16"/>
    </row>
    <row r="29" spans="1:14" ht="12.75" customHeight="1" x14ac:dyDescent="0.2">
      <c r="A29" t="s">
        <v>56</v>
      </c>
      <c r="B29" s="9">
        <v>7.14</v>
      </c>
      <c r="L29" s="18"/>
      <c r="M29" s="18"/>
      <c r="N29" s="16"/>
    </row>
    <row r="30" spans="1:14" ht="12.75" customHeight="1" x14ac:dyDescent="0.2">
      <c r="A30" t="s">
        <v>18</v>
      </c>
      <c r="B30" s="9">
        <v>0</v>
      </c>
      <c r="L30" s="18"/>
      <c r="M30" s="18"/>
      <c r="N30" s="16"/>
    </row>
    <row r="31" spans="1:14" ht="12.75" customHeight="1" x14ac:dyDescent="0.2">
      <c r="A31" t="s">
        <v>34</v>
      </c>
      <c r="B31" s="3">
        <v>22270</v>
      </c>
      <c r="L31" s="18"/>
      <c r="M31" s="18"/>
      <c r="N31" s="15"/>
    </row>
    <row r="32" spans="1:14" ht="12.75" customHeight="1" x14ac:dyDescent="0.2">
      <c r="L32" s="18"/>
      <c r="M32" s="18"/>
      <c r="N32" s="21"/>
    </row>
    <row r="33" spans="1:14" ht="12.75" customHeight="1" x14ac:dyDescent="0.2">
      <c r="A33" t="s">
        <v>24</v>
      </c>
      <c r="B33" s="2">
        <f>B12/B31</f>
        <v>-0.15630893578805569</v>
      </c>
      <c r="L33" s="18"/>
      <c r="M33" s="18"/>
      <c r="N33" s="16"/>
    </row>
    <row r="34" spans="1:14" ht="12.75" customHeight="1" x14ac:dyDescent="0.2">
      <c r="A34" t="s">
        <v>23</v>
      </c>
      <c r="B34" s="8">
        <f>B3/B31</f>
        <v>3.9180511899416257</v>
      </c>
      <c r="L34" s="18"/>
      <c r="M34" s="18"/>
      <c r="N34" s="21"/>
    </row>
    <row r="35" spans="1:14" ht="12.75" customHeight="1" x14ac:dyDescent="0.2">
      <c r="A35" t="s">
        <v>21</v>
      </c>
      <c r="B35" s="8">
        <f>(B23-B24-(B30*B31))/B31</f>
        <v>2.8514144589133363</v>
      </c>
      <c r="L35" s="18"/>
      <c r="M35" s="18"/>
      <c r="N35" s="21"/>
    </row>
    <row r="36" spans="1:14" ht="12.75" customHeight="1" x14ac:dyDescent="0.2">
      <c r="L36" s="18"/>
      <c r="M36" s="18"/>
      <c r="N36" s="15"/>
    </row>
    <row r="37" spans="1:14" ht="12.75" customHeight="1" x14ac:dyDescent="0.2">
      <c r="A37" s="13" t="s">
        <v>40</v>
      </c>
      <c r="B37" s="13"/>
      <c r="L37" s="18"/>
      <c r="M37" s="19"/>
      <c r="N37" s="19"/>
    </row>
    <row r="38" spans="1:14" ht="12.75" customHeight="1" x14ac:dyDescent="0.2">
      <c r="A38" t="s">
        <v>13</v>
      </c>
      <c r="B38" s="1">
        <f>B21</f>
        <v>3795</v>
      </c>
      <c r="L38" s="18"/>
      <c r="M38" s="18"/>
      <c r="N38" s="15"/>
    </row>
    <row r="39" spans="1:14" ht="12.75" customHeight="1" x14ac:dyDescent="0.2">
      <c r="A39" t="s">
        <v>15</v>
      </c>
      <c r="B39" s="8">
        <f>B23</f>
        <v>63501</v>
      </c>
      <c r="L39" s="18"/>
      <c r="M39" s="18"/>
      <c r="N39" s="21"/>
    </row>
    <row r="40" spans="1:14" ht="12.75" customHeight="1" x14ac:dyDescent="0.2">
      <c r="A40" t="s">
        <v>35</v>
      </c>
      <c r="B40" s="8">
        <f>B25-B23</f>
        <v>55319</v>
      </c>
      <c r="L40" s="18"/>
      <c r="M40" s="18"/>
      <c r="N40" s="21"/>
    </row>
    <row r="41" spans="1:14" ht="12.75" customHeight="1" x14ac:dyDescent="0.2">
      <c r="A41" t="s">
        <v>36</v>
      </c>
      <c r="B41" s="8">
        <f>B3</f>
        <v>87255</v>
      </c>
      <c r="L41" s="18"/>
      <c r="M41" s="18"/>
      <c r="N41" s="21"/>
    </row>
    <row r="42" spans="1:14" ht="12.75" customHeight="1" x14ac:dyDescent="0.2">
      <c r="A42" t="s">
        <v>37</v>
      </c>
      <c r="B42" s="8">
        <f>B7</f>
        <v>-680</v>
      </c>
      <c r="L42" s="18"/>
      <c r="M42" s="18"/>
      <c r="N42" s="21"/>
    </row>
    <row r="43" spans="1:14" ht="12.75" customHeight="1" x14ac:dyDescent="0.2">
      <c r="A43" t="s">
        <v>38</v>
      </c>
      <c r="B43" s="8">
        <f>B8+B6</f>
        <v>-11549</v>
      </c>
      <c r="L43" s="18"/>
      <c r="M43" s="18"/>
      <c r="N43" s="21"/>
    </row>
    <row r="44" spans="1:14" ht="12.75" customHeight="1" x14ac:dyDescent="0.2">
      <c r="A44" t="s">
        <v>39</v>
      </c>
      <c r="B44" s="8">
        <f>B8</f>
        <v>-4397</v>
      </c>
      <c r="L44" s="18"/>
      <c r="M44" s="18"/>
      <c r="N44" s="21"/>
    </row>
    <row r="45" spans="1:14" ht="12.75" customHeight="1" x14ac:dyDescent="0.2">
      <c r="L45" s="18"/>
      <c r="M45" s="18"/>
      <c r="N45" s="18"/>
    </row>
    <row r="46" spans="1:14" ht="12.75" customHeight="1" x14ac:dyDescent="0.2">
      <c r="L46" s="18"/>
      <c r="M46" s="18"/>
      <c r="N46" s="18"/>
    </row>
    <row r="47" spans="1:14" ht="12.75" customHeight="1" x14ac:dyDescent="0.2">
      <c r="L47" s="18"/>
      <c r="M47" s="18"/>
      <c r="N47" s="18"/>
    </row>
    <row r="48" spans="1:14" x14ac:dyDescent="0.2">
      <c r="A48" s="14">
        <v>2016</v>
      </c>
      <c r="B48" s="14"/>
      <c r="L48" s="18"/>
      <c r="M48" s="17"/>
      <c r="N48" s="17"/>
    </row>
    <row r="49" spans="1:14" ht="12.75" customHeight="1" x14ac:dyDescent="0.2">
      <c r="A49" s="13" t="s">
        <v>0</v>
      </c>
      <c r="B49" s="13"/>
      <c r="L49" s="18"/>
      <c r="M49" s="19"/>
      <c r="N49" s="19"/>
    </row>
    <row r="50" spans="1:14" ht="12.75" customHeight="1" x14ac:dyDescent="0.2">
      <c r="A50" t="s">
        <v>19</v>
      </c>
      <c r="B50" s="3">
        <v>91124</v>
      </c>
      <c r="L50" s="18"/>
      <c r="M50" s="18"/>
      <c r="N50" s="15"/>
    </row>
    <row r="51" spans="1:14" ht="12.75" customHeight="1" x14ac:dyDescent="0.2">
      <c r="A51" t="s">
        <v>51</v>
      </c>
      <c r="B51" s="3">
        <v>-31029</v>
      </c>
      <c r="L51" s="18"/>
      <c r="M51" s="18"/>
      <c r="N51" s="15"/>
    </row>
    <row r="52" spans="1:14" ht="12.75" customHeight="1" x14ac:dyDescent="0.2">
      <c r="A52" t="s">
        <v>52</v>
      </c>
      <c r="B52" s="3">
        <v>-43895</v>
      </c>
      <c r="L52" s="18"/>
      <c r="M52" s="18"/>
      <c r="N52" s="15"/>
    </row>
    <row r="53" spans="1:14" ht="12.75" customHeight="1" x14ac:dyDescent="0.2">
      <c r="A53" t="s">
        <v>1</v>
      </c>
      <c r="B53" s="3">
        <v>-8057</v>
      </c>
      <c r="L53" s="18"/>
      <c r="M53" s="18"/>
      <c r="N53" s="15"/>
    </row>
    <row r="54" spans="1:14" ht="12.75" customHeight="1" x14ac:dyDescent="0.2">
      <c r="A54" t="s">
        <v>2</v>
      </c>
      <c r="B54" s="3">
        <v>-826</v>
      </c>
      <c r="L54" s="18"/>
      <c r="M54" s="18"/>
      <c r="N54" s="15"/>
    </row>
    <row r="55" spans="1:14" ht="12.75" customHeight="1" x14ac:dyDescent="0.2">
      <c r="A55" t="s">
        <v>3</v>
      </c>
      <c r="B55" s="3">
        <v>-7578</v>
      </c>
      <c r="L55" s="18"/>
      <c r="M55" s="18"/>
      <c r="N55" s="15"/>
    </row>
    <row r="56" spans="1:14" ht="12.75" customHeight="1" x14ac:dyDescent="0.2">
      <c r="A56" t="s">
        <v>4</v>
      </c>
      <c r="B56" s="3">
        <v>-1244</v>
      </c>
      <c r="L56" s="18"/>
      <c r="M56" s="18"/>
      <c r="N56" s="15"/>
    </row>
    <row r="57" spans="1:14" ht="12.75" customHeight="1" x14ac:dyDescent="0.2">
      <c r="A57" t="s">
        <v>5</v>
      </c>
      <c r="B57" s="3">
        <v>-8822</v>
      </c>
      <c r="L57" s="18"/>
      <c r="M57" s="18"/>
      <c r="N57" s="15"/>
    </row>
    <row r="58" spans="1:14" ht="12.75" customHeight="1" x14ac:dyDescent="0.2">
      <c r="A58" t="s">
        <v>6</v>
      </c>
      <c r="B58" s="3">
        <v>0</v>
      </c>
      <c r="L58" s="18"/>
      <c r="M58" s="18"/>
      <c r="N58" s="15"/>
    </row>
    <row r="59" spans="1:14" ht="12.75" customHeight="1" x14ac:dyDescent="0.2">
      <c r="A59" t="s">
        <v>7</v>
      </c>
      <c r="B59" s="3">
        <v>-8822</v>
      </c>
      <c r="L59" s="18"/>
      <c r="M59" s="18"/>
      <c r="N59" s="15"/>
    </row>
    <row r="60" spans="1:14" ht="12.75" customHeight="1" x14ac:dyDescent="0.2">
      <c r="L60" s="18"/>
      <c r="M60" s="18"/>
      <c r="N60" s="15"/>
    </row>
    <row r="61" spans="1:14" ht="12.75" customHeight="1" x14ac:dyDescent="0.2">
      <c r="A61" s="12" t="s">
        <v>8</v>
      </c>
      <c r="B61" s="12"/>
      <c r="L61" s="18"/>
      <c r="M61" s="20"/>
      <c r="N61" s="20"/>
    </row>
    <row r="62" spans="1:14" ht="12.75" customHeight="1" x14ac:dyDescent="0.2">
      <c r="A62" t="s">
        <v>9</v>
      </c>
      <c r="B62" s="3">
        <v>5669</v>
      </c>
      <c r="L62" s="18"/>
      <c r="M62" s="18"/>
      <c r="N62" s="15"/>
    </row>
    <row r="63" spans="1:14" ht="12.75" customHeight="1" x14ac:dyDescent="0.2">
      <c r="A63" t="s">
        <v>10</v>
      </c>
      <c r="B63" s="3">
        <v>-7450</v>
      </c>
      <c r="L63" s="18"/>
      <c r="M63" s="18"/>
      <c r="N63" s="15"/>
    </row>
    <row r="64" spans="1:14" ht="12.75" customHeight="1" x14ac:dyDescent="0.2">
      <c r="A64" t="s">
        <v>11</v>
      </c>
      <c r="B64" s="3">
        <v>6252</v>
      </c>
      <c r="L64" s="18"/>
      <c r="M64" s="18"/>
      <c r="N64" s="15"/>
    </row>
    <row r="65" spans="1:14" ht="12.75" customHeight="1" x14ac:dyDescent="0.2">
      <c r="L65" s="18"/>
      <c r="M65" s="18"/>
      <c r="N65" s="15"/>
    </row>
    <row r="66" spans="1:14" ht="12.75" customHeight="1" x14ac:dyDescent="0.2">
      <c r="A66" s="12" t="s">
        <v>12</v>
      </c>
      <c r="B66" s="12"/>
      <c r="L66" s="18"/>
      <c r="M66" s="20"/>
      <c r="N66" s="20"/>
    </row>
    <row r="67" spans="1:14" ht="12.75" customHeight="1" x14ac:dyDescent="0.2">
      <c r="A67" t="s">
        <v>14</v>
      </c>
      <c r="B67" s="3">
        <v>15268</v>
      </c>
      <c r="L67" s="18"/>
      <c r="M67" s="18"/>
      <c r="N67" s="15"/>
    </row>
    <row r="68" spans="1:14" ht="12.75" customHeight="1" x14ac:dyDescent="0.2">
      <c r="A68" t="s">
        <v>13</v>
      </c>
      <c r="B68" s="3">
        <v>3584</v>
      </c>
      <c r="L68" s="18"/>
      <c r="M68" s="18"/>
      <c r="N68" s="15"/>
    </row>
    <row r="69" spans="1:14" ht="12.75" customHeight="1" x14ac:dyDescent="0.2">
      <c r="A69" t="s">
        <v>57</v>
      </c>
      <c r="B69" s="3">
        <v>43482</v>
      </c>
      <c r="L69" s="18"/>
      <c r="M69" s="18"/>
      <c r="N69" s="15"/>
    </row>
    <row r="70" spans="1:14" ht="12.75" customHeight="1" x14ac:dyDescent="0.2">
      <c r="A70" t="s">
        <v>15</v>
      </c>
      <c r="B70" s="3">
        <v>54330</v>
      </c>
      <c r="L70" s="18"/>
      <c r="M70" s="18"/>
      <c r="N70" s="15"/>
    </row>
    <row r="71" spans="1:14" ht="12.75" customHeight="1" x14ac:dyDescent="0.2">
      <c r="A71" t="s">
        <v>31</v>
      </c>
      <c r="B71" s="3">
        <v>0</v>
      </c>
      <c r="L71" s="18"/>
      <c r="M71" s="18"/>
      <c r="N71" s="15"/>
    </row>
    <row r="72" spans="1:14" ht="12.75" customHeight="1" x14ac:dyDescent="0.2">
      <c r="A72" t="s">
        <v>16</v>
      </c>
      <c r="B72" s="3">
        <v>116936</v>
      </c>
      <c r="L72" s="18"/>
      <c r="M72" s="18"/>
      <c r="N72" s="15"/>
    </row>
    <row r="73" spans="1:14" ht="12.75" customHeight="1" x14ac:dyDescent="0.2">
      <c r="L73" s="18"/>
      <c r="M73" s="18"/>
      <c r="N73" s="15"/>
    </row>
    <row r="74" spans="1:14" ht="12.75" customHeight="1" x14ac:dyDescent="0.2">
      <c r="A74" t="s">
        <v>17</v>
      </c>
      <c r="B74" s="9">
        <v>6.95</v>
      </c>
      <c r="L74" s="18"/>
      <c r="M74" s="18"/>
      <c r="N74" s="16"/>
    </row>
    <row r="75" spans="1:14" ht="12.75" customHeight="1" x14ac:dyDescent="0.2">
      <c r="A75" t="s">
        <v>55</v>
      </c>
      <c r="B75" s="9">
        <v>10.64</v>
      </c>
      <c r="L75" s="18"/>
      <c r="M75" s="18"/>
      <c r="N75" s="16"/>
    </row>
    <row r="76" spans="1:14" ht="12.75" customHeight="1" x14ac:dyDescent="0.2">
      <c r="A76" t="s">
        <v>56</v>
      </c>
      <c r="B76" s="9">
        <v>5.41</v>
      </c>
      <c r="L76" s="18"/>
      <c r="M76" s="18"/>
      <c r="N76" s="16"/>
    </row>
    <row r="77" spans="1:14" ht="12.75" customHeight="1" x14ac:dyDescent="0.2">
      <c r="A77" t="s">
        <v>18</v>
      </c>
      <c r="B77" s="9">
        <v>0</v>
      </c>
      <c r="L77" s="18"/>
      <c r="M77" s="18"/>
      <c r="N77" s="16"/>
    </row>
    <row r="78" spans="1:14" ht="12.75" customHeight="1" x14ac:dyDescent="0.2">
      <c r="A78" t="s">
        <v>34</v>
      </c>
      <c r="B78" s="3">
        <v>22270</v>
      </c>
      <c r="L78" s="18"/>
      <c r="M78" s="18"/>
      <c r="N78" s="15"/>
    </row>
    <row r="79" spans="1:14" ht="12.75" customHeight="1" x14ac:dyDescent="0.2">
      <c r="L79" s="18"/>
      <c r="M79" s="18"/>
      <c r="N79" s="21"/>
    </row>
    <row r="80" spans="1:14" ht="12.75" customHeight="1" x14ac:dyDescent="0.2">
      <c r="A80" t="s">
        <v>24</v>
      </c>
      <c r="B80" s="2">
        <f>B59/B78</f>
        <v>-0.396138302649304</v>
      </c>
      <c r="L80" s="18"/>
      <c r="M80" s="18"/>
      <c r="N80" s="16"/>
    </row>
    <row r="81" spans="1:14" ht="12.75" customHeight="1" x14ac:dyDescent="0.2">
      <c r="A81" t="s">
        <v>23</v>
      </c>
      <c r="B81" s="8">
        <f>B50/B78</f>
        <v>4.0917826672653792</v>
      </c>
      <c r="L81" s="18"/>
      <c r="M81" s="18"/>
      <c r="N81" s="21"/>
    </row>
    <row r="82" spans="1:14" ht="12.75" customHeight="1" x14ac:dyDescent="0.2">
      <c r="A82" t="s">
        <v>21</v>
      </c>
      <c r="B82" s="8">
        <f>(B70-B71-(B77*B78))/B78</f>
        <v>2.4396048495734171</v>
      </c>
      <c r="L82" s="18"/>
      <c r="M82" s="18"/>
      <c r="N82" s="21"/>
    </row>
    <row r="83" spans="1:14" ht="12.75" customHeight="1" x14ac:dyDescent="0.2">
      <c r="L83" s="18"/>
      <c r="M83" s="18"/>
      <c r="N83" s="15"/>
    </row>
    <row r="84" spans="1:14" ht="12.75" customHeight="1" x14ac:dyDescent="0.2">
      <c r="A84" s="13" t="s">
        <v>40</v>
      </c>
      <c r="B84" s="13"/>
      <c r="L84" s="18"/>
      <c r="M84" s="19"/>
      <c r="N84" s="19"/>
    </row>
    <row r="85" spans="1:14" ht="12.75" customHeight="1" x14ac:dyDescent="0.2">
      <c r="A85" t="s">
        <v>13</v>
      </c>
      <c r="B85" s="1">
        <f>B68</f>
        <v>3584</v>
      </c>
      <c r="L85" s="18"/>
      <c r="M85" s="18"/>
      <c r="N85" s="15"/>
    </row>
    <row r="86" spans="1:14" ht="12.75" customHeight="1" x14ac:dyDescent="0.2">
      <c r="A86" t="s">
        <v>15</v>
      </c>
      <c r="B86" s="8">
        <f>B70</f>
        <v>54330</v>
      </c>
      <c r="L86" s="18"/>
      <c r="M86" s="18"/>
      <c r="N86" s="21"/>
    </row>
    <row r="87" spans="1:14" ht="12.75" customHeight="1" x14ac:dyDescent="0.2">
      <c r="A87" t="s">
        <v>35</v>
      </c>
      <c r="B87" s="8">
        <f>B72-B70</f>
        <v>62606</v>
      </c>
      <c r="L87" s="18"/>
      <c r="M87" s="18"/>
      <c r="N87" s="21"/>
    </row>
    <row r="88" spans="1:14" ht="12.75" customHeight="1" x14ac:dyDescent="0.2">
      <c r="A88" t="s">
        <v>36</v>
      </c>
      <c r="B88" s="8">
        <f>B50</f>
        <v>91124</v>
      </c>
      <c r="L88" s="18"/>
      <c r="M88" s="18"/>
      <c r="N88" s="21"/>
    </row>
    <row r="89" spans="1:14" ht="12.75" customHeight="1" x14ac:dyDescent="0.2">
      <c r="A89" t="s">
        <v>37</v>
      </c>
      <c r="B89" s="8">
        <f>B54</f>
        <v>-826</v>
      </c>
      <c r="L89" s="18"/>
      <c r="M89" s="18"/>
      <c r="N89" s="21"/>
    </row>
    <row r="90" spans="1:14" ht="12.75" customHeight="1" x14ac:dyDescent="0.2">
      <c r="A90" t="s">
        <v>38</v>
      </c>
      <c r="B90" s="8">
        <f>B55+B53</f>
        <v>-15635</v>
      </c>
      <c r="L90" s="18"/>
      <c r="M90" s="18"/>
      <c r="N90" s="21"/>
    </row>
    <row r="91" spans="1:14" ht="12.75" customHeight="1" x14ac:dyDescent="0.2">
      <c r="A91" t="s">
        <v>39</v>
      </c>
      <c r="B91" s="8">
        <f>B55</f>
        <v>-7578</v>
      </c>
      <c r="L91" s="18"/>
      <c r="M91" s="18"/>
      <c r="N91" s="21"/>
    </row>
    <row r="92" spans="1:14" ht="12.75" customHeight="1" x14ac:dyDescent="0.2">
      <c r="L92" s="18"/>
      <c r="M92" s="18"/>
      <c r="N92" s="18"/>
    </row>
    <row r="93" spans="1:14" ht="12.75" customHeight="1" x14ac:dyDescent="0.2">
      <c r="L93" s="18"/>
      <c r="M93" s="18"/>
      <c r="N93" s="18"/>
    </row>
    <row r="94" spans="1:14" ht="12.75" customHeight="1" x14ac:dyDescent="0.2">
      <c r="L94" s="18"/>
      <c r="M94" s="18"/>
      <c r="N94" s="18"/>
    </row>
    <row r="95" spans="1:14" x14ac:dyDescent="0.2">
      <c r="A95" s="14">
        <v>2017</v>
      </c>
      <c r="B95" s="14"/>
      <c r="L95" s="18"/>
      <c r="M95" s="17"/>
      <c r="N95" s="17"/>
    </row>
    <row r="96" spans="1:14" ht="12.75" customHeight="1" x14ac:dyDescent="0.2">
      <c r="A96" s="13" t="s">
        <v>0</v>
      </c>
      <c r="B96" s="13"/>
      <c r="L96" s="18"/>
      <c r="M96" s="19"/>
      <c r="N96" s="19"/>
    </row>
    <row r="97" spans="1:14" ht="12.75" customHeight="1" x14ac:dyDescent="0.2">
      <c r="A97" t="s">
        <v>19</v>
      </c>
      <c r="B97" s="3">
        <v>102067</v>
      </c>
      <c r="L97" s="18"/>
      <c r="M97" s="18"/>
      <c r="N97" s="15"/>
    </row>
    <row r="98" spans="1:14" ht="12.75" customHeight="1" x14ac:dyDescent="0.2">
      <c r="A98" t="s">
        <v>51</v>
      </c>
      <c r="B98" s="3">
        <v>-33807</v>
      </c>
      <c r="L98" s="18"/>
      <c r="M98" s="18"/>
      <c r="N98" s="15"/>
    </row>
    <row r="99" spans="1:14" ht="12.75" customHeight="1" x14ac:dyDescent="0.2">
      <c r="A99" t="s">
        <v>52</v>
      </c>
      <c r="B99" s="3">
        <v>-41897</v>
      </c>
      <c r="L99" s="18"/>
      <c r="M99" s="18"/>
      <c r="N99" s="15"/>
    </row>
    <row r="100" spans="1:14" ht="12.75" customHeight="1" x14ac:dyDescent="0.2">
      <c r="A100" t="s">
        <v>1</v>
      </c>
      <c r="B100" s="3">
        <v>-7677</v>
      </c>
      <c r="L100" s="18"/>
      <c r="M100" s="18"/>
      <c r="N100" s="15"/>
    </row>
    <row r="101" spans="1:14" ht="12.75" customHeight="1" x14ac:dyDescent="0.2">
      <c r="A101" t="s">
        <v>2</v>
      </c>
      <c r="B101" s="3">
        <v>-941</v>
      </c>
      <c r="L101" s="18"/>
      <c r="M101" s="18"/>
      <c r="N101" s="15"/>
    </row>
    <row r="102" spans="1:14" ht="12.75" customHeight="1" x14ac:dyDescent="0.2">
      <c r="A102" t="s">
        <v>3</v>
      </c>
      <c r="B102" s="3">
        <v>3011</v>
      </c>
      <c r="L102" s="18"/>
      <c r="M102" s="18"/>
      <c r="N102" s="15"/>
    </row>
    <row r="103" spans="1:14" ht="12.75" customHeight="1" x14ac:dyDescent="0.2">
      <c r="A103" t="s">
        <v>4</v>
      </c>
      <c r="B103" s="3">
        <v>-1861</v>
      </c>
      <c r="L103" s="18"/>
      <c r="M103" s="18"/>
      <c r="N103" s="15"/>
    </row>
    <row r="104" spans="1:14" ht="12.75" customHeight="1" x14ac:dyDescent="0.2">
      <c r="A104" t="s">
        <v>5</v>
      </c>
      <c r="B104" s="3">
        <v>1150</v>
      </c>
      <c r="L104" s="18"/>
      <c r="M104" s="18"/>
      <c r="N104" s="15"/>
    </row>
    <row r="105" spans="1:14" ht="12.75" customHeight="1" x14ac:dyDescent="0.2">
      <c r="A105" t="s">
        <v>6</v>
      </c>
      <c r="B105" s="3">
        <v>0</v>
      </c>
      <c r="L105" s="18"/>
      <c r="M105" s="18"/>
      <c r="N105" s="15"/>
    </row>
    <row r="106" spans="1:14" ht="12.75" customHeight="1" x14ac:dyDescent="0.2">
      <c r="A106" t="s">
        <v>7</v>
      </c>
      <c r="B106" s="3">
        <v>1150</v>
      </c>
      <c r="L106" s="18"/>
      <c r="M106" s="18"/>
      <c r="N106" s="15"/>
    </row>
    <row r="107" spans="1:14" ht="12.75" customHeight="1" x14ac:dyDescent="0.2">
      <c r="L107" s="18"/>
      <c r="M107" s="18"/>
      <c r="N107" s="15"/>
    </row>
    <row r="108" spans="1:14" ht="12.75" customHeight="1" x14ac:dyDescent="0.2">
      <c r="A108" s="12" t="s">
        <v>8</v>
      </c>
      <c r="B108" s="12"/>
      <c r="L108" s="18"/>
      <c r="M108" s="20"/>
      <c r="N108" s="20"/>
    </row>
    <row r="109" spans="1:14" ht="12.75" customHeight="1" x14ac:dyDescent="0.2">
      <c r="A109" t="s">
        <v>9</v>
      </c>
      <c r="B109" s="3">
        <v>9574</v>
      </c>
      <c r="L109" s="18"/>
      <c r="M109" s="18"/>
      <c r="N109" s="15"/>
    </row>
    <row r="110" spans="1:14" ht="12.75" customHeight="1" x14ac:dyDescent="0.2">
      <c r="A110" t="s">
        <v>10</v>
      </c>
      <c r="B110" s="3">
        <v>-6260</v>
      </c>
      <c r="L110" s="18"/>
      <c r="M110" s="18"/>
      <c r="N110" s="15"/>
    </row>
    <row r="111" spans="1:14" ht="12.75" customHeight="1" x14ac:dyDescent="0.2">
      <c r="A111" t="s">
        <v>11</v>
      </c>
      <c r="B111" s="3">
        <v>-10786</v>
      </c>
      <c r="L111" s="18"/>
      <c r="M111" s="18"/>
      <c r="N111" s="15"/>
    </row>
    <row r="112" spans="1:14" ht="12.75" customHeight="1" x14ac:dyDescent="0.2">
      <c r="L112" s="18"/>
      <c r="M112" s="18"/>
      <c r="N112" s="15"/>
    </row>
    <row r="113" spans="1:14" ht="12.75" customHeight="1" x14ac:dyDescent="0.2">
      <c r="A113" s="12" t="s">
        <v>12</v>
      </c>
      <c r="B113" s="12"/>
      <c r="L113" s="18"/>
      <c r="M113" s="20"/>
      <c r="N113" s="20"/>
    </row>
    <row r="114" spans="1:14" ht="12.75" customHeight="1" x14ac:dyDescent="0.2">
      <c r="A114" t="s">
        <v>14</v>
      </c>
      <c r="B114" s="3">
        <v>15441</v>
      </c>
      <c r="L114" s="18"/>
      <c r="M114" s="18"/>
      <c r="N114" s="15"/>
    </row>
    <row r="115" spans="1:14" ht="12.75" customHeight="1" x14ac:dyDescent="0.2">
      <c r="A115" t="s">
        <v>13</v>
      </c>
      <c r="B115" s="3">
        <v>3345</v>
      </c>
      <c r="L115" s="18"/>
      <c r="M115" s="18"/>
      <c r="N115" s="15"/>
    </row>
    <row r="116" spans="1:14" ht="12.75" customHeight="1" x14ac:dyDescent="0.2">
      <c r="A116" t="s">
        <v>57</v>
      </c>
      <c r="B116" s="3">
        <v>40997</v>
      </c>
      <c r="L116" s="18"/>
      <c r="M116" s="18"/>
      <c r="N116" s="15"/>
    </row>
    <row r="117" spans="1:14" ht="12.75" customHeight="1" x14ac:dyDescent="0.2">
      <c r="A117" t="s">
        <v>15</v>
      </c>
      <c r="B117" s="3">
        <v>54323</v>
      </c>
      <c r="L117" s="18"/>
      <c r="M117" s="18"/>
      <c r="N117" s="15"/>
    </row>
    <row r="118" spans="1:14" ht="12.75" customHeight="1" x14ac:dyDescent="0.2">
      <c r="A118" t="s">
        <v>31</v>
      </c>
      <c r="B118" s="3">
        <v>0</v>
      </c>
      <c r="L118" s="18"/>
      <c r="M118" s="18"/>
      <c r="N118" s="15"/>
    </row>
    <row r="119" spans="1:14" ht="12.75" customHeight="1" x14ac:dyDescent="0.2">
      <c r="A119" t="s">
        <v>16</v>
      </c>
      <c r="B119" s="3">
        <v>116857</v>
      </c>
      <c r="L119" s="18"/>
      <c r="M119" s="18"/>
      <c r="N119" s="15"/>
    </row>
    <row r="120" spans="1:14" ht="12.75" customHeight="1" x14ac:dyDescent="0.2">
      <c r="L120" s="18"/>
      <c r="M120" s="18"/>
      <c r="N120" s="15"/>
    </row>
    <row r="121" spans="1:14" ht="12.75" customHeight="1" x14ac:dyDescent="0.2">
      <c r="A121" t="s">
        <v>17</v>
      </c>
      <c r="B121" s="9">
        <v>9.39</v>
      </c>
      <c r="L121" s="18"/>
      <c r="M121" s="18"/>
      <c r="N121" s="16"/>
    </row>
    <row r="122" spans="1:14" ht="12.75" customHeight="1" x14ac:dyDescent="0.2">
      <c r="A122" t="s">
        <v>55</v>
      </c>
      <c r="B122" s="9">
        <v>10.88</v>
      </c>
      <c r="L122" s="18"/>
      <c r="M122" s="18"/>
      <c r="N122" s="16"/>
    </row>
    <row r="123" spans="1:14" ht="12.75" customHeight="1" x14ac:dyDescent="0.2">
      <c r="A123" t="s">
        <v>56</v>
      </c>
      <c r="B123" s="9">
        <v>6.89</v>
      </c>
      <c r="L123" s="18"/>
      <c r="M123" s="18"/>
      <c r="N123" s="16"/>
    </row>
    <row r="124" spans="1:14" ht="12.75" customHeight="1" x14ac:dyDescent="0.2">
      <c r="A124" t="s">
        <v>18</v>
      </c>
      <c r="B124" s="9">
        <v>0</v>
      </c>
      <c r="L124" s="18"/>
      <c r="M124" s="18"/>
      <c r="N124" s="16"/>
    </row>
    <row r="125" spans="1:14" ht="12.75" customHeight="1" x14ac:dyDescent="0.2">
      <c r="A125" t="s">
        <v>34</v>
      </c>
      <c r="B125" s="3">
        <v>22270</v>
      </c>
      <c r="L125" s="18"/>
      <c r="M125" s="18"/>
      <c r="N125" s="15"/>
    </row>
    <row r="126" spans="1:14" ht="12.75" customHeight="1" x14ac:dyDescent="0.2">
      <c r="L126" s="18"/>
      <c r="M126" s="18"/>
      <c r="N126" s="21"/>
    </row>
    <row r="127" spans="1:14" ht="12.75" customHeight="1" x14ac:dyDescent="0.2">
      <c r="A127" t="s">
        <v>24</v>
      </c>
      <c r="B127" s="2">
        <f>B106/B125</f>
        <v>5.1638976201167489E-2</v>
      </c>
      <c r="L127" s="18"/>
      <c r="M127" s="18"/>
      <c r="N127" s="16"/>
    </row>
    <row r="128" spans="1:14" ht="12.75" customHeight="1" x14ac:dyDescent="0.2">
      <c r="A128" t="s">
        <v>23</v>
      </c>
      <c r="B128" s="8">
        <f>B97/B125</f>
        <v>4.5831612034126632</v>
      </c>
      <c r="L128" s="18"/>
      <c r="M128" s="18"/>
      <c r="N128" s="21"/>
    </row>
    <row r="129" spans="1:14" ht="12.75" customHeight="1" x14ac:dyDescent="0.2">
      <c r="A129" t="s">
        <v>21</v>
      </c>
      <c r="B129" s="8">
        <f>(B117-B118-(B124*B125))/B125</f>
        <v>2.4392905253704535</v>
      </c>
      <c r="L129" s="18"/>
      <c r="M129" s="18"/>
      <c r="N129" s="21"/>
    </row>
    <row r="130" spans="1:14" ht="12.75" customHeight="1" x14ac:dyDescent="0.2">
      <c r="L130" s="18"/>
      <c r="M130" s="18"/>
      <c r="N130" s="15"/>
    </row>
    <row r="131" spans="1:14" ht="12.75" customHeight="1" x14ac:dyDescent="0.2">
      <c r="A131" s="13" t="s">
        <v>40</v>
      </c>
      <c r="B131" s="13"/>
      <c r="L131" s="18"/>
      <c r="M131" s="19"/>
      <c r="N131" s="19"/>
    </row>
    <row r="132" spans="1:14" ht="12.75" customHeight="1" x14ac:dyDescent="0.2">
      <c r="A132" t="s">
        <v>13</v>
      </c>
      <c r="B132" s="1">
        <f>B115</f>
        <v>3345</v>
      </c>
      <c r="L132" s="18"/>
      <c r="M132" s="18"/>
      <c r="N132" s="15"/>
    </row>
    <row r="133" spans="1:14" ht="12.75" customHeight="1" x14ac:dyDescent="0.2">
      <c r="A133" t="s">
        <v>15</v>
      </c>
      <c r="B133" s="8">
        <f>B117</f>
        <v>54323</v>
      </c>
      <c r="L133" s="18"/>
      <c r="M133" s="18"/>
      <c r="N133" s="21"/>
    </row>
    <row r="134" spans="1:14" ht="12.75" customHeight="1" x14ac:dyDescent="0.2">
      <c r="A134" t="s">
        <v>35</v>
      </c>
      <c r="B134" s="8">
        <f>B119-B117</f>
        <v>62534</v>
      </c>
      <c r="L134" s="18"/>
      <c r="M134" s="18"/>
      <c r="N134" s="21"/>
    </row>
    <row r="135" spans="1:14" ht="12.75" customHeight="1" x14ac:dyDescent="0.2">
      <c r="A135" t="s">
        <v>36</v>
      </c>
      <c r="B135" s="8">
        <f>B97</f>
        <v>102067</v>
      </c>
      <c r="L135" s="18"/>
      <c r="M135" s="18"/>
      <c r="N135" s="21"/>
    </row>
    <row r="136" spans="1:14" ht="12.75" customHeight="1" x14ac:dyDescent="0.2">
      <c r="A136" t="s">
        <v>37</v>
      </c>
      <c r="B136" s="8">
        <f>B101</f>
        <v>-941</v>
      </c>
      <c r="L136" s="18"/>
      <c r="M136" s="18"/>
      <c r="N136" s="21"/>
    </row>
    <row r="137" spans="1:14" ht="12.75" customHeight="1" x14ac:dyDescent="0.2">
      <c r="A137" t="s">
        <v>38</v>
      </c>
      <c r="B137" s="8">
        <f>B102+B100</f>
        <v>-4666</v>
      </c>
      <c r="L137" s="18"/>
      <c r="M137" s="18"/>
      <c r="N137" s="21"/>
    </row>
    <row r="138" spans="1:14" ht="12.75" customHeight="1" x14ac:dyDescent="0.2">
      <c r="A138" t="s">
        <v>39</v>
      </c>
      <c r="B138" s="8">
        <f>B102</f>
        <v>3011</v>
      </c>
      <c r="L138" s="18"/>
      <c r="M138" s="18"/>
      <c r="N138" s="21"/>
    </row>
    <row r="139" spans="1:14" ht="12.75" customHeight="1" x14ac:dyDescent="0.2">
      <c r="L139" s="18"/>
      <c r="M139" s="18"/>
      <c r="N139" s="18"/>
    </row>
    <row r="140" spans="1:14" ht="12.75" customHeight="1" x14ac:dyDescent="0.2">
      <c r="L140" s="18"/>
      <c r="M140" s="18"/>
      <c r="N140" s="18"/>
    </row>
    <row r="141" spans="1:14" ht="12.75" customHeight="1" x14ac:dyDescent="0.2">
      <c r="L141" s="18"/>
      <c r="M141" s="18"/>
      <c r="N141" s="18"/>
    </row>
    <row r="142" spans="1:14" x14ac:dyDescent="0.2">
      <c r="A142" s="14">
        <v>2018</v>
      </c>
      <c r="B142" s="14"/>
      <c r="L142" s="18"/>
      <c r="M142" s="17"/>
      <c r="N142" s="17"/>
    </row>
    <row r="143" spans="1:14" ht="12.75" customHeight="1" x14ac:dyDescent="0.2">
      <c r="A143" s="13" t="s">
        <v>0</v>
      </c>
      <c r="B143" s="13"/>
      <c r="L143" s="18"/>
      <c r="M143" s="19"/>
      <c r="N143" s="19"/>
    </row>
    <row r="144" spans="1:14" ht="12.75" customHeight="1" x14ac:dyDescent="0.2">
      <c r="A144" t="s">
        <v>19</v>
      </c>
      <c r="B144" s="3">
        <v>119960</v>
      </c>
      <c r="L144" s="18"/>
      <c r="M144" s="18"/>
      <c r="N144" s="15"/>
    </row>
    <row r="145" spans="1:14" ht="12.75" customHeight="1" x14ac:dyDescent="0.2">
      <c r="A145" t="s">
        <v>51</v>
      </c>
      <c r="B145" s="3">
        <v>-47955</v>
      </c>
      <c r="L145" s="18"/>
      <c r="M145" s="18"/>
      <c r="N145" s="15"/>
    </row>
    <row r="146" spans="1:14" ht="12.75" customHeight="1" x14ac:dyDescent="0.2">
      <c r="A146" t="s">
        <v>52</v>
      </c>
      <c r="B146" s="3">
        <v>-44295</v>
      </c>
      <c r="L146" s="18"/>
      <c r="M146" s="18"/>
      <c r="N146" s="15"/>
    </row>
    <row r="147" spans="1:14" ht="12.75" customHeight="1" x14ac:dyDescent="0.2">
      <c r="A147" t="s">
        <v>1</v>
      </c>
      <c r="B147" s="3">
        <v>-8054</v>
      </c>
      <c r="L147" s="18"/>
      <c r="M147" s="18"/>
      <c r="N147" s="15"/>
    </row>
    <row r="148" spans="1:14" ht="12.75" customHeight="1" x14ac:dyDescent="0.2">
      <c r="A148" t="s">
        <v>2</v>
      </c>
      <c r="B148" s="3">
        <v>-850</v>
      </c>
      <c r="L148" s="18"/>
      <c r="M148" s="18"/>
      <c r="N148" s="15"/>
    </row>
    <row r="149" spans="1:14" ht="12.75" customHeight="1" x14ac:dyDescent="0.2">
      <c r="A149" t="s">
        <v>3</v>
      </c>
      <c r="B149" s="3">
        <v>5974</v>
      </c>
      <c r="L149" s="18"/>
      <c r="M149" s="18"/>
      <c r="N149" s="15"/>
    </row>
    <row r="150" spans="1:14" ht="12.75" customHeight="1" x14ac:dyDescent="0.2">
      <c r="A150" t="s">
        <v>4</v>
      </c>
      <c r="B150" s="3">
        <v>2067</v>
      </c>
      <c r="L150" s="18"/>
      <c r="M150" s="18"/>
      <c r="N150" s="15"/>
    </row>
    <row r="151" spans="1:14" ht="12.75" customHeight="1" x14ac:dyDescent="0.2">
      <c r="A151" t="s">
        <v>5</v>
      </c>
      <c r="B151" s="3">
        <v>8041</v>
      </c>
      <c r="L151" s="18"/>
      <c r="M151" s="18"/>
      <c r="N151" s="15"/>
    </row>
    <row r="152" spans="1:14" ht="12.75" customHeight="1" x14ac:dyDescent="0.2">
      <c r="A152" t="s">
        <v>6</v>
      </c>
      <c r="B152" s="3">
        <v>0</v>
      </c>
      <c r="L152" s="18"/>
      <c r="M152" s="18"/>
      <c r="N152" s="15"/>
    </row>
    <row r="153" spans="1:14" ht="12.75" customHeight="1" x14ac:dyDescent="0.2">
      <c r="A153" t="s">
        <v>7</v>
      </c>
      <c r="B153" s="3">
        <v>8041</v>
      </c>
      <c r="L153" s="18"/>
      <c r="M153" s="18"/>
      <c r="N153" s="15"/>
    </row>
    <row r="154" spans="1:14" ht="12.75" customHeight="1" x14ac:dyDescent="0.2">
      <c r="L154" s="18"/>
      <c r="M154" s="18"/>
      <c r="N154" s="15"/>
    </row>
    <row r="155" spans="1:14" ht="12.75" customHeight="1" x14ac:dyDescent="0.2">
      <c r="A155" s="12" t="s">
        <v>8</v>
      </c>
      <c r="B155" s="12"/>
      <c r="L155" s="18"/>
      <c r="M155" s="20"/>
      <c r="N155" s="20"/>
    </row>
    <row r="156" spans="1:14" ht="12.75" customHeight="1" x14ac:dyDescent="0.2">
      <c r="A156" t="s">
        <v>9</v>
      </c>
      <c r="B156" s="3">
        <v>11507</v>
      </c>
      <c r="L156" s="18"/>
      <c r="M156" s="18"/>
      <c r="N156" s="15"/>
    </row>
    <row r="157" spans="1:14" ht="12.75" customHeight="1" x14ac:dyDescent="0.2">
      <c r="A157" t="s">
        <v>10</v>
      </c>
      <c r="B157" s="3">
        <v>-5675</v>
      </c>
      <c r="L157" s="18"/>
      <c r="M157" s="18"/>
      <c r="N157" s="15"/>
    </row>
    <row r="158" spans="1:14" ht="12.75" customHeight="1" x14ac:dyDescent="0.2">
      <c r="A158" t="s">
        <v>11</v>
      </c>
      <c r="B158" s="3">
        <v>1751</v>
      </c>
      <c r="L158" s="18"/>
      <c r="M158" s="18"/>
      <c r="N158" s="15"/>
    </row>
    <row r="159" spans="1:14" ht="12.75" customHeight="1" x14ac:dyDescent="0.2">
      <c r="L159" s="18"/>
      <c r="M159" s="18"/>
      <c r="N159" s="15"/>
    </row>
    <row r="160" spans="1:14" ht="12.75" customHeight="1" x14ac:dyDescent="0.2">
      <c r="A160" s="12" t="s">
        <v>12</v>
      </c>
      <c r="B160" s="12"/>
      <c r="L160" s="18"/>
      <c r="M160" s="20"/>
      <c r="N160" s="20"/>
    </row>
    <row r="161" spans="1:14" ht="12.75" customHeight="1" x14ac:dyDescent="0.2">
      <c r="A161" t="s">
        <v>14</v>
      </c>
      <c r="B161" s="3">
        <v>15211</v>
      </c>
      <c r="L161" s="18"/>
      <c r="M161" s="18"/>
      <c r="N161" s="15"/>
    </row>
    <row r="162" spans="1:14" ht="12.75" customHeight="1" x14ac:dyDescent="0.2">
      <c r="A162" t="s">
        <v>13</v>
      </c>
      <c r="B162" s="3">
        <v>3709</v>
      </c>
      <c r="L162" s="18"/>
      <c r="M162" s="18"/>
      <c r="N162" s="15"/>
    </row>
    <row r="163" spans="1:14" ht="12.75" customHeight="1" x14ac:dyDescent="0.2">
      <c r="A163" t="s">
        <v>57</v>
      </c>
      <c r="B163" s="3">
        <v>20047</v>
      </c>
      <c r="L163" s="18"/>
      <c r="M163" s="18"/>
      <c r="N163" s="15"/>
    </row>
    <row r="164" spans="1:14" ht="12.75" customHeight="1" x14ac:dyDescent="0.2">
      <c r="A164" t="s">
        <v>15</v>
      </c>
      <c r="B164" s="3">
        <v>77731</v>
      </c>
      <c r="L164" s="18"/>
      <c r="M164" s="18"/>
      <c r="N164" s="15"/>
    </row>
    <row r="165" spans="1:14" ht="12.75" customHeight="1" x14ac:dyDescent="0.2">
      <c r="A165" t="s">
        <v>31</v>
      </c>
      <c r="B165" s="3">
        <v>0</v>
      </c>
      <c r="L165" s="18"/>
      <c r="M165" s="18"/>
      <c r="N165" s="15"/>
    </row>
    <row r="166" spans="1:14" ht="12.75" customHeight="1" x14ac:dyDescent="0.2">
      <c r="A166" t="s">
        <v>16</v>
      </c>
      <c r="B166" s="3">
        <v>128792</v>
      </c>
      <c r="L166" s="18"/>
      <c r="M166" s="18"/>
      <c r="N166" s="15"/>
    </row>
    <row r="167" spans="1:14" ht="12.75" customHeight="1" x14ac:dyDescent="0.2">
      <c r="L167" s="18"/>
      <c r="M167" s="18"/>
      <c r="N167" s="15"/>
    </row>
    <row r="168" spans="1:14" ht="12.75" customHeight="1" x14ac:dyDescent="0.2">
      <c r="A168" t="s">
        <v>17</v>
      </c>
      <c r="B168" s="9">
        <v>5.52</v>
      </c>
      <c r="L168" s="18"/>
      <c r="M168" s="18"/>
      <c r="N168" s="16"/>
    </row>
    <row r="169" spans="1:14" ht="12.75" customHeight="1" x14ac:dyDescent="0.2">
      <c r="A169" t="s">
        <v>55</v>
      </c>
      <c r="B169" s="9">
        <v>10.48</v>
      </c>
      <c r="L169" s="18"/>
      <c r="M169" s="18"/>
      <c r="N169" s="16"/>
    </row>
    <row r="170" spans="1:14" ht="12.75" customHeight="1" x14ac:dyDescent="0.2">
      <c r="A170" t="s">
        <v>56</v>
      </c>
      <c r="B170" s="9">
        <v>5.0999999999999996</v>
      </c>
      <c r="L170" s="18"/>
      <c r="M170" s="18"/>
      <c r="N170" s="16"/>
    </row>
    <row r="171" spans="1:14" ht="12.75" customHeight="1" x14ac:dyDescent="0.2">
      <c r="A171" t="s">
        <v>18</v>
      </c>
      <c r="B171" s="9">
        <v>0</v>
      </c>
      <c r="L171" s="18"/>
      <c r="M171" s="18"/>
      <c r="N171" s="16"/>
    </row>
    <row r="172" spans="1:14" ht="12.75" customHeight="1" x14ac:dyDescent="0.2">
      <c r="A172" t="s">
        <v>34</v>
      </c>
      <c r="B172" s="3">
        <v>24497</v>
      </c>
      <c r="L172" s="18"/>
      <c r="M172" s="18"/>
      <c r="N172" s="15"/>
    </row>
    <row r="173" spans="1:14" ht="12.75" customHeight="1" x14ac:dyDescent="0.2">
      <c r="L173" s="18"/>
      <c r="M173" s="18"/>
      <c r="N173" s="21"/>
    </row>
    <row r="174" spans="1:14" ht="12.75" customHeight="1" x14ac:dyDescent="0.2">
      <c r="A174" t="s">
        <v>24</v>
      </c>
      <c r="B174" s="2">
        <f>B153/B172</f>
        <v>0.3282442748091603</v>
      </c>
      <c r="L174" s="18"/>
      <c r="M174" s="18"/>
      <c r="N174" s="16"/>
    </row>
    <row r="175" spans="1:14" ht="12.75" customHeight="1" x14ac:dyDescent="0.2">
      <c r="A175" t="s">
        <v>23</v>
      </c>
      <c r="B175" s="8">
        <f>B144/B172</f>
        <v>4.8969261542229665</v>
      </c>
      <c r="L175" s="18"/>
      <c r="M175" s="18"/>
      <c r="N175" s="21"/>
    </row>
    <row r="176" spans="1:14" ht="12.75" customHeight="1" x14ac:dyDescent="0.2">
      <c r="A176" t="s">
        <v>21</v>
      </c>
      <c r="B176" s="8">
        <f>(B164-B165-(B171*B172))/B172</f>
        <v>3.1730824182552966</v>
      </c>
      <c r="L176" s="18"/>
      <c r="M176" s="18"/>
      <c r="N176" s="21"/>
    </row>
    <row r="177" spans="1:14" ht="12.75" customHeight="1" x14ac:dyDescent="0.2">
      <c r="L177" s="18"/>
      <c r="M177" s="18"/>
      <c r="N177" s="15"/>
    </row>
    <row r="178" spans="1:14" ht="12.75" customHeight="1" x14ac:dyDescent="0.2">
      <c r="A178" s="13" t="s">
        <v>40</v>
      </c>
      <c r="B178" s="13"/>
      <c r="L178" s="18"/>
      <c r="M178" s="19"/>
      <c r="N178" s="19"/>
    </row>
    <row r="179" spans="1:14" ht="12.75" customHeight="1" x14ac:dyDescent="0.2">
      <c r="A179" t="s">
        <v>13</v>
      </c>
      <c r="B179" s="1">
        <f>B162</f>
        <v>3709</v>
      </c>
      <c r="L179" s="18"/>
      <c r="M179" s="18"/>
      <c r="N179" s="15"/>
    </row>
    <row r="180" spans="1:14" ht="12.75" customHeight="1" x14ac:dyDescent="0.2">
      <c r="A180" t="s">
        <v>15</v>
      </c>
      <c r="B180" s="8">
        <f>B164</f>
        <v>77731</v>
      </c>
      <c r="L180" s="18"/>
      <c r="M180" s="18"/>
      <c r="N180" s="21"/>
    </row>
    <row r="181" spans="1:14" ht="12.75" customHeight="1" x14ac:dyDescent="0.2">
      <c r="A181" t="s">
        <v>35</v>
      </c>
      <c r="B181" s="8">
        <f>B166-B164</f>
        <v>51061</v>
      </c>
      <c r="L181" s="18"/>
      <c r="M181" s="18"/>
      <c r="N181" s="21"/>
    </row>
    <row r="182" spans="1:14" ht="12.75" customHeight="1" x14ac:dyDescent="0.2">
      <c r="A182" t="s">
        <v>36</v>
      </c>
      <c r="B182" s="8">
        <f>B144</f>
        <v>119960</v>
      </c>
      <c r="L182" s="18"/>
      <c r="M182" s="18"/>
      <c r="N182" s="21"/>
    </row>
    <row r="183" spans="1:14" ht="12.75" customHeight="1" x14ac:dyDescent="0.2">
      <c r="A183" t="s">
        <v>37</v>
      </c>
      <c r="B183" s="8">
        <f>B148</f>
        <v>-850</v>
      </c>
      <c r="L183" s="18"/>
      <c r="M183" s="18"/>
      <c r="N183" s="21"/>
    </row>
    <row r="184" spans="1:14" ht="12.75" customHeight="1" x14ac:dyDescent="0.2">
      <c r="A184" t="s">
        <v>38</v>
      </c>
      <c r="B184" s="8">
        <f>B149+B147</f>
        <v>-2080</v>
      </c>
      <c r="L184" s="18"/>
      <c r="M184" s="18"/>
      <c r="N184" s="21"/>
    </row>
    <row r="185" spans="1:14" ht="12.75" customHeight="1" x14ac:dyDescent="0.2">
      <c r="A185" t="s">
        <v>39</v>
      </c>
      <c r="B185" s="8">
        <f>B149</f>
        <v>5974</v>
      </c>
      <c r="L185" s="18"/>
      <c r="M185" s="18"/>
      <c r="N185" s="21"/>
    </row>
    <row r="186" spans="1:14" ht="12.75" customHeight="1" x14ac:dyDescent="0.2">
      <c r="L186" s="18"/>
      <c r="M186" s="18"/>
      <c r="N186" s="18"/>
    </row>
    <row r="187" spans="1:14" ht="12.75" customHeight="1" x14ac:dyDescent="0.2">
      <c r="L187" s="18"/>
      <c r="M187" s="18"/>
      <c r="N187" s="18"/>
    </row>
    <row r="188" spans="1:14" ht="12.75" customHeight="1" x14ac:dyDescent="0.2">
      <c r="L188" s="18"/>
      <c r="M188" s="18"/>
      <c r="N188" s="18"/>
    </row>
    <row r="189" spans="1:14" x14ac:dyDescent="0.2">
      <c r="A189" s="14">
        <v>2019</v>
      </c>
      <c r="B189" s="14"/>
      <c r="L189" s="18"/>
      <c r="M189" s="17"/>
      <c r="N189" s="17"/>
    </row>
    <row r="190" spans="1:14" ht="12.75" customHeight="1" x14ac:dyDescent="0.2">
      <c r="A190" s="13" t="s">
        <v>0</v>
      </c>
      <c r="B190" s="13"/>
      <c r="L190" s="18"/>
      <c r="M190" s="19"/>
      <c r="N190" s="19"/>
    </row>
    <row r="191" spans="1:14" ht="12.75" customHeight="1" x14ac:dyDescent="0.2">
      <c r="A191" t="s">
        <v>19</v>
      </c>
      <c r="B191" s="3">
        <v>140034</v>
      </c>
      <c r="L191" s="18"/>
      <c r="M191" s="18"/>
      <c r="N191" s="15"/>
    </row>
    <row r="192" spans="1:14" ht="12.75" customHeight="1" x14ac:dyDescent="0.2">
      <c r="A192" t="s">
        <v>51</v>
      </c>
      <c r="B192" s="3">
        <v>-54209</v>
      </c>
      <c r="L192" s="18"/>
      <c r="M192" s="18"/>
      <c r="N192" s="15"/>
    </row>
    <row r="193" spans="1:14" ht="12.75" customHeight="1" x14ac:dyDescent="0.2">
      <c r="A193" t="s">
        <v>52</v>
      </c>
      <c r="B193" s="3">
        <v>-44747</v>
      </c>
      <c r="L193" s="18"/>
      <c r="M193" s="18"/>
      <c r="N193" s="15"/>
    </row>
    <row r="194" spans="1:14" ht="12.75" customHeight="1" x14ac:dyDescent="0.2">
      <c r="A194" t="s">
        <v>1</v>
      </c>
      <c r="B194" s="3">
        <v>-7697</v>
      </c>
      <c r="L194" s="18"/>
      <c r="M194" s="18"/>
      <c r="N194" s="15"/>
    </row>
    <row r="195" spans="1:14" ht="12.75" customHeight="1" x14ac:dyDescent="0.2">
      <c r="A195" t="s">
        <v>2</v>
      </c>
      <c r="B195" s="3">
        <v>-496</v>
      </c>
      <c r="L195" s="18"/>
      <c r="M195" s="18"/>
      <c r="N195" s="15"/>
    </row>
    <row r="196" spans="1:14" ht="12.75" customHeight="1" x14ac:dyDescent="0.2">
      <c r="A196" t="s">
        <v>3</v>
      </c>
      <c r="B196" s="3">
        <v>18750</v>
      </c>
      <c r="L196" s="18"/>
      <c r="M196" s="18"/>
      <c r="N196" s="15"/>
    </row>
    <row r="197" spans="1:14" ht="12.75" customHeight="1" x14ac:dyDescent="0.2">
      <c r="A197" t="s">
        <v>4</v>
      </c>
      <c r="B197" s="3">
        <v>-5601</v>
      </c>
      <c r="L197" s="18"/>
      <c r="M197" s="18"/>
      <c r="N197" s="15"/>
    </row>
    <row r="198" spans="1:14" ht="12.75" customHeight="1" x14ac:dyDescent="0.2">
      <c r="A198" t="s">
        <v>5</v>
      </c>
      <c r="B198" s="3">
        <v>13149</v>
      </c>
      <c r="L198" s="18"/>
      <c r="M198" s="18"/>
      <c r="N198" s="15"/>
    </row>
    <row r="199" spans="1:14" ht="12.75" customHeight="1" x14ac:dyDescent="0.2">
      <c r="A199" t="s">
        <v>6</v>
      </c>
      <c r="B199" s="3">
        <v>0</v>
      </c>
      <c r="L199" s="18"/>
      <c r="M199" s="18"/>
      <c r="N199" s="15"/>
    </row>
    <row r="200" spans="1:14" ht="12.75" customHeight="1" x14ac:dyDescent="0.2">
      <c r="A200" t="s">
        <v>7</v>
      </c>
      <c r="B200" s="3">
        <v>13149</v>
      </c>
      <c r="L200" s="18"/>
      <c r="M200" s="18"/>
      <c r="N200" s="15"/>
    </row>
    <row r="201" spans="1:14" ht="12.75" customHeight="1" x14ac:dyDescent="0.2">
      <c r="L201" s="18"/>
      <c r="M201" s="18"/>
      <c r="N201" s="15"/>
    </row>
    <row r="202" spans="1:14" ht="12.75" customHeight="1" x14ac:dyDescent="0.2">
      <c r="A202" s="12" t="s">
        <v>8</v>
      </c>
      <c r="B202" s="12"/>
      <c r="L202" s="18"/>
      <c r="M202" s="20"/>
      <c r="N202" s="20"/>
    </row>
    <row r="203" spans="1:14" ht="12.75" customHeight="1" x14ac:dyDescent="0.2">
      <c r="A203" t="s">
        <v>9</v>
      </c>
      <c r="B203" s="3">
        <v>48041</v>
      </c>
      <c r="L203" s="18"/>
      <c r="M203" s="18"/>
      <c r="N203" s="15"/>
    </row>
    <row r="204" spans="1:14" ht="12.75" customHeight="1" x14ac:dyDescent="0.2">
      <c r="A204" t="s">
        <v>10</v>
      </c>
      <c r="B204" s="3">
        <v>-5791</v>
      </c>
      <c r="L204" s="18"/>
      <c r="M204" s="18"/>
      <c r="N204" s="15"/>
    </row>
    <row r="205" spans="1:14" ht="12.75" customHeight="1" x14ac:dyDescent="0.2">
      <c r="A205" t="s">
        <v>11</v>
      </c>
      <c r="B205" s="3">
        <v>-14529</v>
      </c>
      <c r="L205" s="18"/>
      <c r="M205" s="18"/>
      <c r="N205" s="15"/>
    </row>
    <row r="206" spans="1:14" ht="12.75" customHeight="1" x14ac:dyDescent="0.2">
      <c r="L206" s="18"/>
      <c r="M206" s="18"/>
      <c r="N206" s="15"/>
    </row>
    <row r="207" spans="1:14" ht="12.75" customHeight="1" x14ac:dyDescent="0.2">
      <c r="A207" s="12" t="s">
        <v>12</v>
      </c>
      <c r="B207" s="12"/>
      <c r="L207" s="18"/>
      <c r="M207" s="20"/>
      <c r="N207" s="20"/>
    </row>
    <row r="208" spans="1:14" ht="12.75" customHeight="1" x14ac:dyDescent="0.2">
      <c r="A208" t="s">
        <v>14</v>
      </c>
      <c r="B208" s="3">
        <v>15930</v>
      </c>
      <c r="L208" s="18"/>
      <c r="M208" s="18"/>
      <c r="N208" s="15"/>
    </row>
    <row r="209" spans="1:14" ht="12.75" customHeight="1" x14ac:dyDescent="0.2">
      <c r="A209" t="s">
        <v>13</v>
      </c>
      <c r="B209" s="3">
        <v>31343</v>
      </c>
      <c r="L209" s="18"/>
      <c r="M209" s="18"/>
      <c r="N209" s="15"/>
    </row>
    <row r="210" spans="1:14" ht="12.75" customHeight="1" x14ac:dyDescent="0.2">
      <c r="A210" t="s">
        <v>57</v>
      </c>
      <c r="B210" s="3">
        <v>6812</v>
      </c>
      <c r="L210" s="18"/>
      <c r="M210" s="18"/>
      <c r="N210" s="15"/>
    </row>
    <row r="211" spans="1:14" ht="12.75" customHeight="1" x14ac:dyDescent="0.2">
      <c r="A211" t="s">
        <v>15</v>
      </c>
      <c r="B211" s="3">
        <v>90837</v>
      </c>
      <c r="L211" s="18"/>
      <c r="M211" s="18"/>
      <c r="N211" s="15"/>
    </row>
    <row r="212" spans="1:14" ht="12.75" customHeight="1" x14ac:dyDescent="0.2">
      <c r="A212" t="s">
        <v>31</v>
      </c>
      <c r="B212" s="3">
        <v>0</v>
      </c>
      <c r="L212" s="18"/>
      <c r="M212" s="18"/>
      <c r="N212" s="15"/>
    </row>
    <row r="213" spans="1:14" ht="12.75" customHeight="1" x14ac:dyDescent="0.2">
      <c r="A213" t="s">
        <v>16</v>
      </c>
      <c r="B213" s="3">
        <v>128012</v>
      </c>
      <c r="L213" s="18"/>
      <c r="M213" s="18"/>
      <c r="N213" s="15"/>
    </row>
    <row r="214" spans="1:14" ht="12.75" customHeight="1" x14ac:dyDescent="0.2">
      <c r="L214" s="18"/>
      <c r="M214" s="18"/>
      <c r="N214" s="15"/>
    </row>
    <row r="215" spans="1:14" ht="12.75" customHeight="1" x14ac:dyDescent="0.2">
      <c r="A215" t="s">
        <v>17</v>
      </c>
      <c r="B215" s="9">
        <v>15.8</v>
      </c>
      <c r="L215" s="18"/>
      <c r="M215" s="18"/>
      <c r="N215" s="16"/>
    </row>
    <row r="216" spans="1:14" ht="12.75" customHeight="1" x14ac:dyDescent="0.2">
      <c r="A216" t="s">
        <v>55</v>
      </c>
      <c r="B216" s="9">
        <v>18.3</v>
      </c>
      <c r="L216" s="18"/>
      <c r="M216" s="18"/>
      <c r="N216" s="16"/>
    </row>
    <row r="217" spans="1:14" ht="12.75" customHeight="1" x14ac:dyDescent="0.2">
      <c r="A217" t="s">
        <v>56</v>
      </c>
      <c r="B217" s="9">
        <v>5.34</v>
      </c>
      <c r="L217" s="18"/>
      <c r="M217" s="18"/>
      <c r="N217" s="16"/>
    </row>
    <row r="218" spans="1:14" ht="12.75" customHeight="1" x14ac:dyDescent="0.2">
      <c r="A218" t="s">
        <v>18</v>
      </c>
      <c r="B218" s="9">
        <v>0.1</v>
      </c>
      <c r="L218" s="18"/>
      <c r="M218" s="18"/>
      <c r="N218" s="16"/>
    </row>
    <row r="219" spans="1:14" ht="12.75" customHeight="1" x14ac:dyDescent="0.2">
      <c r="A219" t="s">
        <v>34</v>
      </c>
      <c r="B219" s="3">
        <v>24497</v>
      </c>
      <c r="L219" s="18"/>
      <c r="M219" s="18"/>
      <c r="N219" s="15"/>
    </row>
    <row r="220" spans="1:14" ht="12.75" customHeight="1" x14ac:dyDescent="0.2">
      <c r="B220" s="8"/>
      <c r="L220" s="18"/>
      <c r="M220" s="18"/>
      <c r="N220" s="21"/>
    </row>
    <row r="221" spans="1:14" ht="12.75" customHeight="1" x14ac:dyDescent="0.2">
      <c r="A221" t="s">
        <v>24</v>
      </c>
      <c r="B221" s="2">
        <f>B200/B219</f>
        <v>0.53675960321672045</v>
      </c>
      <c r="L221" s="18"/>
      <c r="M221" s="18"/>
      <c r="N221" s="16"/>
    </row>
    <row r="222" spans="1:14" ht="12.75" customHeight="1" x14ac:dyDescent="0.2">
      <c r="A222" t="s">
        <v>23</v>
      </c>
      <c r="B222" s="8">
        <f>B191/B219</f>
        <v>5.7163734334816505</v>
      </c>
      <c r="L222" s="18"/>
      <c r="M222" s="18"/>
      <c r="N222" s="21"/>
    </row>
    <row r="223" spans="1:14" ht="12.75" customHeight="1" x14ac:dyDescent="0.2">
      <c r="A223" t="s">
        <v>21</v>
      </c>
      <c r="B223" s="8">
        <f>(B211-B212-(B218*B219))/B219</f>
        <v>3.6080867044944278</v>
      </c>
      <c r="L223" s="18"/>
      <c r="M223" s="18"/>
      <c r="N223" s="21"/>
    </row>
    <row r="224" spans="1:14" ht="12.75" customHeight="1" x14ac:dyDescent="0.2">
      <c r="L224" s="18"/>
      <c r="M224" s="18"/>
      <c r="N224" s="15"/>
    </row>
    <row r="225" spans="1:14" ht="12.75" customHeight="1" x14ac:dyDescent="0.2">
      <c r="A225" s="13" t="s">
        <v>40</v>
      </c>
      <c r="B225" s="13"/>
      <c r="L225" s="18"/>
      <c r="M225" s="19"/>
      <c r="N225" s="19"/>
    </row>
    <row r="226" spans="1:14" ht="12.75" customHeight="1" x14ac:dyDescent="0.2">
      <c r="A226" t="s">
        <v>13</v>
      </c>
      <c r="B226" s="1">
        <f>B209</f>
        <v>31343</v>
      </c>
      <c r="L226" s="18"/>
      <c r="M226" s="18"/>
      <c r="N226" s="15"/>
    </row>
    <row r="227" spans="1:14" ht="12.75" customHeight="1" x14ac:dyDescent="0.2">
      <c r="A227" t="s">
        <v>15</v>
      </c>
      <c r="B227" s="8">
        <f>B211</f>
        <v>90837</v>
      </c>
      <c r="L227" s="18"/>
      <c r="M227" s="18"/>
      <c r="N227" s="21"/>
    </row>
    <row r="228" spans="1:14" ht="12.75" customHeight="1" x14ac:dyDescent="0.2">
      <c r="A228" t="s">
        <v>35</v>
      </c>
      <c r="B228" s="8">
        <f>B213-B211</f>
        <v>37175</v>
      </c>
      <c r="L228" s="18"/>
      <c r="M228" s="18"/>
      <c r="N228" s="21"/>
    </row>
    <row r="229" spans="1:14" ht="12.75" customHeight="1" x14ac:dyDescent="0.2">
      <c r="A229" t="s">
        <v>36</v>
      </c>
      <c r="B229" s="8">
        <f>B191</f>
        <v>140034</v>
      </c>
      <c r="L229" s="18"/>
      <c r="M229" s="18"/>
      <c r="N229" s="21"/>
    </row>
    <row r="230" spans="1:14" ht="12.75" customHeight="1" x14ac:dyDescent="0.2">
      <c r="A230" t="s">
        <v>37</v>
      </c>
      <c r="B230" s="8">
        <f>B195</f>
        <v>-496</v>
      </c>
      <c r="L230" s="18"/>
      <c r="M230" s="18"/>
      <c r="N230" s="21"/>
    </row>
    <row r="231" spans="1:14" ht="12.75" customHeight="1" x14ac:dyDescent="0.2">
      <c r="A231" t="s">
        <v>38</v>
      </c>
      <c r="B231" s="8">
        <f>B196+B194</f>
        <v>11053</v>
      </c>
      <c r="L231" s="18"/>
      <c r="M231" s="18"/>
      <c r="N231" s="21"/>
    </row>
    <row r="232" spans="1:14" ht="12.75" customHeight="1" x14ac:dyDescent="0.2">
      <c r="A232" t="s">
        <v>39</v>
      </c>
      <c r="B232" s="8">
        <f>B196</f>
        <v>18750</v>
      </c>
      <c r="L232" s="18"/>
      <c r="M232" s="18"/>
      <c r="N232" s="21"/>
    </row>
    <row r="233" spans="1:14" ht="12.75" customHeight="1" x14ac:dyDescent="0.2">
      <c r="L233" s="18"/>
      <c r="M233" s="18"/>
      <c r="N233" s="18"/>
    </row>
    <row r="234" spans="1:14" ht="12.75" customHeight="1" x14ac:dyDescent="0.2">
      <c r="L234" s="18"/>
      <c r="M234" s="18"/>
      <c r="N234" s="18"/>
    </row>
    <row r="235" spans="1:14" ht="12.75" customHeight="1" x14ac:dyDescent="0.2">
      <c r="L235" s="18"/>
      <c r="M235" s="18"/>
      <c r="N235" s="18"/>
    </row>
    <row r="236" spans="1:14" ht="23.25" customHeight="1" x14ac:dyDescent="0.2">
      <c r="A236" s="14" t="s">
        <v>59</v>
      </c>
      <c r="B236" s="14"/>
      <c r="L236" s="18"/>
      <c r="M236" s="17"/>
      <c r="N236" s="17"/>
    </row>
    <row r="237" spans="1:14" ht="12.75" customHeight="1" x14ac:dyDescent="0.2">
      <c r="A237" s="13" t="s">
        <v>0</v>
      </c>
      <c r="B237" s="13"/>
      <c r="L237" s="18"/>
      <c r="M237" s="19"/>
      <c r="N237" s="19"/>
    </row>
    <row r="238" spans="1:14" ht="12.75" customHeight="1" x14ac:dyDescent="0.2">
      <c r="A238" t="s">
        <v>19</v>
      </c>
      <c r="B238" s="3">
        <v>168300</v>
      </c>
      <c r="L238" s="18"/>
      <c r="M238" s="18"/>
      <c r="N238" s="15"/>
    </row>
    <row r="239" spans="1:14" ht="12.75" customHeight="1" x14ac:dyDescent="0.2">
      <c r="A239" t="s">
        <v>51</v>
      </c>
      <c r="B239" s="3">
        <v>-64000</v>
      </c>
      <c r="L239" s="18"/>
      <c r="M239" s="18"/>
      <c r="N239" s="15"/>
    </row>
    <row r="240" spans="1:14" ht="12.75" customHeight="1" x14ac:dyDescent="0.2">
      <c r="A240" t="s">
        <v>52</v>
      </c>
      <c r="B240" s="3">
        <v>-47300</v>
      </c>
      <c r="L240" s="18"/>
      <c r="M240" s="18"/>
      <c r="N240" s="15"/>
    </row>
    <row r="241" spans="1:14" ht="12.75" customHeight="1" x14ac:dyDescent="0.2">
      <c r="A241" t="s">
        <v>1</v>
      </c>
      <c r="B241" s="3">
        <v>-7900</v>
      </c>
      <c r="L241" s="18"/>
      <c r="M241" s="18"/>
      <c r="N241" s="15"/>
    </row>
    <row r="242" spans="1:14" ht="12.75" customHeight="1" x14ac:dyDescent="0.2">
      <c r="A242" t="s">
        <v>2</v>
      </c>
      <c r="B242" s="3">
        <v>-500</v>
      </c>
      <c r="L242" s="18"/>
      <c r="M242" s="18"/>
      <c r="N242" s="15"/>
    </row>
    <row r="243" spans="1:14" ht="12.75" customHeight="1" x14ac:dyDescent="0.2">
      <c r="A243" t="s">
        <v>3</v>
      </c>
      <c r="B243" s="3">
        <v>30200</v>
      </c>
      <c r="L243" s="18"/>
      <c r="M243" s="18"/>
      <c r="N243" s="15"/>
    </row>
    <row r="244" spans="1:14" ht="12.75" customHeight="1" x14ac:dyDescent="0.2">
      <c r="A244" t="s">
        <v>4</v>
      </c>
      <c r="B244" s="3">
        <v>-9100</v>
      </c>
      <c r="L244" s="18"/>
      <c r="M244" s="18"/>
      <c r="N244" s="15"/>
    </row>
    <row r="245" spans="1:14" ht="12.75" customHeight="1" x14ac:dyDescent="0.2">
      <c r="A245" t="s">
        <v>5</v>
      </c>
      <c r="B245" s="3">
        <v>21100</v>
      </c>
      <c r="L245" s="18"/>
      <c r="M245" s="18"/>
      <c r="N245" s="15"/>
    </row>
    <row r="246" spans="1:14" ht="12.75" customHeight="1" x14ac:dyDescent="0.2">
      <c r="A246" t="s">
        <v>6</v>
      </c>
      <c r="B246" s="3">
        <v>0</v>
      </c>
      <c r="L246" s="18"/>
      <c r="M246" s="18"/>
      <c r="N246" s="15"/>
    </row>
    <row r="247" spans="1:14" ht="12.75" customHeight="1" x14ac:dyDescent="0.2">
      <c r="A247" t="s">
        <v>7</v>
      </c>
      <c r="B247" s="3">
        <v>21100</v>
      </c>
      <c r="L247" s="18"/>
      <c r="M247" s="18"/>
      <c r="N247" s="15"/>
    </row>
    <row r="248" spans="1:14" ht="12.75" customHeight="1" x14ac:dyDescent="0.2">
      <c r="L248" s="18"/>
      <c r="M248" s="18"/>
      <c r="N248" s="15"/>
    </row>
    <row r="249" spans="1:14" ht="12.75" customHeight="1" x14ac:dyDescent="0.2">
      <c r="A249" s="12" t="s">
        <v>8</v>
      </c>
      <c r="B249" s="12"/>
      <c r="L249" s="18"/>
      <c r="M249" s="20"/>
      <c r="N249" s="20"/>
    </row>
    <row r="250" spans="1:14" ht="12.75" customHeight="1" x14ac:dyDescent="0.2">
      <c r="A250" t="s">
        <v>9</v>
      </c>
      <c r="B250" s="3">
        <v>22200</v>
      </c>
      <c r="L250" s="18"/>
      <c r="M250" s="18"/>
      <c r="N250" s="15"/>
    </row>
    <row r="251" spans="1:14" ht="12.75" customHeight="1" x14ac:dyDescent="0.2">
      <c r="A251" t="s">
        <v>10</v>
      </c>
      <c r="B251" s="3">
        <v>-8400</v>
      </c>
      <c r="L251" s="18"/>
      <c r="M251" s="18"/>
      <c r="N251" s="15"/>
    </row>
    <row r="252" spans="1:14" ht="12.75" customHeight="1" x14ac:dyDescent="0.2">
      <c r="A252" t="s">
        <v>11</v>
      </c>
      <c r="B252" s="3">
        <v>-2400</v>
      </c>
      <c r="L252" s="18"/>
      <c r="M252" s="18"/>
      <c r="N252" s="15"/>
    </row>
    <row r="253" spans="1:14" ht="12.75" customHeight="1" x14ac:dyDescent="0.2">
      <c r="L253" s="18"/>
      <c r="M253" s="18"/>
      <c r="N253" s="15"/>
    </row>
    <row r="254" spans="1:14" ht="12.75" customHeight="1" x14ac:dyDescent="0.2">
      <c r="A254" s="12" t="s">
        <v>12</v>
      </c>
      <c r="B254" s="12"/>
      <c r="L254" s="18"/>
      <c r="M254" s="20"/>
      <c r="N254" s="20"/>
    </row>
    <row r="255" spans="1:14" ht="12.75" customHeight="1" x14ac:dyDescent="0.2">
      <c r="A255" t="s">
        <v>14</v>
      </c>
      <c r="B255" s="3">
        <v>16900</v>
      </c>
      <c r="L255" s="18"/>
      <c r="M255" s="18"/>
      <c r="N255" s="15"/>
    </row>
    <row r="256" spans="1:14" ht="12.75" customHeight="1" x14ac:dyDescent="0.2">
      <c r="A256" t="s">
        <v>13</v>
      </c>
      <c r="B256" s="3">
        <v>43000</v>
      </c>
      <c r="L256" s="18"/>
      <c r="M256" s="18"/>
      <c r="N256" s="15"/>
    </row>
    <row r="257" spans="1:14" ht="12.75" customHeight="1" x14ac:dyDescent="0.2">
      <c r="A257" t="s">
        <v>57</v>
      </c>
      <c r="B257" s="3">
        <v>8900</v>
      </c>
      <c r="L257" s="18"/>
      <c r="M257" s="18"/>
      <c r="N257" s="15"/>
    </row>
    <row r="258" spans="1:14" ht="12.75" customHeight="1" x14ac:dyDescent="0.2">
      <c r="A258" t="s">
        <v>15</v>
      </c>
      <c r="B258" s="3">
        <v>109500</v>
      </c>
      <c r="L258" s="18"/>
      <c r="M258" s="18"/>
      <c r="N258" s="15"/>
    </row>
    <row r="259" spans="1:14" ht="12.75" customHeight="1" x14ac:dyDescent="0.2">
      <c r="A259" t="s">
        <v>31</v>
      </c>
      <c r="B259" s="3">
        <v>0</v>
      </c>
      <c r="L259" s="18"/>
      <c r="M259" s="18"/>
      <c r="N259" s="15"/>
    </row>
    <row r="260" spans="1:14" ht="12.75" customHeight="1" x14ac:dyDescent="0.2">
      <c r="A260" t="s">
        <v>16</v>
      </c>
      <c r="B260" s="3">
        <v>156700</v>
      </c>
      <c r="L260" s="18"/>
      <c r="M260" s="18"/>
      <c r="N260" s="15"/>
    </row>
    <row r="261" spans="1:14" ht="12.75" customHeight="1" x14ac:dyDescent="0.2">
      <c r="L261" s="18"/>
      <c r="M261" s="18"/>
      <c r="N261" s="15"/>
    </row>
    <row r="262" spans="1:14" ht="12.75" customHeight="1" x14ac:dyDescent="0.2">
      <c r="A262" t="s">
        <v>17</v>
      </c>
      <c r="B262" s="9">
        <v>29.15</v>
      </c>
      <c r="L262" s="18"/>
      <c r="M262" s="18"/>
      <c r="N262" s="16"/>
    </row>
    <row r="263" spans="1:14" ht="12.75" customHeight="1" x14ac:dyDescent="0.2">
      <c r="A263" t="s">
        <v>55</v>
      </c>
      <c r="B263" s="9">
        <v>31.2</v>
      </c>
      <c r="L263" s="18"/>
      <c r="M263" s="18"/>
      <c r="N263" s="16"/>
    </row>
    <row r="264" spans="1:14" ht="12.75" customHeight="1" x14ac:dyDescent="0.2">
      <c r="A264" t="s">
        <v>56</v>
      </c>
      <c r="B264" s="9">
        <v>11.2</v>
      </c>
      <c r="L264" s="18"/>
      <c r="M264" s="18"/>
      <c r="N264" s="16"/>
    </row>
    <row r="265" spans="1:14" ht="12.75" customHeight="1" x14ac:dyDescent="0.2">
      <c r="A265" t="s">
        <v>18</v>
      </c>
      <c r="B265" s="9">
        <v>0.1</v>
      </c>
      <c r="L265" s="18"/>
      <c r="M265" s="18"/>
      <c r="N265" s="16"/>
    </row>
    <row r="266" spans="1:14" ht="12.75" customHeight="1" x14ac:dyDescent="0.2">
      <c r="A266" t="s">
        <v>34</v>
      </c>
      <c r="B266" s="3">
        <v>24497</v>
      </c>
      <c r="L266" s="18"/>
      <c r="M266" s="18"/>
      <c r="N266" s="15"/>
    </row>
    <row r="267" spans="1:14" ht="12.75" customHeight="1" x14ac:dyDescent="0.2">
      <c r="L267" s="18"/>
      <c r="M267" s="18"/>
      <c r="N267" s="15"/>
    </row>
    <row r="268" spans="1:14" ht="12.75" customHeight="1" x14ac:dyDescent="0.2">
      <c r="A268" t="s">
        <v>24</v>
      </c>
      <c r="B268" s="2">
        <f>B247/B266</f>
        <v>0.8613299587704617</v>
      </c>
      <c r="L268" s="18"/>
      <c r="M268" s="18"/>
      <c r="N268" s="16"/>
    </row>
    <row r="269" spans="1:14" ht="12.75" customHeight="1" x14ac:dyDescent="0.2">
      <c r="A269" t="s">
        <v>23</v>
      </c>
      <c r="B269" s="8">
        <f>B238/B266</f>
        <v>6.8702290076335881</v>
      </c>
      <c r="L269" s="18"/>
      <c r="M269" s="18"/>
      <c r="N269" s="21"/>
    </row>
    <row r="270" spans="1:14" ht="12.75" customHeight="1" x14ac:dyDescent="0.2">
      <c r="A270" t="s">
        <v>21</v>
      </c>
      <c r="B270" s="8">
        <f>(B258-B259-(B265*B266))/B266</f>
        <v>4.3699350940931545</v>
      </c>
      <c r="L270" s="18"/>
      <c r="M270" s="18"/>
      <c r="N270" s="21"/>
    </row>
    <row r="271" spans="1:14" ht="12.75" customHeight="1" x14ac:dyDescent="0.2">
      <c r="L271" s="18"/>
      <c r="M271" s="18"/>
      <c r="N271" s="15"/>
    </row>
    <row r="272" spans="1:14" ht="12.75" customHeight="1" x14ac:dyDescent="0.2">
      <c r="A272" s="13" t="s">
        <v>40</v>
      </c>
      <c r="B272" s="13"/>
      <c r="L272" s="18"/>
      <c r="M272" s="19"/>
      <c r="N272" s="19"/>
    </row>
    <row r="273" spans="1:14" ht="12.75" customHeight="1" x14ac:dyDescent="0.2">
      <c r="A273" t="s">
        <v>13</v>
      </c>
      <c r="B273" s="1">
        <f>B256</f>
        <v>43000</v>
      </c>
      <c r="L273" s="18"/>
      <c r="M273" s="18"/>
      <c r="N273" s="15"/>
    </row>
    <row r="274" spans="1:14" ht="12.75" customHeight="1" x14ac:dyDescent="0.2">
      <c r="A274" t="s">
        <v>15</v>
      </c>
      <c r="B274" s="8">
        <f>B258</f>
        <v>109500</v>
      </c>
      <c r="L274" s="18"/>
      <c r="M274" s="18"/>
      <c r="N274" s="21"/>
    </row>
    <row r="275" spans="1:14" ht="12.75" customHeight="1" x14ac:dyDescent="0.2">
      <c r="A275" t="s">
        <v>35</v>
      </c>
      <c r="B275" s="8">
        <f>B260-B258</f>
        <v>47200</v>
      </c>
      <c r="L275" s="18"/>
      <c r="M275" s="18"/>
      <c r="N275" s="21"/>
    </row>
    <row r="276" spans="1:14" ht="12.75" customHeight="1" x14ac:dyDescent="0.2">
      <c r="A276" t="s">
        <v>36</v>
      </c>
      <c r="B276" s="8">
        <f>B238</f>
        <v>168300</v>
      </c>
      <c r="L276" s="18"/>
      <c r="M276" s="18"/>
      <c r="N276" s="21"/>
    </row>
    <row r="277" spans="1:14" ht="12.75" customHeight="1" x14ac:dyDescent="0.2">
      <c r="A277" t="s">
        <v>37</v>
      </c>
      <c r="B277" s="8">
        <f>B242</f>
        <v>-500</v>
      </c>
      <c r="L277" s="18"/>
      <c r="M277" s="18"/>
      <c r="N277" s="21"/>
    </row>
    <row r="278" spans="1:14" ht="12.75" customHeight="1" x14ac:dyDescent="0.2">
      <c r="A278" t="s">
        <v>38</v>
      </c>
      <c r="B278" s="8">
        <f>B243+B241</f>
        <v>22300</v>
      </c>
      <c r="L278" s="18"/>
      <c r="M278" s="18"/>
      <c r="N278" s="21"/>
    </row>
    <row r="279" spans="1:14" ht="12.75" customHeight="1" x14ac:dyDescent="0.2">
      <c r="A279" t="s">
        <v>39</v>
      </c>
      <c r="B279" s="8">
        <f>B243</f>
        <v>30200</v>
      </c>
      <c r="L279" s="18"/>
      <c r="M279" s="18"/>
      <c r="N279" s="21"/>
    </row>
    <row r="280" spans="1:14" ht="12.75" customHeight="1" x14ac:dyDescent="0.2">
      <c r="L280" s="18"/>
      <c r="M280" s="18"/>
      <c r="N280" s="18"/>
    </row>
    <row r="281" spans="1:14" ht="12.75" customHeight="1" x14ac:dyDescent="0.2">
      <c r="L281" s="18"/>
      <c r="M281" s="18"/>
      <c r="N281" s="18"/>
    </row>
    <row r="282" spans="1:14" ht="12.75" customHeight="1" x14ac:dyDescent="0.2">
      <c r="L282" s="18"/>
      <c r="M282" s="18"/>
      <c r="N282" s="18"/>
    </row>
    <row r="283" spans="1:14" ht="23.25" customHeight="1" x14ac:dyDescent="0.2">
      <c r="A283" s="14" t="s">
        <v>60</v>
      </c>
      <c r="B283" s="14"/>
      <c r="L283" s="18"/>
      <c r="M283" s="17"/>
      <c r="N283" s="17"/>
    </row>
    <row r="284" spans="1:14" ht="12.75" customHeight="1" x14ac:dyDescent="0.2">
      <c r="A284" s="13" t="s">
        <v>0</v>
      </c>
      <c r="B284" s="13"/>
      <c r="L284" s="18"/>
      <c r="M284" s="19"/>
      <c r="N284" s="19"/>
    </row>
    <row r="285" spans="1:14" ht="12.75" customHeight="1" x14ac:dyDescent="0.2">
      <c r="A285" t="s">
        <v>19</v>
      </c>
      <c r="B285" s="3"/>
      <c r="L285" s="18"/>
      <c r="M285" s="18"/>
      <c r="N285" s="15"/>
    </row>
    <row r="286" spans="1:14" ht="12.75" customHeight="1" x14ac:dyDescent="0.2">
      <c r="A286" t="s">
        <v>51</v>
      </c>
      <c r="B286" s="3"/>
      <c r="L286" s="18"/>
      <c r="M286" s="18"/>
      <c r="N286" s="15"/>
    </row>
    <row r="287" spans="1:14" ht="12.75" customHeight="1" x14ac:dyDescent="0.2">
      <c r="A287" t="s">
        <v>52</v>
      </c>
      <c r="B287" s="3"/>
      <c r="L287" s="18"/>
      <c r="M287" s="18"/>
      <c r="N287" s="15"/>
    </row>
    <row r="288" spans="1:14" ht="12.75" customHeight="1" x14ac:dyDescent="0.2">
      <c r="A288" t="s">
        <v>1</v>
      </c>
      <c r="B288" s="3"/>
      <c r="L288" s="18"/>
      <c r="M288" s="18"/>
      <c r="N288" s="15"/>
    </row>
    <row r="289" spans="1:14" ht="12.75" customHeight="1" x14ac:dyDescent="0.2">
      <c r="A289" t="s">
        <v>2</v>
      </c>
      <c r="B289" s="3"/>
      <c r="L289" s="18"/>
      <c r="M289" s="18"/>
      <c r="N289" s="15"/>
    </row>
    <row r="290" spans="1:14" ht="12.75" customHeight="1" x14ac:dyDescent="0.2">
      <c r="A290" t="s">
        <v>3</v>
      </c>
      <c r="B290" s="3"/>
      <c r="L290" s="18"/>
      <c r="M290" s="18"/>
      <c r="N290" s="15"/>
    </row>
    <row r="291" spans="1:14" ht="12.75" customHeight="1" x14ac:dyDescent="0.2">
      <c r="A291" t="s">
        <v>4</v>
      </c>
      <c r="B291" s="3"/>
      <c r="L291" s="18"/>
      <c r="M291" s="18"/>
      <c r="N291" s="15"/>
    </row>
    <row r="292" spans="1:14" ht="12.75" customHeight="1" x14ac:dyDescent="0.2">
      <c r="A292" t="s">
        <v>5</v>
      </c>
      <c r="B292" s="3"/>
      <c r="L292" s="18"/>
      <c r="M292" s="18"/>
      <c r="N292" s="15"/>
    </row>
    <row r="293" spans="1:14" ht="12.75" customHeight="1" x14ac:dyDescent="0.2">
      <c r="A293" t="s">
        <v>6</v>
      </c>
      <c r="B293" s="3"/>
      <c r="L293" s="18"/>
      <c r="M293" s="18"/>
      <c r="N293" s="15"/>
    </row>
    <row r="294" spans="1:14" ht="12.75" customHeight="1" x14ac:dyDescent="0.2">
      <c r="A294" t="s">
        <v>7</v>
      </c>
      <c r="B294" s="3"/>
      <c r="L294" s="18"/>
      <c r="M294" s="18"/>
      <c r="N294" s="15"/>
    </row>
    <row r="295" spans="1:14" ht="12.75" customHeight="1" x14ac:dyDescent="0.2">
      <c r="L295" s="18"/>
      <c r="M295" s="18"/>
      <c r="N295" s="15"/>
    </row>
    <row r="296" spans="1:14" ht="12.75" customHeight="1" x14ac:dyDescent="0.2">
      <c r="A296" s="12" t="s">
        <v>8</v>
      </c>
      <c r="B296" s="12"/>
      <c r="L296" s="18"/>
      <c r="M296" s="20"/>
      <c r="N296" s="20"/>
    </row>
    <row r="297" spans="1:14" ht="12.75" customHeight="1" x14ac:dyDescent="0.2">
      <c r="A297" t="s">
        <v>9</v>
      </c>
      <c r="B297" s="3"/>
      <c r="L297" s="18"/>
      <c r="M297" s="18"/>
      <c r="N297" s="15"/>
    </row>
    <row r="298" spans="1:14" ht="12.75" customHeight="1" x14ac:dyDescent="0.2">
      <c r="A298" t="s">
        <v>10</v>
      </c>
      <c r="B298" s="3"/>
      <c r="L298" s="18"/>
      <c r="M298" s="18"/>
      <c r="N298" s="15"/>
    </row>
    <row r="299" spans="1:14" ht="12.75" customHeight="1" x14ac:dyDescent="0.2">
      <c r="A299" t="s">
        <v>11</v>
      </c>
      <c r="B299" s="3"/>
      <c r="L299" s="18"/>
      <c r="M299" s="18"/>
      <c r="N299" s="15"/>
    </row>
    <row r="300" spans="1:14" ht="12.75" customHeight="1" x14ac:dyDescent="0.2">
      <c r="L300" s="18"/>
      <c r="M300" s="18"/>
      <c r="N300" s="15"/>
    </row>
    <row r="301" spans="1:14" ht="12.75" customHeight="1" x14ac:dyDescent="0.2">
      <c r="A301" s="12" t="s">
        <v>12</v>
      </c>
      <c r="B301" s="12"/>
      <c r="L301" s="18"/>
      <c r="M301" s="20"/>
      <c r="N301" s="20"/>
    </row>
    <row r="302" spans="1:14" ht="12.75" customHeight="1" x14ac:dyDescent="0.2">
      <c r="A302" t="s">
        <v>14</v>
      </c>
      <c r="B302" s="3"/>
      <c r="L302" s="18"/>
      <c r="M302" s="18"/>
      <c r="N302" s="15"/>
    </row>
    <row r="303" spans="1:14" ht="12.75" customHeight="1" x14ac:dyDescent="0.2">
      <c r="A303" t="s">
        <v>13</v>
      </c>
      <c r="B303" s="3"/>
      <c r="L303" s="18"/>
      <c r="M303" s="18"/>
      <c r="N303" s="15"/>
    </row>
    <row r="304" spans="1:14" ht="12.75" customHeight="1" x14ac:dyDescent="0.2">
      <c r="A304" t="s">
        <v>57</v>
      </c>
      <c r="B304" s="3"/>
      <c r="L304" s="18"/>
      <c r="M304" s="18"/>
      <c r="N304" s="15"/>
    </row>
    <row r="305" spans="1:14" ht="12.75" customHeight="1" x14ac:dyDescent="0.2">
      <c r="A305" t="s">
        <v>15</v>
      </c>
      <c r="B305" s="3"/>
      <c r="L305" s="18"/>
      <c r="M305" s="18"/>
      <c r="N305" s="15"/>
    </row>
    <row r="306" spans="1:14" ht="12.75" customHeight="1" x14ac:dyDescent="0.2">
      <c r="A306" t="s">
        <v>31</v>
      </c>
      <c r="B306" s="3"/>
      <c r="L306" s="18"/>
      <c r="M306" s="18"/>
      <c r="N306" s="15"/>
    </row>
    <row r="307" spans="1:14" ht="12.75" customHeight="1" x14ac:dyDescent="0.2">
      <c r="A307" t="s">
        <v>16</v>
      </c>
      <c r="B307" s="3"/>
      <c r="L307" s="18"/>
      <c r="M307" s="18"/>
      <c r="N307" s="15"/>
    </row>
    <row r="308" spans="1:14" ht="12.75" customHeight="1" x14ac:dyDescent="0.2">
      <c r="L308" s="18"/>
      <c r="M308" s="18"/>
      <c r="N308" s="15"/>
    </row>
    <row r="309" spans="1:14" ht="12.75" customHeight="1" x14ac:dyDescent="0.2">
      <c r="A309" t="s">
        <v>17</v>
      </c>
      <c r="B309" s="9"/>
      <c r="L309" s="18"/>
      <c r="M309" s="18"/>
      <c r="N309" s="16"/>
    </row>
    <row r="310" spans="1:14" ht="12.75" customHeight="1" x14ac:dyDescent="0.2">
      <c r="A310" t="s">
        <v>55</v>
      </c>
      <c r="B310" s="9"/>
      <c r="L310" s="18"/>
      <c r="M310" s="18"/>
      <c r="N310" s="16"/>
    </row>
    <row r="311" spans="1:14" ht="12.75" customHeight="1" x14ac:dyDescent="0.2">
      <c r="A311" t="s">
        <v>56</v>
      </c>
      <c r="B311" s="9"/>
      <c r="L311" s="18"/>
      <c r="M311" s="18"/>
      <c r="N311" s="16"/>
    </row>
    <row r="312" spans="1:14" ht="12.75" customHeight="1" x14ac:dyDescent="0.2">
      <c r="A312" t="s">
        <v>18</v>
      </c>
      <c r="B312" s="9"/>
      <c r="L312" s="18"/>
      <c r="M312" s="18"/>
      <c r="N312" s="16"/>
    </row>
    <row r="313" spans="1:14" ht="12.75" customHeight="1" x14ac:dyDescent="0.2">
      <c r="A313" t="s">
        <v>34</v>
      </c>
      <c r="B313" s="3"/>
      <c r="L313" s="18"/>
      <c r="M313" s="18"/>
      <c r="N313" s="15"/>
    </row>
    <row r="314" spans="1:14" ht="12.75" customHeight="1" x14ac:dyDescent="0.2">
      <c r="L314" s="18"/>
      <c r="M314" s="18"/>
      <c r="N314" s="15"/>
    </row>
    <row r="315" spans="1:14" ht="12.75" customHeight="1" x14ac:dyDescent="0.2">
      <c r="A315" t="s">
        <v>24</v>
      </c>
      <c r="B315" s="2" t="e">
        <f>B294/B313</f>
        <v>#DIV/0!</v>
      </c>
      <c r="L315" s="18"/>
      <c r="M315" s="18"/>
      <c r="N315" s="16"/>
    </row>
    <row r="316" spans="1:14" ht="12.75" customHeight="1" x14ac:dyDescent="0.2">
      <c r="A316" t="s">
        <v>23</v>
      </c>
      <c r="B316" s="8" t="e">
        <f>B285/B313</f>
        <v>#DIV/0!</v>
      </c>
      <c r="L316" s="18"/>
      <c r="M316" s="18"/>
      <c r="N316" s="21"/>
    </row>
    <row r="317" spans="1:14" ht="12.75" customHeight="1" x14ac:dyDescent="0.2">
      <c r="A317" t="s">
        <v>21</v>
      </c>
      <c r="B317" s="8" t="e">
        <f>(B305-B306-(B312*B313))/B313</f>
        <v>#DIV/0!</v>
      </c>
      <c r="L317" s="18"/>
      <c r="M317" s="18"/>
      <c r="N317" s="21"/>
    </row>
    <row r="318" spans="1:14" ht="12.75" customHeight="1" x14ac:dyDescent="0.2">
      <c r="L318" s="18"/>
      <c r="M318" s="18"/>
      <c r="N318" s="15"/>
    </row>
    <row r="319" spans="1:14" ht="12.75" customHeight="1" x14ac:dyDescent="0.2">
      <c r="A319" s="13" t="s">
        <v>40</v>
      </c>
      <c r="B319" s="13"/>
      <c r="L319" s="18"/>
      <c r="M319" s="19"/>
      <c r="N319" s="19"/>
    </row>
    <row r="320" spans="1:14" ht="12.75" customHeight="1" x14ac:dyDescent="0.2">
      <c r="A320" t="s">
        <v>13</v>
      </c>
      <c r="B320" s="1">
        <f>B303</f>
        <v>0</v>
      </c>
      <c r="L320" s="18"/>
      <c r="M320" s="18"/>
      <c r="N320" s="15"/>
    </row>
    <row r="321" spans="1:14" ht="12.75" customHeight="1" x14ac:dyDescent="0.2">
      <c r="A321" t="s">
        <v>15</v>
      </c>
      <c r="B321" s="8">
        <f>B305</f>
        <v>0</v>
      </c>
      <c r="L321" s="18"/>
      <c r="M321" s="18"/>
      <c r="N321" s="21"/>
    </row>
    <row r="322" spans="1:14" ht="12.75" customHeight="1" x14ac:dyDescent="0.2">
      <c r="A322" t="s">
        <v>35</v>
      </c>
      <c r="B322" s="8">
        <f>B307-B305</f>
        <v>0</v>
      </c>
      <c r="L322" s="18"/>
      <c r="M322" s="18"/>
      <c r="N322" s="21"/>
    </row>
    <row r="323" spans="1:14" ht="12.75" customHeight="1" x14ac:dyDescent="0.2">
      <c r="A323" t="s">
        <v>36</v>
      </c>
      <c r="B323" s="8">
        <f>B285</f>
        <v>0</v>
      </c>
      <c r="L323" s="18"/>
      <c r="M323" s="18"/>
      <c r="N323" s="21"/>
    </row>
    <row r="324" spans="1:14" ht="12.75" customHeight="1" x14ac:dyDescent="0.2">
      <c r="A324" t="s">
        <v>37</v>
      </c>
      <c r="B324" s="8">
        <f>B289</f>
        <v>0</v>
      </c>
      <c r="L324" s="18"/>
      <c r="M324" s="18"/>
      <c r="N324" s="21"/>
    </row>
    <row r="325" spans="1:14" ht="12.75" customHeight="1" x14ac:dyDescent="0.2">
      <c r="A325" t="s">
        <v>38</v>
      </c>
      <c r="B325" s="8">
        <f>B290+B288</f>
        <v>0</v>
      </c>
      <c r="L325" s="18"/>
      <c r="M325" s="18"/>
      <c r="N325" s="21"/>
    </row>
    <row r="326" spans="1:14" ht="12.75" customHeight="1" x14ac:dyDescent="0.2">
      <c r="A326" t="s">
        <v>39</v>
      </c>
      <c r="B326" s="8">
        <f>B290</f>
        <v>0</v>
      </c>
      <c r="L326" s="18"/>
      <c r="M326" s="18"/>
      <c r="N326" s="21"/>
    </row>
    <row r="327" spans="1:14" ht="12.75" customHeight="1" x14ac:dyDescent="0.2">
      <c r="L327" s="18"/>
      <c r="M327" s="18"/>
      <c r="N327" s="18"/>
    </row>
    <row r="328" spans="1:14" ht="12.75" customHeight="1" x14ac:dyDescent="0.2">
      <c r="L328" s="18"/>
      <c r="M328" s="18"/>
      <c r="N328" s="18"/>
    </row>
    <row r="329" spans="1:14" ht="12.75" customHeight="1" x14ac:dyDescent="0.2">
      <c r="L329" s="18"/>
      <c r="M329" s="18"/>
      <c r="N329" s="18"/>
    </row>
    <row r="330" spans="1:14" x14ac:dyDescent="0.2">
      <c r="A330" s="14" t="s">
        <v>61</v>
      </c>
      <c r="B330" s="14"/>
      <c r="L330" s="18"/>
      <c r="M330" s="17"/>
      <c r="N330" s="17"/>
    </row>
    <row r="331" spans="1:14" ht="12.75" customHeight="1" x14ac:dyDescent="0.2">
      <c r="A331" s="13" t="s">
        <v>0</v>
      </c>
      <c r="B331" s="13"/>
      <c r="L331" s="18"/>
      <c r="M331" s="19"/>
      <c r="N331" s="19"/>
    </row>
    <row r="332" spans="1:14" ht="12.75" customHeight="1" x14ac:dyDescent="0.2">
      <c r="A332" t="s">
        <v>19</v>
      </c>
      <c r="B332" s="3"/>
      <c r="C332" t="s">
        <v>58</v>
      </c>
      <c r="L332" s="18"/>
      <c r="M332" s="18"/>
      <c r="N332" s="15"/>
    </row>
    <row r="333" spans="1:14" ht="12.75" customHeight="1" x14ac:dyDescent="0.2">
      <c r="A333" t="s">
        <v>51</v>
      </c>
      <c r="B333" s="3"/>
      <c r="L333" s="18"/>
      <c r="M333" s="18"/>
      <c r="N333" s="15"/>
    </row>
    <row r="334" spans="1:14" ht="12.75" customHeight="1" x14ac:dyDescent="0.2">
      <c r="A334" t="s">
        <v>52</v>
      </c>
      <c r="B334" s="3"/>
      <c r="L334" s="18"/>
      <c r="M334" s="18"/>
      <c r="N334" s="15"/>
    </row>
    <row r="335" spans="1:14" ht="12.75" customHeight="1" x14ac:dyDescent="0.2">
      <c r="A335" t="s">
        <v>1</v>
      </c>
      <c r="B335" s="3"/>
      <c r="L335" s="18"/>
      <c r="M335" s="18"/>
      <c r="N335" s="15"/>
    </row>
    <row r="336" spans="1:14" ht="12.75" customHeight="1" x14ac:dyDescent="0.2">
      <c r="A336" t="s">
        <v>2</v>
      </c>
      <c r="B336" s="3"/>
      <c r="L336" s="18"/>
      <c r="M336" s="18"/>
      <c r="N336" s="15"/>
    </row>
    <row r="337" spans="1:14" ht="12.75" customHeight="1" x14ac:dyDescent="0.2">
      <c r="A337" t="s">
        <v>3</v>
      </c>
      <c r="B337" s="3"/>
      <c r="L337" s="18"/>
      <c r="M337" s="18"/>
      <c r="N337" s="15"/>
    </row>
    <row r="338" spans="1:14" ht="12.75" customHeight="1" x14ac:dyDescent="0.2">
      <c r="A338" t="s">
        <v>4</v>
      </c>
      <c r="B338" s="3"/>
      <c r="L338" s="18"/>
      <c r="M338" s="18"/>
      <c r="N338" s="15"/>
    </row>
    <row r="339" spans="1:14" ht="12.75" customHeight="1" x14ac:dyDescent="0.2">
      <c r="A339" t="s">
        <v>5</v>
      </c>
      <c r="B339" s="3"/>
      <c r="L339" s="18"/>
      <c r="M339" s="18"/>
      <c r="N339" s="15"/>
    </row>
    <row r="340" spans="1:14" ht="12.75" customHeight="1" x14ac:dyDescent="0.2">
      <c r="A340" t="s">
        <v>6</v>
      </c>
      <c r="B340" s="3"/>
      <c r="L340" s="18"/>
      <c r="M340" s="18"/>
      <c r="N340" s="15"/>
    </row>
    <row r="341" spans="1:14" ht="12.75" customHeight="1" x14ac:dyDescent="0.2">
      <c r="A341" t="s">
        <v>7</v>
      </c>
      <c r="B341" s="3"/>
      <c r="L341" s="18"/>
      <c r="M341" s="18"/>
      <c r="N341" s="15"/>
    </row>
    <row r="342" spans="1:14" ht="12.75" customHeight="1" x14ac:dyDescent="0.2">
      <c r="L342" s="18"/>
      <c r="M342" s="18"/>
      <c r="N342" s="15"/>
    </row>
    <row r="343" spans="1:14" ht="12.75" customHeight="1" x14ac:dyDescent="0.2">
      <c r="A343" s="12" t="s">
        <v>8</v>
      </c>
      <c r="B343" s="12"/>
      <c r="L343" s="18"/>
      <c r="M343" s="20"/>
      <c r="N343" s="20"/>
    </row>
    <row r="344" spans="1:14" ht="12.75" customHeight="1" x14ac:dyDescent="0.2">
      <c r="A344" t="s">
        <v>9</v>
      </c>
      <c r="B344" s="3"/>
      <c r="L344" s="18"/>
      <c r="M344" s="18"/>
      <c r="N344" s="15"/>
    </row>
    <row r="345" spans="1:14" ht="12.75" customHeight="1" x14ac:dyDescent="0.2">
      <c r="A345" t="s">
        <v>10</v>
      </c>
      <c r="B345" s="3"/>
      <c r="L345" s="18"/>
      <c r="M345" s="18"/>
      <c r="N345" s="15"/>
    </row>
    <row r="346" spans="1:14" ht="12.75" customHeight="1" x14ac:dyDescent="0.2">
      <c r="A346" t="s">
        <v>11</v>
      </c>
      <c r="B346" s="3"/>
      <c r="L346" s="18"/>
      <c r="M346" s="18"/>
      <c r="N346" s="15"/>
    </row>
    <row r="347" spans="1:14" ht="12.75" customHeight="1" x14ac:dyDescent="0.2">
      <c r="L347" s="18"/>
      <c r="M347" s="18"/>
      <c r="N347" s="15"/>
    </row>
    <row r="348" spans="1:14" ht="12.75" customHeight="1" x14ac:dyDescent="0.2">
      <c r="A348" s="12" t="s">
        <v>12</v>
      </c>
      <c r="B348" s="12"/>
      <c r="L348" s="18"/>
      <c r="M348" s="20"/>
      <c r="N348" s="20"/>
    </row>
    <row r="349" spans="1:14" ht="12.75" customHeight="1" x14ac:dyDescent="0.2">
      <c r="A349" t="s">
        <v>14</v>
      </c>
      <c r="B349" s="3"/>
      <c r="L349" s="18"/>
      <c r="M349" s="18"/>
      <c r="N349" s="15"/>
    </row>
    <row r="350" spans="1:14" ht="12.75" customHeight="1" x14ac:dyDescent="0.2">
      <c r="A350" t="s">
        <v>13</v>
      </c>
      <c r="B350" s="3"/>
      <c r="L350" s="18"/>
      <c r="M350" s="18"/>
      <c r="N350" s="15"/>
    </row>
    <row r="351" spans="1:14" ht="12.75" customHeight="1" x14ac:dyDescent="0.2">
      <c r="A351" t="s">
        <v>57</v>
      </c>
      <c r="B351" s="3"/>
      <c r="L351" s="18"/>
      <c r="M351" s="18"/>
      <c r="N351" s="15"/>
    </row>
    <row r="352" spans="1:14" ht="12.75" customHeight="1" x14ac:dyDescent="0.2">
      <c r="A352" t="s">
        <v>15</v>
      </c>
      <c r="B352" s="3"/>
      <c r="L352" s="18"/>
      <c r="M352" s="18"/>
      <c r="N352" s="15"/>
    </row>
    <row r="353" spans="1:14" ht="12.75" customHeight="1" x14ac:dyDescent="0.2">
      <c r="A353" t="s">
        <v>31</v>
      </c>
      <c r="B353" s="3"/>
      <c r="L353" s="18"/>
      <c r="M353" s="18"/>
      <c r="N353" s="15"/>
    </row>
    <row r="354" spans="1:14" ht="12.75" customHeight="1" x14ac:dyDescent="0.2">
      <c r="A354" t="s">
        <v>16</v>
      </c>
      <c r="B354" s="3"/>
      <c r="L354" s="18"/>
      <c r="M354" s="18"/>
      <c r="N354" s="15"/>
    </row>
    <row r="355" spans="1:14" ht="12.75" customHeight="1" x14ac:dyDescent="0.2">
      <c r="L355" s="18"/>
      <c r="M355" s="18"/>
      <c r="N355" s="15"/>
    </row>
    <row r="356" spans="1:14" ht="12.75" customHeight="1" x14ac:dyDescent="0.2">
      <c r="A356" t="s">
        <v>17</v>
      </c>
      <c r="B356" s="9"/>
      <c r="L356" s="18"/>
      <c r="M356" s="18"/>
      <c r="N356" s="16"/>
    </row>
    <row r="357" spans="1:14" ht="12.75" customHeight="1" x14ac:dyDescent="0.2">
      <c r="A357" t="s">
        <v>55</v>
      </c>
      <c r="B357" s="9"/>
      <c r="L357" s="18"/>
      <c r="M357" s="18"/>
      <c r="N357" s="16"/>
    </row>
    <row r="358" spans="1:14" ht="12.75" customHeight="1" x14ac:dyDescent="0.2">
      <c r="A358" t="s">
        <v>56</v>
      </c>
      <c r="B358" s="9"/>
      <c r="L358" s="18"/>
      <c r="M358" s="18"/>
      <c r="N358" s="16"/>
    </row>
    <row r="359" spans="1:14" ht="12.75" customHeight="1" x14ac:dyDescent="0.2">
      <c r="A359" t="s">
        <v>18</v>
      </c>
      <c r="B359" s="9"/>
      <c r="L359" s="18"/>
      <c r="M359" s="18"/>
      <c r="N359" s="16"/>
    </row>
    <row r="360" spans="1:14" ht="12.75" customHeight="1" x14ac:dyDescent="0.2">
      <c r="A360" t="s">
        <v>34</v>
      </c>
      <c r="B360" s="3"/>
      <c r="L360" s="18"/>
      <c r="M360" s="18"/>
      <c r="N360" s="15"/>
    </row>
    <row r="361" spans="1:14" ht="12.75" customHeight="1" x14ac:dyDescent="0.2">
      <c r="L361" s="18"/>
      <c r="M361" s="18"/>
      <c r="N361" s="15"/>
    </row>
    <row r="362" spans="1:14" ht="12.75" customHeight="1" x14ac:dyDescent="0.2">
      <c r="A362" t="s">
        <v>24</v>
      </c>
      <c r="B362" s="2" t="e">
        <f>B341/B360</f>
        <v>#DIV/0!</v>
      </c>
      <c r="L362" s="18"/>
      <c r="M362" s="18"/>
      <c r="N362" s="16"/>
    </row>
    <row r="363" spans="1:14" ht="12.75" customHeight="1" x14ac:dyDescent="0.2">
      <c r="A363" t="s">
        <v>23</v>
      </c>
      <c r="B363" s="8" t="e">
        <f>B332/B360</f>
        <v>#DIV/0!</v>
      </c>
      <c r="L363" s="18"/>
      <c r="M363" s="18"/>
      <c r="N363" s="21"/>
    </row>
    <row r="364" spans="1:14" ht="12.75" customHeight="1" x14ac:dyDescent="0.2">
      <c r="A364" t="s">
        <v>21</v>
      </c>
      <c r="B364" s="8" t="e">
        <f>(B352-B353-(B359*B360))/B360</f>
        <v>#DIV/0!</v>
      </c>
      <c r="L364" s="18"/>
      <c r="M364" s="18"/>
      <c r="N364" s="21"/>
    </row>
    <row r="365" spans="1:14" ht="12.75" customHeight="1" x14ac:dyDescent="0.2">
      <c r="L365" s="18"/>
      <c r="M365" s="18"/>
      <c r="N365" s="15"/>
    </row>
    <row r="366" spans="1:14" ht="12.75" customHeight="1" x14ac:dyDescent="0.2">
      <c r="A366" s="13" t="s">
        <v>40</v>
      </c>
      <c r="B366" s="13"/>
      <c r="L366" s="18"/>
      <c r="M366" s="19"/>
      <c r="N366" s="19"/>
    </row>
    <row r="367" spans="1:14" ht="12.75" customHeight="1" x14ac:dyDescent="0.2">
      <c r="A367" t="s">
        <v>13</v>
      </c>
      <c r="B367" s="1">
        <f>B350</f>
        <v>0</v>
      </c>
      <c r="L367" s="18"/>
      <c r="M367" s="18"/>
      <c r="N367" s="15"/>
    </row>
    <row r="368" spans="1:14" ht="12.75" customHeight="1" x14ac:dyDescent="0.2">
      <c r="A368" t="s">
        <v>15</v>
      </c>
      <c r="B368" s="8">
        <f>B352</f>
        <v>0</v>
      </c>
      <c r="L368" s="18"/>
      <c r="M368" s="18"/>
      <c r="N368" s="21"/>
    </row>
    <row r="369" spans="1:14" ht="12.75" customHeight="1" x14ac:dyDescent="0.2">
      <c r="A369" t="s">
        <v>35</v>
      </c>
      <c r="B369" s="8">
        <f>B354-B352</f>
        <v>0</v>
      </c>
      <c r="L369" s="18"/>
      <c r="M369" s="18"/>
      <c r="N369" s="21"/>
    </row>
    <row r="370" spans="1:14" ht="12.75" customHeight="1" x14ac:dyDescent="0.2">
      <c r="A370" t="s">
        <v>36</v>
      </c>
      <c r="B370" s="8">
        <f>B332</f>
        <v>0</v>
      </c>
      <c r="L370" s="18"/>
      <c r="M370" s="18"/>
      <c r="N370" s="21"/>
    </row>
    <row r="371" spans="1:14" ht="12.75" customHeight="1" x14ac:dyDescent="0.2">
      <c r="A371" t="s">
        <v>37</v>
      </c>
      <c r="B371" s="8">
        <f>B336</f>
        <v>0</v>
      </c>
      <c r="L371" s="18"/>
      <c r="M371" s="18"/>
      <c r="N371" s="21"/>
    </row>
    <row r="372" spans="1:14" ht="12.75" customHeight="1" x14ac:dyDescent="0.2">
      <c r="A372" t="s">
        <v>38</v>
      </c>
      <c r="B372" s="8">
        <f>B337+B335</f>
        <v>0</v>
      </c>
      <c r="L372" s="18"/>
      <c r="M372" s="18"/>
      <c r="N372" s="21"/>
    </row>
    <row r="373" spans="1:14" ht="12.75" customHeight="1" x14ac:dyDescent="0.2">
      <c r="A373" t="s">
        <v>39</v>
      </c>
      <c r="B373" s="8">
        <f>B337</f>
        <v>0</v>
      </c>
      <c r="L373" s="18"/>
      <c r="M373" s="18"/>
      <c r="N373" s="21"/>
    </row>
    <row r="374" spans="1:14" ht="12.75" customHeight="1" x14ac:dyDescent="0.2">
      <c r="L374" s="18"/>
      <c r="M374" s="18"/>
      <c r="N374" s="18"/>
    </row>
    <row r="375" spans="1:14" ht="12.75" customHeight="1" x14ac:dyDescent="0.2">
      <c r="L375" s="18"/>
      <c r="M375" s="18"/>
      <c r="N375" s="18"/>
    </row>
    <row r="376" spans="1:14" ht="12.75" customHeight="1" x14ac:dyDescent="0.2">
      <c r="L376" s="18"/>
      <c r="M376" s="18"/>
      <c r="N376" s="18"/>
    </row>
    <row r="377" spans="1:14" ht="12.75" customHeight="1" x14ac:dyDescent="0.2">
      <c r="L377" s="18"/>
      <c r="M377" s="18"/>
      <c r="N377" s="18"/>
    </row>
    <row r="378" spans="1:14" ht="12.75" customHeight="1" x14ac:dyDescent="0.2">
      <c r="L378" s="18"/>
      <c r="M378" s="18"/>
      <c r="N378" s="18"/>
    </row>
    <row r="379" spans="1:14" ht="12.75" customHeight="1" x14ac:dyDescent="0.2">
      <c r="L379" s="18"/>
      <c r="M379" s="18"/>
      <c r="N379" s="18"/>
    </row>
    <row r="380" spans="1:14" ht="12.75" customHeight="1" x14ac:dyDescent="0.2">
      <c r="L380" s="18"/>
      <c r="M380" s="18"/>
      <c r="N380" s="18"/>
    </row>
    <row r="381" spans="1:14" ht="12.75" customHeight="1" x14ac:dyDescent="0.2">
      <c r="L381" s="18"/>
      <c r="M381" s="18"/>
      <c r="N381" s="18"/>
    </row>
    <row r="382" spans="1:14" ht="12.75" customHeight="1" x14ac:dyDescent="0.2">
      <c r="L382" s="18"/>
      <c r="M382" s="18"/>
      <c r="N382" s="18"/>
    </row>
    <row r="383" spans="1:14" ht="12.75" customHeight="1" x14ac:dyDescent="0.2">
      <c r="L383" s="18"/>
      <c r="M383" s="18"/>
      <c r="N383" s="18"/>
    </row>
    <row r="384" spans="1:14" ht="12.75" customHeight="1" x14ac:dyDescent="0.2">
      <c r="L384" s="18"/>
      <c r="M384" s="18"/>
      <c r="N384" s="18"/>
    </row>
    <row r="385" spans="12:14" ht="12.75" customHeight="1" x14ac:dyDescent="0.2">
      <c r="L385" s="18"/>
      <c r="M385" s="18"/>
      <c r="N385" s="18"/>
    </row>
    <row r="386" spans="12:14" ht="12.75" customHeight="1" x14ac:dyDescent="0.2">
      <c r="L386" s="18"/>
      <c r="M386" s="18"/>
      <c r="N386" s="18"/>
    </row>
    <row r="387" spans="12:14" ht="12.75" customHeight="1" x14ac:dyDescent="0.2">
      <c r="L387" s="18"/>
      <c r="M387" s="18"/>
      <c r="N387" s="18"/>
    </row>
    <row r="388" spans="12:14" ht="12.75" customHeight="1" x14ac:dyDescent="0.2">
      <c r="L388" s="18"/>
      <c r="M388" s="18"/>
      <c r="N388" s="18"/>
    </row>
    <row r="389" spans="12:14" ht="12.75" customHeight="1" x14ac:dyDescent="0.2">
      <c r="L389" s="18"/>
      <c r="M389" s="18"/>
      <c r="N389" s="18"/>
    </row>
    <row r="390" spans="12:14" ht="12.75" customHeight="1" x14ac:dyDescent="0.2">
      <c r="L390" s="18"/>
      <c r="M390" s="18"/>
      <c r="N390" s="18"/>
    </row>
    <row r="391" spans="12:14" ht="12.75" customHeight="1" x14ac:dyDescent="0.2">
      <c r="L391" s="18"/>
      <c r="M391" s="18"/>
      <c r="N391" s="18"/>
    </row>
    <row r="392" spans="12:14" ht="12.75" customHeight="1" x14ac:dyDescent="0.2">
      <c r="L392" s="18"/>
      <c r="M392" s="18"/>
      <c r="N392" s="18"/>
    </row>
    <row r="393" spans="12:14" ht="12.75" customHeight="1" x14ac:dyDescent="0.2">
      <c r="L393" s="18"/>
      <c r="M393" s="18"/>
      <c r="N393" s="18"/>
    </row>
    <row r="394" spans="12:14" ht="12.75" customHeight="1" x14ac:dyDescent="0.2">
      <c r="L394" s="18"/>
      <c r="M394" s="18"/>
      <c r="N394" s="18"/>
    </row>
    <row r="395" spans="12:14" ht="12.75" customHeight="1" x14ac:dyDescent="0.2">
      <c r="L395" s="18"/>
      <c r="M395" s="18"/>
      <c r="N395" s="18"/>
    </row>
    <row r="396" spans="12:14" ht="12.75" customHeight="1" x14ac:dyDescent="0.2">
      <c r="L396" s="18"/>
      <c r="M396" s="18"/>
      <c r="N396" s="18"/>
    </row>
    <row r="397" spans="12:14" ht="12.75" customHeight="1" x14ac:dyDescent="0.2">
      <c r="L397" s="18"/>
      <c r="M397" s="18"/>
      <c r="N397" s="18"/>
    </row>
    <row r="398" spans="12:14" ht="12.75" customHeight="1" x14ac:dyDescent="0.2">
      <c r="L398" s="18"/>
      <c r="M398" s="18"/>
      <c r="N398" s="18"/>
    </row>
    <row r="399" spans="12:14" ht="12.75" customHeight="1" x14ac:dyDescent="0.2">
      <c r="L399" s="18"/>
      <c r="M399" s="18"/>
      <c r="N399" s="18"/>
    </row>
    <row r="400" spans="12:14" ht="12.75" customHeight="1" x14ac:dyDescent="0.2">
      <c r="L400" s="18"/>
      <c r="M400" s="18"/>
      <c r="N400" s="18"/>
    </row>
    <row r="401" spans="12:14" ht="12.75" customHeight="1" x14ac:dyDescent="0.2">
      <c r="L401" s="18"/>
      <c r="M401" s="18"/>
      <c r="N401" s="18"/>
    </row>
    <row r="402" spans="12:14" ht="12.75" customHeight="1" x14ac:dyDescent="0.2">
      <c r="L402" s="18"/>
      <c r="M402" s="18"/>
      <c r="N402" s="18"/>
    </row>
    <row r="403" spans="12:14" ht="12.75" customHeight="1" x14ac:dyDescent="0.2">
      <c r="L403" s="18"/>
      <c r="M403" s="18"/>
      <c r="N403" s="18"/>
    </row>
    <row r="404" spans="12:14" ht="12.75" customHeight="1" x14ac:dyDescent="0.2">
      <c r="L404" s="18"/>
      <c r="M404" s="18"/>
      <c r="N404" s="18"/>
    </row>
    <row r="405" spans="12:14" ht="12.75" customHeight="1" x14ac:dyDescent="0.2">
      <c r="L405" s="18"/>
      <c r="M405" s="18"/>
      <c r="N405" s="18"/>
    </row>
    <row r="406" spans="12:14" ht="12.75" customHeight="1" x14ac:dyDescent="0.2">
      <c r="L406" s="18"/>
      <c r="M406" s="18"/>
      <c r="N406" s="18"/>
    </row>
    <row r="407" spans="12:14" ht="12.75" customHeight="1" x14ac:dyDescent="0.2">
      <c r="L407" s="18"/>
      <c r="M407" s="18"/>
      <c r="N407" s="18"/>
    </row>
    <row r="408" spans="12:14" ht="12.75" customHeight="1" x14ac:dyDescent="0.2">
      <c r="L408" s="18"/>
      <c r="M408" s="18"/>
      <c r="N408" s="18"/>
    </row>
    <row r="409" spans="12:14" ht="12.75" customHeight="1" x14ac:dyDescent="0.2">
      <c r="L409" s="18"/>
      <c r="M409" s="18"/>
      <c r="N409" s="18"/>
    </row>
    <row r="410" spans="12:14" ht="12.75" customHeight="1" x14ac:dyDescent="0.2">
      <c r="L410" s="18"/>
      <c r="M410" s="18"/>
      <c r="N410" s="18"/>
    </row>
    <row r="411" spans="12:14" ht="12.75" customHeight="1" x14ac:dyDescent="0.2">
      <c r="L411" s="18"/>
      <c r="M411" s="18"/>
      <c r="N411" s="18"/>
    </row>
    <row r="412" spans="12:14" ht="12.75" customHeight="1" x14ac:dyDescent="0.2">
      <c r="L412" s="18"/>
      <c r="M412" s="18"/>
      <c r="N412" s="18"/>
    </row>
    <row r="413" spans="12:14" ht="12.75" customHeight="1" x14ac:dyDescent="0.2">
      <c r="L413" s="18"/>
      <c r="M413" s="18"/>
      <c r="N413" s="18"/>
    </row>
    <row r="414" spans="12:14" ht="12.75" customHeight="1" x14ac:dyDescent="0.2">
      <c r="L414" s="18"/>
      <c r="M414" s="18"/>
      <c r="N414" s="18"/>
    </row>
    <row r="415" spans="12:14" ht="12.75" customHeight="1" x14ac:dyDescent="0.2">
      <c r="L415" s="18"/>
      <c r="M415" s="18"/>
      <c r="N415" s="18"/>
    </row>
    <row r="416" spans="12:14" ht="12.75" customHeight="1" x14ac:dyDescent="0.2">
      <c r="L416" s="18"/>
      <c r="M416" s="18"/>
      <c r="N416" s="18"/>
    </row>
    <row r="417" spans="12:14" ht="12.75" customHeight="1" x14ac:dyDescent="0.2">
      <c r="L417" s="18"/>
      <c r="M417" s="18"/>
      <c r="N417" s="18"/>
    </row>
    <row r="418" spans="12:14" ht="12.75" customHeight="1" x14ac:dyDescent="0.2">
      <c r="L418" s="18"/>
      <c r="M418" s="18"/>
      <c r="N418" s="18"/>
    </row>
    <row r="419" spans="12:14" ht="12.75" customHeight="1" x14ac:dyDescent="0.2">
      <c r="L419" s="18"/>
      <c r="M419" s="18"/>
      <c r="N419" s="18"/>
    </row>
    <row r="420" spans="12:14" ht="12.75" customHeight="1" x14ac:dyDescent="0.2">
      <c r="L420" s="18"/>
      <c r="M420" s="18"/>
      <c r="N420" s="18"/>
    </row>
    <row r="421" spans="12:14" ht="12.75" customHeight="1" x14ac:dyDescent="0.2">
      <c r="L421" s="18"/>
      <c r="M421" s="18"/>
      <c r="N421" s="18"/>
    </row>
    <row r="422" spans="12:14" ht="12.75" customHeight="1" x14ac:dyDescent="0.2">
      <c r="L422" s="18"/>
      <c r="M422" s="18"/>
      <c r="N422" s="18"/>
    </row>
    <row r="423" spans="12:14" ht="12.75" customHeight="1" x14ac:dyDescent="0.2">
      <c r="L423" s="18"/>
      <c r="M423" s="18"/>
      <c r="N423" s="18"/>
    </row>
    <row r="424" spans="12:14" ht="12.75" customHeight="1" x14ac:dyDescent="0.2">
      <c r="L424" s="18"/>
      <c r="M424" s="18"/>
      <c r="N424" s="18"/>
    </row>
    <row r="425" spans="12:14" ht="12.75" customHeight="1" x14ac:dyDescent="0.2">
      <c r="L425" s="18"/>
      <c r="M425" s="18"/>
      <c r="N425" s="18"/>
    </row>
    <row r="426" spans="12:14" ht="12.75" customHeight="1" x14ac:dyDescent="0.2">
      <c r="L426" s="18"/>
      <c r="M426" s="18"/>
      <c r="N426" s="18"/>
    </row>
    <row r="427" spans="12:14" ht="12.75" customHeight="1" x14ac:dyDescent="0.2">
      <c r="L427" s="18"/>
      <c r="M427" s="18"/>
      <c r="N427" s="18"/>
    </row>
  </sheetData>
  <mergeCells count="48">
    <mergeCell ref="M366:N366"/>
    <mergeCell ref="M330:N330"/>
    <mergeCell ref="M331:N331"/>
    <mergeCell ref="A49:B49"/>
    <mergeCell ref="A142:B142"/>
    <mergeCell ref="A225:B225"/>
    <mergeCell ref="A272:B272"/>
    <mergeCell ref="A319:B319"/>
    <mergeCell ref="A1:B1"/>
    <mergeCell ref="A2:B2"/>
    <mergeCell ref="A143:B143"/>
    <mergeCell ref="A189:B189"/>
    <mergeCell ref="A190:B190"/>
    <mergeCell ref="A95:B95"/>
    <mergeCell ref="A96:B96"/>
    <mergeCell ref="A366:B366"/>
    <mergeCell ref="A37:B37"/>
    <mergeCell ref="A84:B84"/>
    <mergeCell ref="A131:B131"/>
    <mergeCell ref="A178:B178"/>
    <mergeCell ref="A48:B48"/>
    <mergeCell ref="A330:B330"/>
    <mergeCell ref="A331:B331"/>
    <mergeCell ref="A237:B237"/>
    <mergeCell ref="A236:B236"/>
    <mergeCell ref="A283:B283"/>
    <mergeCell ref="A284:B284"/>
    <mergeCell ref="M236:N236"/>
    <mergeCell ref="M283:N283"/>
    <mergeCell ref="M284:N284"/>
    <mergeCell ref="M319:N319"/>
    <mergeCell ref="M272:N272"/>
    <mergeCell ref="M237:N237"/>
    <mergeCell ref="M189:N189"/>
    <mergeCell ref="M190:N190"/>
    <mergeCell ref="M225:N225"/>
    <mergeCell ref="M143:N143"/>
    <mergeCell ref="M142:N142"/>
    <mergeCell ref="M95:N95"/>
    <mergeCell ref="M178:N178"/>
    <mergeCell ref="M131:N131"/>
    <mergeCell ref="M96:N96"/>
    <mergeCell ref="M49:N49"/>
    <mergeCell ref="M48:N48"/>
    <mergeCell ref="M1:N1"/>
    <mergeCell ref="M84:N84"/>
    <mergeCell ref="M37:N37"/>
    <mergeCell ref="M2:N2"/>
  </mergeCells>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H3:T61"/>
  <sheetViews>
    <sheetView showGridLines="0" tabSelected="1" workbookViewId="0">
      <selection sqref="A1:IV1"/>
    </sheetView>
  </sheetViews>
  <sheetFormatPr baseColWidth="10" defaultRowHeight="12.75" x14ac:dyDescent="0.2"/>
  <cols>
    <col min="4" max="4" width="46.28515625" customWidth="1"/>
    <col min="9" max="9" width="36.85546875" style="4" bestFit="1" customWidth="1"/>
    <col min="10" max="11" width="36.85546875" style="4" customWidth="1"/>
    <col min="12" max="13" width="9.5703125" style="4" bestFit="1" customWidth="1"/>
    <col min="14" max="14" width="10.85546875" style="4" bestFit="1" customWidth="1"/>
    <col min="15" max="15" width="8.7109375" style="4" bestFit="1" customWidth="1"/>
    <col min="16" max="19" width="10.85546875" style="4" bestFit="1" customWidth="1"/>
  </cols>
  <sheetData>
    <row r="3" spans="8:20" x14ac:dyDescent="0.2">
      <c r="L3" s="4">
        <v>2015</v>
      </c>
      <c r="M3" s="4">
        <v>2016</v>
      </c>
      <c r="N3" s="4">
        <v>2017</v>
      </c>
      <c r="O3" s="4">
        <v>2018</v>
      </c>
      <c r="P3" s="4">
        <v>2019</v>
      </c>
      <c r="Q3" s="4">
        <v>2020</v>
      </c>
      <c r="R3" s="4">
        <v>2021</v>
      </c>
      <c r="T3" s="4"/>
    </row>
    <row r="4" spans="8:20" x14ac:dyDescent="0.2">
      <c r="I4" s="4" t="s">
        <v>41</v>
      </c>
      <c r="J4" s="25" t="s">
        <v>62</v>
      </c>
      <c r="K4" s="25"/>
      <c r="L4" s="7">
        <f>Bilanzkennzahlen!B31</f>
        <v>22270</v>
      </c>
      <c r="M4" s="7">
        <f>Bilanzkennzahlen!B78</f>
        <v>22270</v>
      </c>
      <c r="N4" s="7">
        <f>Bilanzkennzahlen!B125</f>
        <v>22270</v>
      </c>
      <c r="O4" s="7">
        <f>Bilanzkennzahlen!B172</f>
        <v>24497</v>
      </c>
      <c r="P4" s="7">
        <f>Bilanzkennzahlen!B219</f>
        <v>24497</v>
      </c>
      <c r="Q4" s="7">
        <f>Bilanzkennzahlen!B266</f>
        <v>24497</v>
      </c>
      <c r="R4" s="7">
        <f>Bilanzkennzahlen!B313</f>
        <v>0</v>
      </c>
      <c r="T4" s="5"/>
    </row>
    <row r="5" spans="8:20" x14ac:dyDescent="0.2">
      <c r="H5" t="s">
        <v>58</v>
      </c>
      <c r="J5" s="25"/>
      <c r="K5" s="25"/>
      <c r="L5" s="4">
        <v>2015</v>
      </c>
      <c r="M5" s="4">
        <v>2016</v>
      </c>
      <c r="N5" s="4">
        <v>2017</v>
      </c>
      <c r="O5" s="4">
        <v>2018</v>
      </c>
      <c r="P5" s="4">
        <v>2019</v>
      </c>
      <c r="Q5" s="4">
        <v>2020</v>
      </c>
      <c r="R5" s="4">
        <v>2021</v>
      </c>
    </row>
    <row r="6" spans="8:20" ht="12.75" customHeight="1" x14ac:dyDescent="0.2">
      <c r="I6" s="4" t="s">
        <v>44</v>
      </c>
      <c r="J6" s="26" t="s">
        <v>63</v>
      </c>
      <c r="K6" s="26"/>
      <c r="L6" s="5">
        <f>Bilanzkennzahlen!B27/Bilanzkennzahlen!B33</f>
        <v>-46.062625682275211</v>
      </c>
      <c r="M6" s="5">
        <f>Bilanzkennzahlen!B74/Bilanzkennzahlen!B80</f>
        <v>-17.544377692133303</v>
      </c>
      <c r="N6" s="5">
        <f>Bilanzkennzahlen!B121/Bilanzkennzahlen!B127</f>
        <v>181.83939130434783</v>
      </c>
      <c r="O6" s="5">
        <f>Bilanzkennzahlen!B168/Bilanzkennzahlen!B174</f>
        <v>16.81674418604651</v>
      </c>
      <c r="P6" s="5">
        <f>Bilanzkennzahlen!B215/Bilanzkennzahlen!B221</f>
        <v>29.43589626587573</v>
      </c>
      <c r="Q6" s="5">
        <f>Bilanzkennzahlen!B262/Bilanzkennzahlen!B268</f>
        <v>33.843011848341227</v>
      </c>
      <c r="R6" s="5" t="e">
        <f>Bilanzkennzahlen!B309/Bilanzkennzahlen!B315</f>
        <v>#DIV/0!</v>
      </c>
      <c r="S6" s="5"/>
    </row>
    <row r="7" spans="8:20" x14ac:dyDescent="0.2">
      <c r="J7" s="26"/>
      <c r="K7" s="26"/>
      <c r="L7" s="4">
        <v>2015</v>
      </c>
      <c r="M7" s="4">
        <v>2016</v>
      </c>
      <c r="N7" s="4">
        <v>2017</v>
      </c>
      <c r="O7" s="4">
        <v>2018</v>
      </c>
      <c r="P7" s="4">
        <v>2019</v>
      </c>
      <c r="Q7" s="4">
        <v>2020</v>
      </c>
      <c r="R7" s="4">
        <v>2021</v>
      </c>
    </row>
    <row r="8" spans="8:20" x14ac:dyDescent="0.2">
      <c r="I8" s="4" t="s">
        <v>42</v>
      </c>
      <c r="J8" s="26"/>
      <c r="K8" s="26"/>
      <c r="L8" s="5">
        <f>Bilanzkennzahlen!B29/Bilanzkennzahlen!B33</f>
        <v>-45.678770468256246</v>
      </c>
      <c r="M8" s="5">
        <f>Bilanzkennzahlen!B76/Bilanzkennzahlen!B80</f>
        <v>-13.656846520063478</v>
      </c>
      <c r="N8" s="5">
        <f>Bilanzkennzahlen!B123/Bilanzkennzahlen!B127</f>
        <v>133.42634782608695</v>
      </c>
      <c r="O8" s="5">
        <f>Bilanzkennzahlen!B170/Bilanzkennzahlen!B174</f>
        <v>15.53720930232558</v>
      </c>
      <c r="P8" s="5">
        <f>Bilanzkennzahlen!B217/Bilanzkennzahlen!B221</f>
        <v>9.9485877253023034</v>
      </c>
      <c r="Q8" s="5">
        <f>Bilanzkennzahlen!B264/Bilanzkennzahlen!B268</f>
        <v>13.003146919431279</v>
      </c>
      <c r="R8" s="5" t="e">
        <f>Bilanzkennzahlen!B311/Bilanzkennzahlen!B315</f>
        <v>#DIV/0!</v>
      </c>
      <c r="S8" s="5"/>
    </row>
    <row r="9" spans="8:20" x14ac:dyDescent="0.2">
      <c r="J9" s="26"/>
      <c r="K9" s="26"/>
      <c r="L9" s="4">
        <v>2015</v>
      </c>
      <c r="M9" s="4">
        <v>2016</v>
      </c>
      <c r="N9" s="4">
        <v>2017</v>
      </c>
      <c r="O9" s="4">
        <v>2018</v>
      </c>
      <c r="P9" s="4">
        <v>2019</v>
      </c>
      <c r="Q9" s="4">
        <v>2020</v>
      </c>
      <c r="R9" s="4">
        <v>2021</v>
      </c>
    </row>
    <row r="10" spans="8:20" x14ac:dyDescent="0.2">
      <c r="I10" s="4" t="s">
        <v>43</v>
      </c>
      <c r="J10" s="26"/>
      <c r="K10" s="26"/>
      <c r="L10" s="5">
        <f>Bilanzkennzahlen!B28/Bilanzkennzahlen!B33</f>
        <v>-86.559350761275482</v>
      </c>
      <c r="M10" s="5">
        <f>Bilanzkennzahlen!B75/Bilanzkennzahlen!B80</f>
        <v>-26.85930627975516</v>
      </c>
      <c r="N10" s="5">
        <f>Bilanzkennzahlen!B122/Bilanzkennzahlen!B127</f>
        <v>210.69356521739132</v>
      </c>
      <c r="O10" s="5">
        <f>Bilanzkennzahlen!B169/Bilanzkennzahlen!B174</f>
        <v>31.92744186046512</v>
      </c>
      <c r="P10" s="5">
        <f>Bilanzkennzahlen!B216/Bilanzkennzahlen!B221</f>
        <v>34.093474788957337</v>
      </c>
      <c r="Q10" s="5">
        <f>Bilanzkennzahlen!B263/Bilanzkennzahlen!B268</f>
        <v>36.223052132701419</v>
      </c>
      <c r="R10" s="5" t="e">
        <f>Bilanzkennzahlen!B310/Bilanzkennzahlen!B315</f>
        <v>#DIV/0!</v>
      </c>
      <c r="S10" s="5"/>
    </row>
    <row r="11" spans="8:20" x14ac:dyDescent="0.2">
      <c r="J11" s="26"/>
      <c r="K11" s="26"/>
      <c r="L11" s="4">
        <v>2015</v>
      </c>
      <c r="M11" s="4">
        <v>2016</v>
      </c>
      <c r="N11" s="4">
        <v>2017</v>
      </c>
      <c r="O11" s="4">
        <v>2018</v>
      </c>
      <c r="P11" s="4">
        <v>2019</v>
      </c>
      <c r="Q11" s="4">
        <v>2020</v>
      </c>
      <c r="R11" s="4">
        <v>2021</v>
      </c>
    </row>
    <row r="12" spans="8:20" ht="12.75" customHeight="1" x14ac:dyDescent="0.2">
      <c r="I12" s="4" t="s">
        <v>50</v>
      </c>
      <c r="J12" s="27" t="s">
        <v>64</v>
      </c>
      <c r="K12" s="27"/>
      <c r="L12" s="5">
        <f>Bilanzkennzahlen!B27/Bilanzkennzahlen!B35</f>
        <v>2.5250625974394105</v>
      </c>
      <c r="M12" s="5">
        <f>Bilanzkennzahlen!B74/Bilanzkennzahlen!B82</f>
        <v>2.8488220136204676</v>
      </c>
      <c r="N12" s="5">
        <f>Bilanzkennzahlen!B121/Bilanzkennzahlen!B129</f>
        <v>3.8494799624468459</v>
      </c>
      <c r="O12" s="5">
        <f>Bilanzkennzahlen!B168/Bilanzkennzahlen!B176</f>
        <v>1.7396333509153361</v>
      </c>
      <c r="P12" s="5">
        <f>Bilanzkennzahlen!B215/Bilanzkennzahlen!B223</f>
        <v>4.3790521941500646</v>
      </c>
      <c r="Q12" s="5">
        <f>Bilanzkennzahlen!B262/Bilanzkennzahlen!B270</f>
        <v>6.6705796247184725</v>
      </c>
      <c r="R12" s="5" t="e">
        <f>Bilanzkennzahlen!B309/Bilanzkennzahlen!B317</f>
        <v>#DIV/0!</v>
      </c>
      <c r="S12" s="5"/>
    </row>
    <row r="13" spans="8:20" x14ac:dyDescent="0.2">
      <c r="I13" s="4" t="s">
        <v>17</v>
      </c>
      <c r="J13" s="27"/>
      <c r="K13" s="27"/>
      <c r="L13" s="5">
        <f>Bilanzkennzahlen!B27</f>
        <v>7.2</v>
      </c>
      <c r="M13" s="5">
        <f>Bilanzkennzahlen!B74</f>
        <v>6.95</v>
      </c>
      <c r="N13" s="5">
        <f>Bilanzkennzahlen!B121</f>
        <v>9.39</v>
      </c>
      <c r="O13" s="5">
        <f>Bilanzkennzahlen!B168</f>
        <v>5.52</v>
      </c>
      <c r="P13" s="5">
        <f>Bilanzkennzahlen!B215</f>
        <v>15.8</v>
      </c>
      <c r="Q13" s="5">
        <f>Bilanzkennzahlen!B262</f>
        <v>29.15</v>
      </c>
      <c r="R13" s="5">
        <f>Bilanzkennzahlen!B309</f>
        <v>0</v>
      </c>
    </row>
    <row r="14" spans="8:20" x14ac:dyDescent="0.2">
      <c r="J14" s="27"/>
      <c r="K14" s="27"/>
      <c r="L14" s="4">
        <v>2015</v>
      </c>
      <c r="M14" s="4">
        <v>2016</v>
      </c>
      <c r="N14" s="4">
        <v>2017</v>
      </c>
      <c r="O14" s="4">
        <v>2018</v>
      </c>
      <c r="P14" s="4">
        <v>2019</v>
      </c>
      <c r="Q14" s="4">
        <v>2020</v>
      </c>
      <c r="R14" s="4">
        <v>2021</v>
      </c>
    </row>
    <row r="15" spans="8:20" x14ac:dyDescent="0.2">
      <c r="I15" s="4" t="s">
        <v>49</v>
      </c>
      <c r="J15" s="27"/>
      <c r="K15" s="27"/>
      <c r="L15" s="5">
        <f>Bilanzkennzahlen!B29/Bilanzkennzahlen!B35</f>
        <v>2.5040204091274152</v>
      </c>
      <c r="M15" s="5">
        <f>Bilanzkennzahlen!B76/Bilanzkennzahlen!B82</f>
        <v>2.2175722436959324</v>
      </c>
      <c r="N15" s="5">
        <f>Bilanzkennzahlen!B123/Bilanzkennzahlen!B129</f>
        <v>2.824591793531285</v>
      </c>
      <c r="O15" s="5">
        <f>Bilanzkennzahlen!B170/Bilanzkennzahlen!B176</f>
        <v>1.6072699437804736</v>
      </c>
      <c r="P15" s="5">
        <f>Bilanzkennzahlen!B217/Bilanzkennzahlen!B223</f>
        <v>1.4800087795418573</v>
      </c>
      <c r="Q15" s="5">
        <f>Bilanzkennzahlen!B264/Bilanzkennzahlen!B270</f>
        <v>2.5629671285367714</v>
      </c>
      <c r="R15" s="5" t="e">
        <f>Bilanzkennzahlen!B311/Bilanzkennzahlen!B317</f>
        <v>#DIV/0!</v>
      </c>
      <c r="S15" s="5"/>
    </row>
    <row r="16" spans="8:20" x14ac:dyDescent="0.2">
      <c r="I16" s="4" t="s">
        <v>56</v>
      </c>
      <c r="J16" s="27"/>
      <c r="K16" s="27"/>
      <c r="L16" s="5">
        <f>Bilanzkennzahlen!B29</f>
        <v>7.14</v>
      </c>
      <c r="M16" s="5">
        <f>Bilanzkennzahlen!B76</f>
        <v>5.41</v>
      </c>
      <c r="N16" s="5">
        <f>Bilanzkennzahlen!B123</f>
        <v>6.89</v>
      </c>
      <c r="O16" s="5">
        <f>Bilanzkennzahlen!B170</f>
        <v>5.0999999999999996</v>
      </c>
      <c r="P16" s="5">
        <f>Bilanzkennzahlen!B217</f>
        <v>5.34</v>
      </c>
      <c r="Q16" s="5">
        <f>Bilanzkennzahlen!B264</f>
        <v>11.2</v>
      </c>
      <c r="R16" s="5">
        <f>Bilanzkennzahlen!B311</f>
        <v>0</v>
      </c>
    </row>
    <row r="17" spans="9:19" x14ac:dyDescent="0.2">
      <c r="J17" s="27"/>
      <c r="K17" s="27"/>
      <c r="L17" s="4">
        <v>2015</v>
      </c>
      <c r="M17" s="4">
        <v>2016</v>
      </c>
      <c r="N17" s="4">
        <v>2017</v>
      </c>
      <c r="O17" s="4">
        <v>2018</v>
      </c>
      <c r="P17" s="4">
        <v>2019</v>
      </c>
      <c r="Q17" s="4">
        <v>2020</v>
      </c>
      <c r="R17" s="4">
        <v>2021</v>
      </c>
    </row>
    <row r="18" spans="9:19" x14ac:dyDescent="0.2">
      <c r="I18" s="4" t="s">
        <v>48</v>
      </c>
      <c r="J18" s="27"/>
      <c r="K18" s="27"/>
      <c r="L18" s="5">
        <f>Bilanzkennzahlen!B28/Bilanzkennzahlen!B35</f>
        <v>4.7450134643548916</v>
      </c>
      <c r="M18" s="5">
        <f>Bilanzkennzahlen!B75/Bilanzkennzahlen!B82</f>
        <v>4.361362046751335</v>
      </c>
      <c r="N18" s="5">
        <f>Bilanzkennzahlen!B122/Bilanzkennzahlen!B129</f>
        <v>4.4603133111205198</v>
      </c>
      <c r="O18" s="5">
        <f>Bilanzkennzahlen!B169/Bilanzkennzahlen!B176</f>
        <v>3.302782158984189</v>
      </c>
      <c r="P18" s="5">
        <f>Bilanzkennzahlen!B216/Bilanzkennzahlen!B223</f>
        <v>5.0719401995535565</v>
      </c>
      <c r="Q18" s="5">
        <f>Bilanzkennzahlen!B263/Bilanzkennzahlen!B270</f>
        <v>7.1396941437810071</v>
      </c>
      <c r="R18" s="5" t="e">
        <f>Bilanzkennzahlen!B310/Bilanzkennzahlen!B317</f>
        <v>#DIV/0!</v>
      </c>
      <c r="S18" s="5"/>
    </row>
    <row r="19" spans="9:19" x14ac:dyDescent="0.2">
      <c r="I19" s="4" t="s">
        <v>55</v>
      </c>
      <c r="J19" s="27"/>
      <c r="K19" s="27"/>
      <c r="L19" s="5">
        <f>Bilanzkennzahlen!B28</f>
        <v>13.53</v>
      </c>
      <c r="M19" s="5">
        <f>Bilanzkennzahlen!B75</f>
        <v>10.64</v>
      </c>
      <c r="N19" s="5">
        <f>Bilanzkennzahlen!B122</f>
        <v>10.88</v>
      </c>
      <c r="O19" s="5">
        <f>Bilanzkennzahlen!B169</f>
        <v>10.48</v>
      </c>
      <c r="P19" s="5">
        <f>Bilanzkennzahlen!B216</f>
        <v>18.3</v>
      </c>
      <c r="Q19" s="5">
        <f>Bilanzkennzahlen!B263</f>
        <v>31.2</v>
      </c>
      <c r="R19" s="5">
        <f>Bilanzkennzahlen!B310</f>
        <v>0</v>
      </c>
    </row>
    <row r="20" spans="9:19" x14ac:dyDescent="0.2">
      <c r="J20" s="27"/>
      <c r="K20" s="27"/>
      <c r="L20" s="4">
        <v>2015</v>
      </c>
      <c r="M20" s="4">
        <v>2016</v>
      </c>
      <c r="N20" s="4">
        <v>2017</v>
      </c>
      <c r="O20" s="4">
        <v>2018</v>
      </c>
      <c r="P20" s="4">
        <v>2019</v>
      </c>
      <c r="Q20" s="4">
        <v>2020</v>
      </c>
      <c r="R20" s="4">
        <v>2021</v>
      </c>
    </row>
    <row r="21" spans="9:19" x14ac:dyDescent="0.2">
      <c r="I21" s="4" t="s">
        <v>21</v>
      </c>
      <c r="J21" s="27" t="s">
        <v>65</v>
      </c>
      <c r="K21" s="27"/>
      <c r="L21" s="10">
        <f>Bilanzkennzahlen!B35</f>
        <v>2.8514144589133363</v>
      </c>
      <c r="M21" s="10">
        <f>Bilanzkennzahlen!B82</f>
        <v>2.4396048495734171</v>
      </c>
      <c r="N21" s="10">
        <f>Bilanzkennzahlen!B129</f>
        <v>2.4392905253704535</v>
      </c>
      <c r="O21" s="10">
        <f>Bilanzkennzahlen!B176</f>
        <v>3.1730824182552966</v>
      </c>
      <c r="P21" s="10">
        <f>Bilanzkennzahlen!B223</f>
        <v>3.6080867044944278</v>
      </c>
      <c r="Q21" s="10">
        <f>Bilanzkennzahlen!B270</f>
        <v>4.3699350940931545</v>
      </c>
      <c r="R21" s="5" t="e">
        <f>Bilanzkennzahlen!B317</f>
        <v>#DIV/0!</v>
      </c>
      <c r="S21" s="5"/>
    </row>
    <row r="22" spans="9:19" x14ac:dyDescent="0.2">
      <c r="J22" s="27"/>
      <c r="K22" s="27"/>
      <c r="L22" s="4">
        <v>2015</v>
      </c>
      <c r="M22" s="4">
        <v>2016</v>
      </c>
      <c r="N22" s="4">
        <v>2017</v>
      </c>
      <c r="O22" s="4">
        <v>2018</v>
      </c>
      <c r="P22" s="4">
        <v>2019</v>
      </c>
      <c r="Q22" s="4">
        <v>2020</v>
      </c>
      <c r="R22" s="4">
        <v>2021</v>
      </c>
    </row>
    <row r="23" spans="9:19" x14ac:dyDescent="0.2">
      <c r="I23" s="4" t="s">
        <v>19</v>
      </c>
      <c r="L23" s="7">
        <f>Bilanzkennzahlen!B3</f>
        <v>87255</v>
      </c>
      <c r="M23" s="7">
        <f>Bilanzkennzahlen!B50</f>
        <v>91124</v>
      </c>
      <c r="N23" s="7">
        <f>Bilanzkennzahlen!B97</f>
        <v>102067</v>
      </c>
      <c r="O23" s="7">
        <f>Bilanzkennzahlen!B144</f>
        <v>119960</v>
      </c>
      <c r="P23" s="7">
        <f>Bilanzkennzahlen!B191</f>
        <v>140034</v>
      </c>
      <c r="Q23" s="7">
        <f>Bilanzkennzahlen!B238</f>
        <v>168300</v>
      </c>
      <c r="R23" s="7">
        <f>Bilanzkennzahlen!B285</f>
        <v>0</v>
      </c>
      <c r="S23" s="7"/>
    </row>
    <row r="24" spans="9:19" x14ac:dyDescent="0.2">
      <c r="L24" s="4">
        <v>2015</v>
      </c>
      <c r="M24" s="4">
        <v>2016</v>
      </c>
      <c r="N24" s="4">
        <v>2017</v>
      </c>
      <c r="O24" s="4">
        <v>2018</v>
      </c>
      <c r="P24" s="4">
        <v>2019</v>
      </c>
      <c r="Q24" s="4">
        <v>2020</v>
      </c>
      <c r="R24" s="4">
        <v>2021</v>
      </c>
    </row>
    <row r="25" spans="9:19" x14ac:dyDescent="0.2">
      <c r="I25" s="4" t="s">
        <v>47</v>
      </c>
      <c r="L25" s="5">
        <f>-(100/Bilanzkennzahlen!B3*Bilanzkennzahlen!B4)</f>
        <v>28.532462323076039</v>
      </c>
      <c r="M25" s="5">
        <f>-(100/Bilanzkennzahlen!B50*Bilanzkennzahlen!B51)</f>
        <v>34.051402484526577</v>
      </c>
      <c r="N25" s="5">
        <f>-(100/Bilanzkennzahlen!B97*Bilanzkennzahlen!B98)</f>
        <v>33.122360802218147</v>
      </c>
      <c r="O25" s="5">
        <f>-(100/Bilanzkennzahlen!B144*Bilanzkennzahlen!B145)</f>
        <v>39.975825275091701</v>
      </c>
      <c r="P25" s="5">
        <f>-(100/Bilanzkennzahlen!B191*Bilanzkennzahlen!B192)</f>
        <v>38.711312966850905</v>
      </c>
      <c r="Q25" s="5">
        <f>-(100/Bilanzkennzahlen!B238*Bilanzkennzahlen!B239)</f>
        <v>38.027332144979205</v>
      </c>
      <c r="R25" s="5" t="e">
        <f>-(100/Bilanzkennzahlen!B285*Bilanzkennzahlen!B286)</f>
        <v>#DIV/0!</v>
      </c>
    </row>
    <row r="26" spans="9:19" x14ac:dyDescent="0.2">
      <c r="L26" s="4">
        <v>2015</v>
      </c>
      <c r="M26" s="4">
        <v>2016</v>
      </c>
      <c r="N26" s="4">
        <v>2017</v>
      </c>
      <c r="O26" s="4">
        <v>2018</v>
      </c>
      <c r="P26" s="4">
        <v>2019</v>
      </c>
      <c r="Q26" s="4">
        <v>2020</v>
      </c>
      <c r="R26" s="4">
        <v>2021</v>
      </c>
    </row>
    <row r="27" spans="9:19" x14ac:dyDescent="0.2">
      <c r="I27" s="4" t="s">
        <v>53</v>
      </c>
      <c r="L27" s="5">
        <f>-(100/Bilanzkennzahlen!B3*Bilanzkennzahlen!B5)</f>
        <v>50.079651595897083</v>
      </c>
      <c r="M27" s="5">
        <f>-(100/Bilanzkennzahlen!B50*Bilanzkennzahlen!B52)</f>
        <v>48.170624643343132</v>
      </c>
      <c r="N27" s="5">
        <f>-(100/Bilanzkennzahlen!B97*Bilanzkennzahlen!B99)</f>
        <v>41.048526947985145</v>
      </c>
      <c r="O27" s="5">
        <f>-(100/Bilanzkennzahlen!B144*Bilanzkennzahlen!B146)</f>
        <v>36.924808269423139</v>
      </c>
      <c r="P27" s="5">
        <f>-(100/Bilanzkennzahlen!B191*Bilanzkennzahlen!B193)</f>
        <v>31.954382507105418</v>
      </c>
      <c r="Q27" s="5">
        <f>-(100/Bilanzkennzahlen!B238*Bilanzkennzahlen!B240)</f>
        <v>28.104575163398696</v>
      </c>
      <c r="R27" s="5" t="e">
        <f>-(100/Bilanzkennzahlen!B285*Bilanzkennzahlen!B287)</f>
        <v>#DIV/0!</v>
      </c>
    </row>
    <row r="28" spans="9:19" x14ac:dyDescent="0.2">
      <c r="L28" s="4">
        <v>2015</v>
      </c>
      <c r="M28" s="4">
        <v>2016</v>
      </c>
      <c r="N28" s="4">
        <v>2017</v>
      </c>
      <c r="O28" s="4">
        <v>2018</v>
      </c>
      <c r="P28" s="4">
        <v>2019</v>
      </c>
      <c r="Q28" s="4">
        <v>2020</v>
      </c>
      <c r="R28" s="4">
        <v>2021</v>
      </c>
    </row>
    <row r="29" spans="9:19" x14ac:dyDescent="0.2">
      <c r="I29" s="4" t="s">
        <v>54</v>
      </c>
      <c r="L29" s="5">
        <f>-(100/Bilanzkennzahlen!B3*(Bilanzkennzahlen!B4+Bilanzkennzahlen!B5))</f>
        <v>78.612113918973122</v>
      </c>
      <c r="M29" s="5">
        <f>-(100/Bilanzkennzahlen!B50*(Bilanzkennzahlen!B51+Bilanzkennzahlen!B52))</f>
        <v>82.222027127869708</v>
      </c>
      <c r="N29" s="5">
        <f>-(100/Bilanzkennzahlen!B97*(Bilanzkennzahlen!B98+Bilanzkennzahlen!B99))</f>
        <v>74.170887750203292</v>
      </c>
      <c r="O29" s="5">
        <f>-(100/Bilanzkennzahlen!B144*(Bilanzkennzahlen!B145+Bilanzkennzahlen!B146))</f>
        <v>76.900633544514832</v>
      </c>
      <c r="P29" s="5">
        <f>-(100/Bilanzkennzahlen!B191*(Bilanzkennzahlen!B192+Bilanzkennzahlen!B193))</f>
        <v>70.665695473956319</v>
      </c>
      <c r="Q29" s="5">
        <f>-(100/Bilanzkennzahlen!B238*(Bilanzkennzahlen!B239+Bilanzkennzahlen!B240))</f>
        <v>66.131907308377905</v>
      </c>
      <c r="R29" s="5" t="e">
        <f>-(100/Bilanzkennzahlen!B285*(Bilanzkennzahlen!B286+Bilanzkennzahlen!B287))</f>
        <v>#DIV/0!</v>
      </c>
      <c r="S29" s="5"/>
    </row>
    <row r="30" spans="9:19" x14ac:dyDescent="0.2">
      <c r="L30" s="4">
        <v>2015</v>
      </c>
      <c r="M30" s="4">
        <v>2016</v>
      </c>
      <c r="N30" s="4">
        <v>2017</v>
      </c>
      <c r="O30" s="4">
        <v>2018</v>
      </c>
      <c r="P30" s="4">
        <v>2019</v>
      </c>
      <c r="Q30" s="4">
        <v>2020</v>
      </c>
      <c r="R30" s="4">
        <v>2021</v>
      </c>
    </row>
    <row r="31" spans="9:19" x14ac:dyDescent="0.2">
      <c r="I31" s="4" t="s">
        <v>25</v>
      </c>
      <c r="J31" s="28" t="s">
        <v>66</v>
      </c>
      <c r="K31" s="24"/>
      <c r="L31" s="7">
        <f>Bilanzkennzahlen!B8</f>
        <v>-4397</v>
      </c>
      <c r="M31" s="7">
        <f>Bilanzkennzahlen!B55</f>
        <v>-7578</v>
      </c>
      <c r="N31" s="7">
        <f>Bilanzkennzahlen!B102</f>
        <v>3011</v>
      </c>
      <c r="O31" s="7">
        <f>Bilanzkennzahlen!B149</f>
        <v>5974</v>
      </c>
      <c r="P31" s="7">
        <f>Bilanzkennzahlen!B196</f>
        <v>18750</v>
      </c>
      <c r="Q31" s="7">
        <f>Bilanzkennzahlen!B243</f>
        <v>30200</v>
      </c>
      <c r="R31" s="7">
        <f>Bilanzkennzahlen!B290</f>
        <v>0</v>
      </c>
      <c r="S31" s="7"/>
    </row>
    <row r="32" spans="9:19" x14ac:dyDescent="0.2">
      <c r="J32" s="24"/>
      <c r="K32" s="24"/>
      <c r="L32" s="4">
        <v>2015</v>
      </c>
      <c r="M32" s="4">
        <v>2016</v>
      </c>
      <c r="N32" s="4">
        <v>2017</v>
      </c>
      <c r="O32" s="4">
        <v>2018</v>
      </c>
      <c r="P32" s="4">
        <v>2019</v>
      </c>
      <c r="Q32" s="4">
        <v>2020</v>
      </c>
      <c r="R32" s="4">
        <v>2021</v>
      </c>
    </row>
    <row r="33" spans="9:19" x14ac:dyDescent="0.2">
      <c r="I33" s="4" t="s">
        <v>30</v>
      </c>
      <c r="J33" s="28" t="s">
        <v>67</v>
      </c>
      <c r="K33" s="24"/>
      <c r="L33" s="5">
        <f>100/L23*L31</f>
        <v>-5.0392527648845338</v>
      </c>
      <c r="M33" s="5">
        <f t="shared" ref="L33:S33" si="0">100/M23*M31</f>
        <v>-8.3161406435187217</v>
      </c>
      <c r="N33" s="5">
        <f t="shared" si="0"/>
        <v>2.950023024092018</v>
      </c>
      <c r="O33" s="5">
        <f t="shared" si="0"/>
        <v>4.9799933311103706</v>
      </c>
      <c r="P33" s="5">
        <f t="shared" si="0"/>
        <v>13.389605381550195</v>
      </c>
      <c r="Q33" s="5">
        <f t="shared" si="0"/>
        <v>17.944147355912062</v>
      </c>
      <c r="R33" s="5" t="e">
        <f t="shared" si="0"/>
        <v>#DIV/0!</v>
      </c>
      <c r="S33" s="5"/>
    </row>
    <row r="34" spans="9:19" x14ac:dyDescent="0.2">
      <c r="J34" s="24"/>
      <c r="K34" s="24"/>
      <c r="L34" s="4">
        <v>2015</v>
      </c>
      <c r="M34" s="4">
        <v>2016</v>
      </c>
      <c r="N34" s="4">
        <v>2017</v>
      </c>
      <c r="O34" s="4">
        <v>2018</v>
      </c>
      <c r="P34" s="4">
        <v>2019</v>
      </c>
      <c r="Q34" s="4">
        <v>2020</v>
      </c>
      <c r="R34" s="4">
        <v>2021</v>
      </c>
    </row>
    <row r="35" spans="9:19" x14ac:dyDescent="0.2">
      <c r="I35" s="4" t="s">
        <v>7</v>
      </c>
      <c r="L35" s="7">
        <f>Bilanzkennzahlen!B12</f>
        <v>-3481</v>
      </c>
      <c r="M35" s="7">
        <f>Bilanzkennzahlen!B59</f>
        <v>-8822</v>
      </c>
      <c r="N35" s="7">
        <f>Bilanzkennzahlen!B106</f>
        <v>1150</v>
      </c>
      <c r="O35" s="7">
        <f>Bilanzkennzahlen!B153</f>
        <v>8041</v>
      </c>
      <c r="P35" s="7">
        <f>Bilanzkennzahlen!B200</f>
        <v>13149</v>
      </c>
      <c r="Q35" s="7">
        <f>Bilanzkennzahlen!B247</f>
        <v>21100</v>
      </c>
      <c r="R35" s="7">
        <f>Bilanzkennzahlen!B294</f>
        <v>0</v>
      </c>
      <c r="S35" s="7"/>
    </row>
    <row r="36" spans="9:19" x14ac:dyDescent="0.2">
      <c r="L36" s="4">
        <v>2015</v>
      </c>
      <c r="M36" s="4">
        <v>2016</v>
      </c>
      <c r="N36" s="4">
        <v>2017</v>
      </c>
      <c r="O36" s="4">
        <v>2018</v>
      </c>
      <c r="P36" s="4">
        <v>2019</v>
      </c>
      <c r="Q36" s="4">
        <v>2020</v>
      </c>
      <c r="R36" s="4">
        <v>2021</v>
      </c>
    </row>
    <row r="37" spans="9:19" x14ac:dyDescent="0.2">
      <c r="I37" s="4" t="s">
        <v>22</v>
      </c>
      <c r="L37" s="5">
        <f>-(100/Bilanzkennzahlen!B8*Bilanzkennzahlen!B9)</f>
        <v>20.832385717534681</v>
      </c>
      <c r="M37" s="5">
        <f>-(100/Bilanzkennzahlen!B55*Bilanzkennzahlen!B56)</f>
        <v>-16.415940881499075</v>
      </c>
      <c r="N37" s="5">
        <f>-(100/Bilanzkennzahlen!B102*Bilanzkennzahlen!B103)</f>
        <v>61.806708734639656</v>
      </c>
      <c r="O37" s="5">
        <f>-(100/Bilanzkennzahlen!B149*Bilanzkennzahlen!B150)</f>
        <v>-34.599933043187143</v>
      </c>
      <c r="P37" s="5">
        <f>-(100/Bilanzkennzahlen!B196*Bilanzkennzahlen!B197)</f>
        <v>29.872</v>
      </c>
      <c r="Q37" s="5">
        <f>-(100/Bilanzkennzahlen!B243*Bilanzkennzahlen!B244)</f>
        <v>30.132450331125828</v>
      </c>
      <c r="R37" s="5" t="e">
        <f>-(100/Bilanzkennzahlen!B290*Bilanzkennzahlen!B291)</f>
        <v>#DIV/0!</v>
      </c>
      <c r="S37" s="5"/>
    </row>
    <row r="38" spans="9:19" x14ac:dyDescent="0.2">
      <c r="L38" s="4">
        <v>2015</v>
      </c>
      <c r="M38" s="4">
        <v>2016</v>
      </c>
      <c r="N38" s="4">
        <v>2017</v>
      </c>
      <c r="O38" s="4">
        <v>2018</v>
      </c>
      <c r="P38" s="4">
        <v>2019</v>
      </c>
      <c r="Q38" s="4">
        <v>2020</v>
      </c>
      <c r="R38" s="4">
        <v>2021</v>
      </c>
    </row>
    <row r="39" spans="9:19" x14ac:dyDescent="0.2">
      <c r="I39" s="4" t="s">
        <v>68</v>
      </c>
      <c r="J39" s="28" t="s">
        <v>69</v>
      </c>
      <c r="K39" s="24"/>
      <c r="L39" s="5">
        <f>Bilanzkennzahlen!B33/Bilanzkennzahlen!B34*100</f>
        <v>-3.9894561916222564</v>
      </c>
      <c r="M39" s="5">
        <f>Bilanzkennzahlen!B80/Bilanzkennzahlen!B81*100</f>
        <v>-9.6813133751810714</v>
      </c>
      <c r="N39" s="5">
        <f>Bilanzkennzahlen!B127/Bilanzkennzahlen!B128*100</f>
        <v>1.1267108859866557</v>
      </c>
      <c r="O39" s="5">
        <f>Bilanzkennzahlen!B174/Bilanzkennzahlen!B175*100</f>
        <v>6.7030676892297425</v>
      </c>
      <c r="P39" s="5">
        <f>Bilanzkennzahlen!B221/Bilanzkennzahlen!B222*100</f>
        <v>9.3898624619735216</v>
      </c>
      <c r="Q39" s="5">
        <f>Bilanzkennzahlen!B268/Bilanzkennzahlen!B269*100</f>
        <v>12.537136066547831</v>
      </c>
      <c r="R39" s="5" t="e">
        <f>Bilanzkennzahlen!B315/Bilanzkennzahlen!B316*100</f>
        <v>#DIV/0!</v>
      </c>
      <c r="S39" s="5"/>
    </row>
    <row r="40" spans="9:19" x14ac:dyDescent="0.2">
      <c r="J40" s="24"/>
      <c r="K40" s="24"/>
      <c r="L40" s="4">
        <v>2015</v>
      </c>
      <c r="M40" s="4">
        <v>2016</v>
      </c>
      <c r="N40" s="4">
        <v>2017</v>
      </c>
      <c r="O40" s="4">
        <v>2018</v>
      </c>
      <c r="P40" s="4">
        <v>2019</v>
      </c>
      <c r="Q40" s="4">
        <v>2020</v>
      </c>
      <c r="R40" s="4">
        <v>2021</v>
      </c>
    </row>
    <row r="41" spans="9:19" x14ac:dyDescent="0.2">
      <c r="I41" s="4" t="s">
        <v>29</v>
      </c>
      <c r="L41" s="5">
        <f>100/Bilanzkennzahlen!B25*Bilanzkennzahlen!B23</f>
        <v>53.443023060090894</v>
      </c>
      <c r="M41" s="5">
        <f>100/Bilanzkennzahlen!B72*Bilanzkennzahlen!B70</f>
        <v>46.461312170760074</v>
      </c>
      <c r="N41" s="5">
        <f>100/Bilanzkennzahlen!B119*Bilanzkennzahlen!B117</f>
        <v>46.486731646371204</v>
      </c>
      <c r="O41" s="5">
        <f>100/Bilanzkennzahlen!B166*Bilanzkennzahlen!B164</f>
        <v>60.353903969190632</v>
      </c>
      <c r="P41" s="5">
        <f>100/Bilanzkennzahlen!B213*Bilanzkennzahlen!B211</f>
        <v>70.959753773083776</v>
      </c>
      <c r="Q41" s="5">
        <f>100/Bilanzkennzahlen!B260*Bilanzkennzahlen!B258</f>
        <v>69.878749202297385</v>
      </c>
      <c r="R41" s="5" t="e">
        <f>100/Bilanzkennzahlen!B307*Bilanzkennzahlen!B305</f>
        <v>#DIV/0!</v>
      </c>
      <c r="S41" s="5"/>
    </row>
    <row r="42" spans="9:19" x14ac:dyDescent="0.2">
      <c r="L42" s="4">
        <v>2015</v>
      </c>
      <c r="M42" s="4">
        <v>2016</v>
      </c>
      <c r="N42" s="4">
        <v>2017</v>
      </c>
      <c r="O42" s="4">
        <v>2018</v>
      </c>
      <c r="P42" s="4">
        <v>2019</v>
      </c>
      <c r="Q42" s="4">
        <v>2020</v>
      </c>
      <c r="R42" s="4">
        <v>2021</v>
      </c>
    </row>
    <row r="43" spans="9:19" x14ac:dyDescent="0.2">
      <c r="I43" s="4" t="s">
        <v>32</v>
      </c>
      <c r="J43" s="28" t="s">
        <v>70</v>
      </c>
      <c r="K43" s="24"/>
      <c r="L43" s="5">
        <f>Bilanzkennzahlen!B12/Bilanzkennzahlen!B23*100</f>
        <v>-5.4818034361663592</v>
      </c>
      <c r="M43" s="5">
        <f>Bilanzkennzahlen!B59/Bilanzkennzahlen!B70*100</f>
        <v>-16.237806000368121</v>
      </c>
      <c r="N43" s="5">
        <f>Bilanzkennzahlen!B106/Bilanzkennzahlen!B117*100</f>
        <v>2.1169670305395507</v>
      </c>
      <c r="O43" s="5">
        <f>Bilanzkennzahlen!B153/Bilanzkennzahlen!B164*100</f>
        <v>10.344650139583949</v>
      </c>
      <c r="P43" s="5">
        <f>Bilanzkennzahlen!B200/Bilanzkennzahlen!B211*100</f>
        <v>14.475378975527594</v>
      </c>
      <c r="Q43" s="5">
        <f>Bilanzkennzahlen!B247/Bilanzkennzahlen!B258*100</f>
        <v>19.269406392694062</v>
      </c>
      <c r="R43" s="5" t="e">
        <f>Bilanzkennzahlen!B294/Bilanzkennzahlen!B305*100</f>
        <v>#DIV/0!</v>
      </c>
      <c r="S43" s="5"/>
    </row>
    <row r="44" spans="9:19" x14ac:dyDescent="0.2">
      <c r="J44" s="24"/>
      <c r="K44" s="24"/>
      <c r="L44" s="4">
        <v>2015</v>
      </c>
      <c r="M44" s="4">
        <v>2016</v>
      </c>
      <c r="N44" s="4">
        <v>2017</v>
      </c>
      <c r="O44" s="4">
        <v>2018</v>
      </c>
      <c r="P44" s="4">
        <v>2019</v>
      </c>
      <c r="Q44" s="4">
        <v>2020</v>
      </c>
      <c r="R44" s="4">
        <v>2021</v>
      </c>
    </row>
    <row r="45" spans="9:19" x14ac:dyDescent="0.2">
      <c r="I45" s="4" t="s">
        <v>33</v>
      </c>
      <c r="J45" s="26" t="s">
        <v>71</v>
      </c>
      <c r="K45" s="25"/>
      <c r="L45" s="5">
        <f>(Bilanzkennzahlen!B8+Bilanzkennzahlen!B7)*100/Bilanzkennzahlen!B25</f>
        <v>-4.2728496886046123</v>
      </c>
      <c r="M45" s="5">
        <f>(Bilanzkennzahlen!B55+Bilanzkennzahlen!B54)*100/Bilanzkennzahlen!B72</f>
        <v>-7.1868372443045772</v>
      </c>
      <c r="N45" s="5">
        <f>(Bilanzkennzahlen!B102+Bilanzkennzahlen!B101)*100/Bilanzkennzahlen!B119</f>
        <v>1.7713958085523331</v>
      </c>
      <c r="O45" s="5">
        <f>(Bilanzkennzahlen!B149+Bilanzkennzahlen!B148)*100/Bilanzkennzahlen!B166</f>
        <v>3.9785079818622275</v>
      </c>
      <c r="P45" s="5">
        <f>(Bilanzkennzahlen!B196+Bilanzkennzahlen!B195)*100/Bilanzkennzahlen!B213</f>
        <v>14.259600662437897</v>
      </c>
      <c r="Q45" s="5">
        <f>(Bilanzkennzahlen!B243+Bilanzkennzahlen!B242)*100/Bilanzkennzahlen!B260</f>
        <v>18.953414167198467</v>
      </c>
      <c r="R45" s="5" t="e">
        <f>(Bilanzkennzahlen!B290+Bilanzkennzahlen!B289)*100/Bilanzkennzahlen!B307</f>
        <v>#DIV/0!</v>
      </c>
      <c r="S45" s="5"/>
    </row>
    <row r="46" spans="9:19" x14ac:dyDescent="0.2">
      <c r="J46" s="25"/>
      <c r="K46" s="25"/>
      <c r="L46" s="4">
        <v>2015</v>
      </c>
      <c r="M46" s="4">
        <v>2016</v>
      </c>
      <c r="N46" s="4">
        <v>2017</v>
      </c>
      <c r="O46" s="4">
        <v>2018</v>
      </c>
      <c r="P46" s="4">
        <v>2019</v>
      </c>
      <c r="Q46" s="4">
        <v>2020</v>
      </c>
      <c r="R46" s="4">
        <v>2021</v>
      </c>
    </row>
    <row r="47" spans="9:19" x14ac:dyDescent="0.2">
      <c r="I47" s="6" t="s">
        <v>20</v>
      </c>
      <c r="J47" s="6"/>
      <c r="K47" s="6"/>
      <c r="L47" s="11">
        <f>Bilanzkennzahlen!B22</f>
        <v>41107</v>
      </c>
      <c r="M47" s="11">
        <f>Bilanzkennzahlen!B69</f>
        <v>43482</v>
      </c>
      <c r="N47" s="11">
        <f>Bilanzkennzahlen!B116</f>
        <v>40997</v>
      </c>
      <c r="O47" s="11">
        <f>Bilanzkennzahlen!B163</f>
        <v>20047</v>
      </c>
      <c r="P47" s="11">
        <f>Bilanzkennzahlen!B210</f>
        <v>6812</v>
      </c>
      <c r="Q47" s="11">
        <f>Bilanzkennzahlen!B257</f>
        <v>8900</v>
      </c>
      <c r="R47" s="7">
        <f>Bilanzkennzahlen!B304</f>
        <v>0</v>
      </c>
      <c r="S47" s="7"/>
    </row>
    <row r="48" spans="9:19" x14ac:dyDescent="0.2">
      <c r="L48" s="4">
        <v>2015</v>
      </c>
      <c r="M48" s="4">
        <v>2016</v>
      </c>
      <c r="N48" s="4">
        <v>2017</v>
      </c>
      <c r="O48" s="4">
        <v>2018</v>
      </c>
      <c r="P48" s="4">
        <v>2019</v>
      </c>
      <c r="Q48" s="4">
        <v>2020</v>
      </c>
      <c r="R48" s="4">
        <v>2021</v>
      </c>
    </row>
    <row r="49" spans="9:19" x14ac:dyDescent="0.2">
      <c r="I49" s="4" t="s">
        <v>26</v>
      </c>
      <c r="L49" s="7">
        <f>Bilanzkennzahlen!B15</f>
        <v>10108</v>
      </c>
      <c r="M49" s="7">
        <f>Bilanzkennzahlen!B62</f>
        <v>5669</v>
      </c>
      <c r="N49" s="7">
        <f>Bilanzkennzahlen!B109</f>
        <v>9574</v>
      </c>
      <c r="O49" s="7">
        <f>Bilanzkennzahlen!B156</f>
        <v>11507</v>
      </c>
      <c r="P49" s="7">
        <f>Bilanzkennzahlen!B203</f>
        <v>48041</v>
      </c>
      <c r="Q49" s="7">
        <f>Bilanzkennzahlen!B250</f>
        <v>22200</v>
      </c>
      <c r="R49" s="7">
        <f>Bilanzkennzahlen!B297</f>
        <v>0</v>
      </c>
      <c r="S49" s="7"/>
    </row>
    <row r="50" spans="9:19" x14ac:dyDescent="0.2">
      <c r="L50" s="4">
        <v>2015</v>
      </c>
      <c r="M50" s="4">
        <v>2016</v>
      </c>
      <c r="N50" s="4">
        <v>2017</v>
      </c>
      <c r="O50" s="4">
        <v>2018</v>
      </c>
      <c r="P50" s="4">
        <v>2019</v>
      </c>
      <c r="Q50" s="4">
        <v>2020</v>
      </c>
      <c r="R50" s="4">
        <v>2021</v>
      </c>
    </row>
    <row r="51" spans="9:19" x14ac:dyDescent="0.2">
      <c r="I51" s="4" t="s">
        <v>27</v>
      </c>
      <c r="L51" s="7">
        <f>Bilanzkennzahlen!B16</f>
        <v>-13704</v>
      </c>
      <c r="M51" s="7">
        <f>Bilanzkennzahlen!B63</f>
        <v>-7450</v>
      </c>
      <c r="N51" s="7">
        <f>Bilanzkennzahlen!B110</f>
        <v>-6260</v>
      </c>
      <c r="O51" s="7">
        <f>Bilanzkennzahlen!B157</f>
        <v>-5675</v>
      </c>
      <c r="P51" s="7">
        <f>Bilanzkennzahlen!B204</f>
        <v>-5791</v>
      </c>
      <c r="Q51" s="7">
        <f>Bilanzkennzahlen!B251</f>
        <v>-8400</v>
      </c>
      <c r="R51" s="7">
        <f>Bilanzkennzahlen!B298</f>
        <v>0</v>
      </c>
      <c r="S51" s="7"/>
    </row>
    <row r="52" spans="9:19" x14ac:dyDescent="0.2">
      <c r="L52" s="4">
        <v>2015</v>
      </c>
      <c r="M52" s="4">
        <v>2016</v>
      </c>
      <c r="N52" s="4">
        <v>2017</v>
      </c>
      <c r="O52" s="4">
        <v>2018</v>
      </c>
      <c r="P52" s="4">
        <v>2019</v>
      </c>
      <c r="Q52" s="4">
        <v>2020</v>
      </c>
      <c r="R52" s="4">
        <v>2021</v>
      </c>
    </row>
    <row r="53" spans="9:19" x14ac:dyDescent="0.2">
      <c r="I53" s="4" t="s">
        <v>28</v>
      </c>
      <c r="L53" s="7">
        <f>L49+L51</f>
        <v>-3596</v>
      </c>
      <c r="M53" s="7">
        <f t="shared" ref="M53:R53" si="1">M49+M51</f>
        <v>-1781</v>
      </c>
      <c r="N53" s="7">
        <f t="shared" si="1"/>
        <v>3314</v>
      </c>
      <c r="O53" s="7">
        <f t="shared" si="1"/>
        <v>5832</v>
      </c>
      <c r="P53" s="7">
        <f t="shared" si="1"/>
        <v>42250</v>
      </c>
      <c r="Q53" s="7">
        <f t="shared" si="1"/>
        <v>13800</v>
      </c>
      <c r="R53" s="7">
        <f t="shared" si="1"/>
        <v>0</v>
      </c>
      <c r="S53" s="7"/>
    </row>
    <row r="54" spans="9:19" x14ac:dyDescent="0.2">
      <c r="L54" s="4">
        <v>2015</v>
      </c>
      <c r="M54" s="4">
        <v>2016</v>
      </c>
      <c r="N54" s="4">
        <v>2017</v>
      </c>
      <c r="O54" s="4">
        <v>2018</v>
      </c>
      <c r="P54" s="4">
        <v>2019</v>
      </c>
      <c r="Q54" s="4">
        <v>2020</v>
      </c>
      <c r="R54" s="4">
        <v>2021</v>
      </c>
    </row>
    <row r="55" spans="9:19" x14ac:dyDescent="0.2">
      <c r="I55" s="4" t="s">
        <v>1</v>
      </c>
      <c r="L55" s="7">
        <f>Bilanzkennzahlen!B6</f>
        <v>-7152</v>
      </c>
      <c r="M55" s="7">
        <f>Bilanzkennzahlen!B53</f>
        <v>-8057</v>
      </c>
      <c r="N55" s="7">
        <f>Bilanzkennzahlen!B100</f>
        <v>-7677</v>
      </c>
      <c r="O55" s="7">
        <f>Bilanzkennzahlen!B147</f>
        <v>-8054</v>
      </c>
      <c r="P55" s="7">
        <f>Bilanzkennzahlen!B194</f>
        <v>-7697</v>
      </c>
      <c r="Q55" s="7">
        <f>Bilanzkennzahlen!B241</f>
        <v>-7900</v>
      </c>
      <c r="R55" s="7">
        <f>Bilanzkennzahlen!B288</f>
        <v>0</v>
      </c>
      <c r="S55" s="7"/>
    </row>
    <row r="56" spans="9:19" x14ac:dyDescent="0.2">
      <c r="L56" s="4">
        <v>2015</v>
      </c>
      <c r="M56" s="4">
        <v>2016</v>
      </c>
      <c r="N56" s="4">
        <v>2017</v>
      </c>
      <c r="O56" s="4">
        <v>2018</v>
      </c>
      <c r="P56" s="4">
        <v>2019</v>
      </c>
      <c r="Q56" s="4">
        <v>2020</v>
      </c>
      <c r="R56" s="4">
        <v>2021</v>
      </c>
    </row>
    <row r="57" spans="9:19" x14ac:dyDescent="0.2">
      <c r="I57" s="4" t="s">
        <v>45</v>
      </c>
      <c r="L57" s="7">
        <f>Bilanzkennzahlen!B20</f>
        <v>13538</v>
      </c>
      <c r="M57" s="7">
        <f>Bilanzkennzahlen!B67</f>
        <v>15268</v>
      </c>
      <c r="N57" s="7">
        <f>Bilanzkennzahlen!B114</f>
        <v>15441</v>
      </c>
      <c r="O57" s="7">
        <f>Bilanzkennzahlen!B161</f>
        <v>15211</v>
      </c>
      <c r="P57" s="7">
        <f>Bilanzkennzahlen!B208</f>
        <v>15930</v>
      </c>
      <c r="Q57" s="7">
        <f>Bilanzkennzahlen!B255</f>
        <v>16900</v>
      </c>
      <c r="R57" s="7">
        <f>Bilanzkennzahlen!B302</f>
        <v>0</v>
      </c>
      <c r="S57" s="7"/>
    </row>
    <row r="58" spans="9:19" x14ac:dyDescent="0.2">
      <c r="L58" s="4">
        <v>2015</v>
      </c>
      <c r="M58" s="4">
        <v>2016</v>
      </c>
      <c r="N58" s="4">
        <v>2017</v>
      </c>
      <c r="O58" s="4">
        <v>2018</v>
      </c>
      <c r="P58" s="4">
        <v>2019</v>
      </c>
      <c r="Q58" s="4">
        <v>2020</v>
      </c>
      <c r="R58" s="4">
        <v>2021</v>
      </c>
    </row>
    <row r="59" spans="9:19" x14ac:dyDescent="0.2">
      <c r="I59" s="4" t="s">
        <v>13</v>
      </c>
      <c r="L59" s="7">
        <f>Bilanzkennzahlen!B21</f>
        <v>3795</v>
      </c>
      <c r="M59" s="7">
        <f>Bilanzkennzahlen!B68</f>
        <v>3584</v>
      </c>
      <c r="N59" s="7">
        <f>Bilanzkennzahlen!B115</f>
        <v>3345</v>
      </c>
      <c r="O59" s="7">
        <f>Bilanzkennzahlen!B162</f>
        <v>3709</v>
      </c>
      <c r="P59" s="7">
        <f>Bilanzkennzahlen!B209</f>
        <v>31343</v>
      </c>
      <c r="Q59" s="7">
        <f>Bilanzkennzahlen!B256</f>
        <v>43000</v>
      </c>
      <c r="R59" s="7">
        <f>Bilanzkennzahlen!B303</f>
        <v>0</v>
      </c>
      <c r="S59" s="7"/>
    </row>
    <row r="60" spans="9:19" x14ac:dyDescent="0.2">
      <c r="L60" s="4">
        <v>2015</v>
      </c>
      <c r="M60" s="4">
        <v>2016</v>
      </c>
      <c r="N60" s="4">
        <v>2017</v>
      </c>
      <c r="O60" s="4">
        <v>2018</v>
      </c>
      <c r="P60" s="4">
        <v>2019</v>
      </c>
      <c r="Q60" s="4">
        <v>2020</v>
      </c>
      <c r="R60" s="4">
        <v>2021</v>
      </c>
    </row>
    <row r="61" spans="9:19" x14ac:dyDescent="0.2">
      <c r="I61" s="4" t="s">
        <v>46</v>
      </c>
      <c r="L61" s="5">
        <f>100/Bilanzkennzahlen!B27*(Bilanzkennzahlen!B21/Bilanzkennzahlen!B31)</f>
        <v>2.3667864092201767</v>
      </c>
      <c r="M61" s="5">
        <f>100/Bilanzkennzahlen!B74*(Bilanzkennzahlen!B68/Bilanzkennzahlen!B78)</f>
        <v>2.3155970060054338</v>
      </c>
      <c r="N61" s="5">
        <f>100/Bilanzkennzahlen!B121*(Bilanzkennzahlen!B115/Bilanzkennzahlen!B125)</f>
        <v>1.5995960123434296</v>
      </c>
      <c r="O61" s="5">
        <f>100/Bilanzkennzahlen!B168*(Bilanzkennzahlen!B162/Bilanzkennzahlen!B172)</f>
        <v>2.7428676566725412</v>
      </c>
      <c r="P61" s="5">
        <f>100/Bilanzkennzahlen!B215*(Bilanzkennzahlen!B209/Bilanzkennzahlen!B219)</f>
        <v>8.0978657681152377</v>
      </c>
      <c r="Q61" s="5">
        <f>100/Bilanzkennzahlen!B262*(Bilanzkennzahlen!B256/Bilanzkennzahlen!B266)</f>
        <v>6.0216705920723586</v>
      </c>
      <c r="R61" s="5" t="e">
        <f>100/Bilanzkennzahlen!B309*(Bilanzkennzahlen!B303/Bilanzkennzahlen!B313)</f>
        <v>#DIV/0!</v>
      </c>
      <c r="S61" s="5"/>
    </row>
  </sheetData>
  <mergeCells count="9">
    <mergeCell ref="J31:K32"/>
    <mergeCell ref="J33:K34"/>
    <mergeCell ref="J39:K40"/>
    <mergeCell ref="J43:K44"/>
    <mergeCell ref="J45:K46"/>
    <mergeCell ref="J4:K5"/>
    <mergeCell ref="J6:K11"/>
    <mergeCell ref="J12:K20"/>
    <mergeCell ref="J21:K22"/>
  </mergeCells>
  <phoneticPr fontId="1" type="noConversion"/>
  <pageMargins left="0.78740157499999996" right="0.78740157499999996" top="0.984251969" bottom="0.984251969" header="0.4921259845" footer="0.492125984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Allgemeines</vt:lpstr>
      <vt:lpstr>Konzern Struktur und Zahlen</vt:lpstr>
      <vt:lpstr>Strategisches Leitbild</vt:lpstr>
      <vt:lpstr>Segment Betrachtung</vt:lpstr>
      <vt:lpstr>Risiko und Chancen Analyse</vt:lpstr>
      <vt:lpstr>PESTLE Analyse</vt:lpstr>
      <vt:lpstr>Konkurenten</vt:lpstr>
      <vt:lpstr>Bilanzkennzahlen</vt:lpstr>
      <vt:lpstr>Diagramme Bilanzkennzahlen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Toschy</dc:creator>
  <cp:lastModifiedBy>Florian Dockhorn</cp:lastModifiedBy>
  <cp:lastPrinted>2021-02-07T11:24:13Z</cp:lastPrinted>
  <dcterms:created xsi:type="dcterms:W3CDTF">2008-03-22T15:39:54Z</dcterms:created>
  <dcterms:modified xsi:type="dcterms:W3CDTF">2021-02-07T14:08:05Z</dcterms:modified>
</cp:coreProperties>
</file>