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nnections.xml" ContentType="application/vnd.openxmlformats-officedocument.spreadsheetml.connection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amuelson Share Calculator" sheetId="1" state="visible" r:id="rId2"/>
    <sheet name="Data" sheetId="2" state="visible" r:id="rId3"/>
    <sheet name="External VIX Data" sheetId="3" state="visible" r:id="rId4"/>
    <sheet name="External PE10 data" sheetId="4" state="visible" r:id="rId5"/>
  </sheets>
  <definedNames>
    <definedName name="q?s__5EVIX" localSheetId="2">'External VIX Data'!$A$1:$B$9</definedName>
    <definedName name="table" localSheetId="3">'External PE10 data'!$A$1:$C$132</definedName>
    <definedName name="baselinepe">#REF!</definedName>
    <definedName name="crra">#REF!</definedName>
    <definedName name="inputpe">#REF!</definedName>
    <definedName name="lambda">#REF!</definedName>
    <definedName name="matchpe">#REF!</definedName>
    <definedName name="ry">#REF!</definedName>
    <definedName name="samunlever">#REF!</definedName>
    <definedName name="shillery">Data!$I$3</definedName>
    <definedName name="sradj">#REF!</definedName>
  </definedNames>
  <calcPr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name="Connection" type="4" background="1" refreshOnLoad="1" refreshedVersion="3" saveData="1">
    <webPr/>
  </connection>
  <connection id="2" name="Connection1" type="4" background="1" refreshOnLoad="1" refreshedVersion="3" saveData="1">
    <webPr/>
  </connection>
</connections>
</file>

<file path=xl/sharedStrings.xml><?xml version="1.0" encoding="utf-8"?>
<sst xmlns="http://schemas.openxmlformats.org/spreadsheetml/2006/main" count="66" uniqueCount="66">
  <si>
    <t xml:space="preserve">This Shiller Adjustment Calculator provides a tool for estimating your adjusted Samuelson Share (that is, the percentage of the present value of your current and future retirement savings that you should expose to stocks).</t>
  </si>
  <si>
    <t xml:space="preserve">First, provide an estimate of how much you think stocks will outperform bonds over the next 12 months. Historically, the equity premium has been 5.04% (using an arithmetic mean).</t>
  </si>
  <si>
    <t xml:space="preserve">Expected S&amp;P return</t>
  </si>
  <si>
    <t xml:space="preserve">z.B. 5%</t>
  </si>
  <si>
    <t xml:space="preserve">One potential guide to stock performance is the current value of Shiller's P/E10 ratio or CAPE (cyllically adjusted Price Earnings ratio) which can be found at  www.econ.yale.edu/~shiller/data/ie_data.xls on "data" sheet row K at bottom.</t>
  </si>
  <si>
    <t>P/E10</t>
  </si>
  <si>
    <t xml:space="preserve">P/E10 Predicted Annual Return</t>
  </si>
  <si>
    <t xml:space="preserve">&lt;-- If you’d like to accept this as the expected S&amp;P return, input this value into B5.</t>
  </si>
  <si>
    <t xml:space="preserve">(updated from http://www.multpl.com/table)</t>
  </si>
  <si>
    <t xml:space="preserve">Second, enter the current value of the VIX (available at http://finance.yahoo.com/q?s=%5EVIX) </t>
  </si>
  <si>
    <t>VIX</t>
  </si>
  <si>
    <t xml:space="preserve">z.B. 15%</t>
  </si>
  <si>
    <t xml:space="preserve">Third, enter your RRA (see chapter 7 of Lifecycle Investing and the Risk Aversion calculator).</t>
  </si>
  <si>
    <t>RRA</t>
  </si>
  <si>
    <t xml:space="preserve">persönlicher Wert</t>
  </si>
  <si>
    <t xml:space="preserve">And voila, here is an estimate of your Samuelson Share ( = RETURN/(RISK^2 x RRA).</t>
  </si>
  <si>
    <t xml:space="preserve">Samuelson Share</t>
  </si>
  <si>
    <t xml:space="preserve">P/E 10</t>
  </si>
  <si>
    <t xml:space="preserve">Predicted Growth</t>
  </si>
  <si>
    <t xml:space="preserve">Expected Risk Premium</t>
  </si>
  <si>
    <t>Coefficients</t>
  </si>
  <si>
    <t xml:space="preserve">Standard Error</t>
  </si>
  <si>
    <t xml:space="preserve">t Stat</t>
  </si>
  <si>
    <t>Intercept</t>
  </si>
  <si>
    <t xml:space="preserve">X Variable 1</t>
  </si>
  <si>
    <t xml:space="preserve">What if:</t>
  </si>
  <si>
    <t>PE10</t>
  </si>
  <si>
    <t xml:space="preserve">monthly premium</t>
  </si>
  <si>
    <t xml:space="preserve">annual premium</t>
  </si>
  <si>
    <t xml:space="preserve">Get PE10 from www.econ.yale.edu/~shiller/data/ie_data.xls</t>
  </si>
  <si>
    <t xml:space="preserve">Samuelson Share = RETURN/(RISK2 x RRA).</t>
  </si>
  <si>
    <t>Simulation</t>
  </si>
  <si>
    <t xml:space="preserve">Index Value:</t>
  </si>
  <si>
    <t xml:space="preserve">Trade Time:</t>
  </si>
  <si>
    <t xml:space="preserve">2:16PM EDT</t>
  </si>
  <si>
    <t>Change:</t>
  </si>
  <si>
    <t xml:space="preserve">Down 0.08 (0.35%)</t>
  </si>
  <si>
    <t xml:space="preserve">Prev Close:</t>
  </si>
  <si>
    <t>Open:</t>
  </si>
  <si>
    <t xml:space="preserve">Day's Range:</t>
  </si>
  <si>
    <t xml:space="preserve">22.23 - 23.69</t>
  </si>
  <si>
    <t xml:space="preserve">52wk Range:</t>
  </si>
  <si>
    <t xml:space="preserve">15.23 - 48.20</t>
  </si>
  <si>
    <t>ADVERTISEMENT</t>
  </si>
  <si>
    <t>Date</t>
  </si>
  <si>
    <t>P/E</t>
  </si>
  <si>
    <t xml:space="preserve">/* Estimated */</t>
  </si>
  <si>
    <t>1899-01-01</t>
  </si>
  <si>
    <t>1898-01-01</t>
  </si>
  <si>
    <t>1897-01-01</t>
  </si>
  <si>
    <t>1896-01-01</t>
  </si>
  <si>
    <t>1895-01-01</t>
  </si>
  <si>
    <t>1894-01-01</t>
  </si>
  <si>
    <t>1893-01-01</t>
  </si>
  <si>
    <t>1892-01-01</t>
  </si>
  <si>
    <t>1891-01-01</t>
  </si>
  <si>
    <t>1890-01-01</t>
  </si>
  <si>
    <t>1889-01-01</t>
  </si>
  <si>
    <t>1888-01-01</t>
  </si>
  <si>
    <t>1887-01-01</t>
  </si>
  <si>
    <t>1886-01-01</t>
  </si>
  <si>
    <t>1885-01-01</t>
  </si>
  <si>
    <t>1884-01-01</t>
  </si>
  <si>
    <t>1883-01-01</t>
  </si>
  <si>
    <t>1882-01-01</t>
  </si>
  <si>
    <t>1881-01-01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</si>
</sst>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%"/>
  </numFmts>
  <fonts count="9">
    <font>
      <name val="Calibri"/>
      <color theme="1"/>
      <sz val="11.000000"/>
      <scheme val="minor"/>
    </font>
    <font>
      <name val="Calibri"/>
      <color rgb="FF3F3F76"/>
      <sz val="11.000000"/>
      <scheme val="minor"/>
    </font>
    <font>
      <name val="Calibri"/>
      <b/>
      <color rgb="FF3F3F3F"/>
      <sz val="11.000000"/>
      <scheme val="minor"/>
    </font>
    <font>
      <name val="Calibri"/>
      <color indexed="64"/>
      <sz val="11.000000"/>
    </font>
    <font>
      <name val="Calibri"/>
      <color rgb="FF006100"/>
      <sz val="11.000000"/>
      <scheme val="minor"/>
    </font>
    <font>
      <name val="Calibri"/>
      <color indexed="63"/>
      <sz val="11.000000"/>
    </font>
    <font>
      <name val="Calibri"/>
      <b/>
      <color indexed="63"/>
      <sz val="20.000000"/>
    </font>
    <font>
      <name val="Calibri"/>
      <i/>
      <color indexed="64"/>
      <sz val="11.000000"/>
    </font>
    <font>
      <name val="Arial"/>
      <color indexed="64"/>
      <sz val="11.000000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fontId="0" fillId="0" borderId="0" numFmtId="0" applyNumberFormat="1" applyFont="1" applyFill="1" applyBorder="1"/>
    <xf fontId="1" fillId="2" borderId="1" numFmtId="0" applyNumberFormat="0" applyFont="1" applyFill="1" applyBorder="1"/>
    <xf fontId="2" fillId="3" borderId="2" numFmtId="0" applyNumberFormat="0" applyFont="1" applyFill="1" applyBorder="1"/>
    <xf fontId="3" fillId="0" borderId="0" numFmtId="9" applyNumberFormat="1" applyFont="0" applyFill="0" applyBorder="0"/>
    <xf fontId="4" fillId="4" borderId="0" numFmtId="0" applyNumberFormat="0" applyFont="1" applyFill="1" applyBorder="0"/>
  </cellStyleXfs>
  <cellXfs count="17">
    <xf fontId="0" fillId="0" borderId="0" numFmtId="0" xfId="0"/>
    <xf fontId="0" fillId="0" borderId="0" numFmtId="0" xfId="0"/>
    <xf fontId="1" fillId="2" borderId="1" numFmtId="10" xfId="1" applyNumberFormat="1" applyFont="1" applyFill="1" applyBorder="1"/>
    <xf fontId="4" fillId="4" borderId="0" numFmtId="0" xfId="4" applyFont="1" applyFill="1"/>
    <xf fontId="1" fillId="2" borderId="1" numFmtId="0" xfId="1" applyFont="1" applyFill="1" applyBorder="1"/>
    <xf fontId="5" fillId="3" borderId="2" numFmtId="10" xfId="2" applyNumberFormat="1" applyFont="1" applyFill="1" applyBorder="1"/>
    <xf fontId="0" fillId="0" borderId="0" numFmtId="10" xfId="0" applyNumberFormat="1"/>
    <xf fontId="6" fillId="3" borderId="2" numFmtId="160" xfId="2" applyNumberFormat="1" applyFont="1" applyFill="1" applyBorder="1"/>
    <xf fontId="7" fillId="0" borderId="3" numFmtId="0" xfId="0" applyFont="1" applyBorder="1" applyAlignment="1">
      <alignment horizontal="center"/>
    </xf>
    <xf fontId="8" fillId="0" borderId="0" numFmtId="0" xfId="0" applyFont="1"/>
    <xf fontId="0" fillId="0" borderId="4" numFmtId="0" xfId="0" applyBorder="1"/>
    <xf fontId="0" fillId="0" borderId="0" numFmtId="0" xfId="0" applyAlignment="1">
      <alignment wrapText="1"/>
    </xf>
    <xf fontId="0" fillId="0" borderId="0" numFmtId="10" xfId="0" applyNumberFormat="1" applyAlignment="1">
      <alignment wrapText="1"/>
    </xf>
    <xf fontId="8" fillId="0" borderId="0" numFmtId="0" xfId="0" applyFont="1" applyAlignment="1">
      <alignment wrapText="1"/>
    </xf>
    <xf fontId="0" fillId="0" borderId="0" numFmtId="160" xfId="3" applyNumberFormat="1"/>
    <xf fontId="7" fillId="0" borderId="0" numFmtId="0" xfId="0" applyFont="1" applyAlignment="1">
      <alignment horizontal="center"/>
    </xf>
    <xf fontId="0" fillId="0" borderId="0" numFmtId="14" xfId="0" applyNumberFormat="1"/>
  </cellXfs>
  <cellStyles count="5">
    <cellStyle name="Input" xfId="1" builtinId="20"/>
    <cellStyle name="Normal" xfId="0" builtinId="0"/>
    <cellStyle name="Output" xfId="2" builtinId="21"/>
    <cellStyle name="Percent" xfId="3" builtinId="5"/>
    <cellStyle name="Good" xfId="4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4.xml"/><Relationship  Id="rId4" Type="http://schemas.openxmlformats.org/officeDocument/2006/relationships/worksheet" Target="worksheets/sheet3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openxmlformats.org/officeDocument/2006/relationships/connections" Target="connection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D23" activeCellId="0" sqref="D23"/>
    </sheetView>
  </sheetViews>
  <sheetFormatPr defaultRowHeight="14.25"/>
  <cols>
    <col bestFit="1" customWidth="1" min="2" max="2" width="13.42578125"/>
  </cols>
  <sheetData>
    <row r="1">
      <c r="A1" t="s">
        <v>0</v>
      </c>
    </row>
    <row r="3">
      <c r="A3" t="s">
        <v>1</v>
      </c>
    </row>
    <row r="4">
      <c r="B4" t="s">
        <v>2</v>
      </c>
      <c r="C4" s="1"/>
    </row>
    <row r="5">
      <c r="B5" s="2">
        <f>D8</f>
        <v>0.030142559278275138</v>
      </c>
      <c r="C5" s="3" t="s">
        <v>3</v>
      </c>
    </row>
    <row r="6">
      <c r="A6" t="s">
        <v>4</v>
      </c>
    </row>
    <row r="7">
      <c r="B7" t="s">
        <v>5</v>
      </c>
      <c r="D7" t="s">
        <v>6</v>
      </c>
    </row>
    <row r="8">
      <c r="B8" s="4">
        <f>'External PE10 data'!B2</f>
        <v>20.48</v>
      </c>
      <c r="D8" s="5">
        <f>IF(B8&gt;0,Data!C2,"NA")</f>
        <v>0.030142559278275138</v>
      </c>
      <c r="E8" t="s">
        <v>7</v>
      </c>
    </row>
    <row r="9">
      <c r="B9" t="s">
        <v>8</v>
      </c>
    </row>
    <row r="11">
      <c r="A11" t="s">
        <v>9</v>
      </c>
    </row>
    <row r="12">
      <c r="B12" t="s">
        <v>10</v>
      </c>
    </row>
    <row r="13">
      <c r="B13" s="2">
        <f>'External VIX Data'!B1/100</f>
        <v>0.22550000000000001</v>
      </c>
      <c r="C13" s="3" t="s">
        <v>11</v>
      </c>
    </row>
    <row r="14">
      <c r="A14" s="6" t="s">
        <v>12</v>
      </c>
    </row>
    <row r="15">
      <c r="B15" t="s">
        <v>13</v>
      </c>
    </row>
    <row r="16">
      <c r="B16" s="4">
        <v>2</v>
      </c>
      <c r="C16" s="3" t="s">
        <v>14</v>
      </c>
    </row>
    <row r="18">
      <c r="A18" t="s">
        <v>15</v>
      </c>
    </row>
    <row r="20">
      <c r="B20" t="s">
        <v>16</v>
      </c>
    </row>
    <row r="21" ht="26.25">
      <c r="B21" s="7">
        <f>B5/(B13^2*B16)</f>
        <v>0.29638555639623343</v>
      </c>
    </row>
  </sheetData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C2" activeCellId="0" sqref="C2"/>
    </sheetView>
  </sheetViews>
  <sheetFormatPr defaultRowHeight="14.25"/>
  <cols>
    <col bestFit="1" customWidth="1" min="1" max="1" width="15.85546875"/>
    <col bestFit="1" customWidth="1" min="9" max="9" width="12"/>
    <col bestFit="1" min="12" max="14" style="1" width="9.140625"/>
  </cols>
  <sheetData>
    <row r="1">
      <c r="A1" t="s">
        <v>17</v>
      </c>
      <c r="B1" t="s">
        <v>18</v>
      </c>
      <c r="C1" t="s">
        <v>19</v>
      </c>
    </row>
    <row r="2">
      <c r="A2">
        <f>A35</f>
        <v>20.48</v>
      </c>
      <c r="B2">
        <f>$B$6+$A$2*$B$7</f>
        <v>0.0024778314068456646</v>
      </c>
      <c r="C2" s="6">
        <f>MAX(0,(1+B2)^12-1)</f>
        <v>0.030142559278275138</v>
      </c>
    </row>
    <row r="3"/>
    <row r="4" ht="15.75">
      <c r="N4" s="6"/>
    </row>
    <row r="5">
      <c r="A5" s="8"/>
      <c r="B5" s="8" t="s">
        <v>20</v>
      </c>
      <c r="C5" s="8" t="s">
        <v>21</v>
      </c>
      <c r="D5" s="8" t="s">
        <v>22</v>
      </c>
      <c r="E5" s="1"/>
      <c r="F5" s="1"/>
      <c r="M5" s="9"/>
    </row>
    <row r="6">
      <c r="A6" s="1" t="s">
        <v>23</v>
      </c>
      <c r="B6" s="1">
        <v>0.0093184481677057642</v>
      </c>
      <c r="C6" s="1">
        <v>0.0029923265544208109</v>
      </c>
      <c r="D6" s="1">
        <v>3.1141147191769067</v>
      </c>
      <c r="E6" s="1"/>
      <c r="F6" s="1"/>
      <c r="M6" s="9"/>
    </row>
    <row r="7" ht="15.75">
      <c r="A7" s="10" t="s">
        <v>24</v>
      </c>
      <c r="B7" s="10">
        <v>-0.00033401449027637206</v>
      </c>
      <c r="C7" s="10">
        <v>0.00016978815188928496</v>
      </c>
      <c r="D7" s="10">
        <v>-1.9672426288859979</v>
      </c>
      <c r="E7" s="1"/>
      <c r="F7" s="1"/>
      <c r="M7" s="9"/>
    </row>
    <row r="8">
      <c r="A8" s="1"/>
      <c r="B8" s="1"/>
      <c r="C8" s="1"/>
      <c r="D8" s="1"/>
      <c r="E8" s="1"/>
      <c r="F8" s="1"/>
      <c r="M8" s="9"/>
    </row>
    <row r="9">
      <c r="A9" s="1"/>
      <c r="B9" s="1" t="s">
        <v>25</v>
      </c>
      <c r="C9" s="1"/>
      <c r="D9" s="1"/>
      <c r="E9" s="1"/>
      <c r="F9" s="1"/>
      <c r="M9" s="9"/>
    </row>
    <row r="10" s="11" customFormat="1" ht="28.5">
      <c r="A10" s="11"/>
      <c r="B10" s="11" t="s">
        <v>26</v>
      </c>
      <c r="C10" s="12" t="s">
        <v>27</v>
      </c>
      <c r="D10" s="11" t="s">
        <v>28</v>
      </c>
      <c r="E10" s="11"/>
      <c r="F10" s="11"/>
      <c r="L10" s="11"/>
      <c r="M10" s="13"/>
      <c r="N10" s="11"/>
    </row>
    <row r="11">
      <c r="A11" s="1"/>
      <c r="B11" s="1">
        <v>2</v>
      </c>
      <c r="C11" s="1">
        <f t="shared" ref="C11:C27" si="0">$B$6+B11*$B$7</f>
        <v>0.00865041918715302</v>
      </c>
      <c r="D11" s="14">
        <f t="shared" ref="D11:D27" si="1">(1+C11)^12-1</f>
        <v>0.10888901230583348</v>
      </c>
      <c r="E11" s="1"/>
      <c r="F11" s="1"/>
      <c r="M11" s="9"/>
    </row>
    <row r="12">
      <c r="A12" s="1"/>
      <c r="B12" s="1">
        <v>4</v>
      </c>
      <c r="C12" s="1">
        <f t="shared" si="0"/>
        <v>0.0079823902066002757</v>
      </c>
      <c r="D12" s="14">
        <f t="shared" si="1"/>
        <v>0.10010804043808519</v>
      </c>
      <c r="E12" s="1"/>
      <c r="F12" s="1"/>
      <c r="M12" s="9"/>
    </row>
    <row r="13">
      <c r="A13" s="1"/>
      <c r="B13" s="1">
        <v>6</v>
      </c>
      <c r="C13" s="1">
        <f t="shared" si="0"/>
        <v>0.0073143612260475315</v>
      </c>
      <c r="D13" s="14">
        <f t="shared" si="1"/>
        <v>0.091390850171563676</v>
      </c>
      <c r="E13" s="1"/>
      <c r="F13" s="1"/>
      <c r="M13" s="9"/>
    </row>
    <row r="14">
      <c r="A14" s="15"/>
      <c r="B14" s="1">
        <v>8</v>
      </c>
      <c r="C14" s="1">
        <f t="shared" si="0"/>
        <v>0.0066463322454947873</v>
      </c>
      <c r="D14" s="14">
        <f t="shared" si="1"/>
        <v>0.082737020059583832</v>
      </c>
      <c r="E14" s="15"/>
      <c r="F14" s="15"/>
      <c r="M14" s="9"/>
    </row>
    <row r="15">
      <c r="A15" s="1"/>
      <c r="B15" s="1">
        <v>10</v>
      </c>
      <c r="C15" s="1">
        <f t="shared" si="0"/>
        <v>0.005978303264942043</v>
      </c>
      <c r="D15" s="14">
        <f t="shared" si="1"/>
        <v>0.074146131163413953</v>
      </c>
      <c r="E15" s="1"/>
      <c r="F15" s="1"/>
      <c r="M15" s="9"/>
    </row>
    <row r="16">
      <c r="A16" s="1"/>
      <c r="B16" s="1">
        <v>12</v>
      </c>
      <c r="C16" s="1">
        <f t="shared" si="0"/>
        <v>0.0053102742843892997</v>
      </c>
      <c r="D16" s="14">
        <f t="shared" si="1"/>
        <v>0.065617767039004571</v>
      </c>
      <c r="E16" s="1"/>
      <c r="F16" s="1"/>
      <c r="M16" s="9"/>
    </row>
    <row r="17">
      <c r="A17" s="1"/>
      <c r="B17" s="1">
        <v>14</v>
      </c>
      <c r="C17" s="1">
        <f t="shared" si="0"/>
        <v>0.0046422453038365554</v>
      </c>
      <c r="D17" s="14">
        <f t="shared" si="1"/>
        <v>0.05715151372377103</v>
      </c>
      <c r="E17" s="1"/>
      <c r="F17" s="1"/>
      <c r="G17" s="1"/>
      <c r="H17" s="1"/>
      <c r="I17" s="1"/>
      <c r="J17" s="1"/>
      <c r="K17" s="1"/>
      <c r="M17" s="9"/>
    </row>
    <row r="18">
      <c r="A18" s="1"/>
      <c r="B18" s="1">
        <v>16</v>
      </c>
      <c r="C18" s="1">
        <f t="shared" si="0"/>
        <v>0.0039742163232838112</v>
      </c>
      <c r="D18" s="14">
        <f t="shared" si="1"/>
        <v>0.048746959723442451</v>
      </c>
      <c r="E18" s="1"/>
      <c r="F18" s="1"/>
      <c r="G18" s="1"/>
      <c r="H18" s="1"/>
      <c r="I18" s="1"/>
      <c r="J18" s="1"/>
      <c r="K18" s="1"/>
      <c r="M18" s="9"/>
    </row>
    <row r="19">
      <c r="B19" s="1">
        <v>18</v>
      </c>
      <c r="C19" s="1">
        <f t="shared" si="0"/>
        <v>0.003306187342731067</v>
      </c>
      <c r="D19" s="14">
        <f t="shared" si="1"/>
        <v>0.040403695998968869</v>
      </c>
      <c r="E19" s="15"/>
      <c r="F19" s="15"/>
      <c r="G19" s="15"/>
      <c r="H19" s="15"/>
      <c r="I19" s="15"/>
      <c r="J19" s="1"/>
      <c r="K19" s="1"/>
      <c r="M19" s="9"/>
    </row>
    <row r="20">
      <c r="B20" s="1">
        <v>20</v>
      </c>
      <c r="C20" s="1">
        <f t="shared" si="0"/>
        <v>0.0026381583621783227</v>
      </c>
      <c r="D20" s="14">
        <f t="shared" si="1"/>
        <v>0.032121315953498764</v>
      </c>
      <c r="E20" s="1"/>
      <c r="F20" s="1"/>
      <c r="G20" s="1"/>
      <c r="H20" s="1"/>
      <c r="I20" s="1"/>
      <c r="J20" s="1"/>
      <c r="K20" s="1"/>
      <c r="M20" s="9"/>
    </row>
    <row r="21">
      <c r="B21" s="1">
        <v>22</v>
      </c>
      <c r="C21" s="1">
        <f t="shared" si="0"/>
        <v>0.0019701293816255785</v>
      </c>
      <c r="D21" s="14">
        <f t="shared" si="1"/>
        <v>0.023899415419394776</v>
      </c>
      <c r="E21" s="1"/>
      <c r="F21" s="1"/>
      <c r="G21" s="1"/>
      <c r="H21" s="1"/>
      <c r="I21" s="1"/>
      <c r="J21" s="1"/>
      <c r="K21" s="1"/>
      <c r="M21" s="9"/>
    </row>
    <row r="22">
      <c r="B22" s="1">
        <v>24</v>
      </c>
      <c r="C22" s="1">
        <f t="shared" si="0"/>
        <v>0.0013021004010728351</v>
      </c>
      <c r="D22" s="14">
        <f t="shared" si="1"/>
        <v>0.015737592645342913</v>
      </c>
      <c r="E22" s="1"/>
      <c r="F22" s="1"/>
      <c r="G22" s="1"/>
      <c r="H22" s="1"/>
      <c r="I22" s="1"/>
      <c r="J22" s="1"/>
      <c r="K22" s="1"/>
      <c r="M22" s="9"/>
    </row>
    <row r="23">
      <c r="B23" s="1">
        <v>26</v>
      </c>
      <c r="C23" s="1">
        <f t="shared" si="0"/>
        <v>0.00063407142052009091</v>
      </c>
      <c r="D23" s="14">
        <f t="shared" si="1"/>
        <v>0.0076354482834850579</v>
      </c>
      <c r="M23" s="9"/>
    </row>
    <row r="24">
      <c r="B24" s="1">
        <v>28</v>
      </c>
      <c r="C24" s="1">
        <f t="shared" si="0"/>
        <v>-3.3957560032653322e-05</v>
      </c>
      <c r="D24" s="14">
        <f t="shared" si="1"/>
        <v>-0.00040741462335724954</v>
      </c>
      <c r="M24" s="9"/>
    </row>
    <row r="25">
      <c r="B25" s="1">
        <v>30</v>
      </c>
      <c r="C25" s="1">
        <f t="shared" si="0"/>
        <v>-0.00070198654058539756</v>
      </c>
      <c r="D25" s="14">
        <f t="shared" si="1"/>
        <v>-0.008391390654418629</v>
      </c>
      <c r="M25" s="9"/>
    </row>
    <row r="26">
      <c r="B26" s="1">
        <v>32</v>
      </c>
      <c r="C26" s="1">
        <f t="shared" si="0"/>
        <v>-0.0013700155211381418</v>
      </c>
      <c r="D26" s="14">
        <f t="shared" si="1"/>
        <v>-0.016316872023660389</v>
      </c>
      <c r="M26" s="9"/>
    </row>
    <row r="27">
      <c r="B27" s="1">
        <v>34</v>
      </c>
      <c r="C27" s="1">
        <f t="shared" si="0"/>
        <v>-0.002038044501690886</v>
      </c>
      <c r="D27" s="14">
        <f t="shared" si="1"/>
        <v>-0.024184248592381552</v>
      </c>
      <c r="M27" s="9"/>
    </row>
    <row r="28">
      <c r="A28" t="s">
        <v>29</v>
      </c>
      <c r="M28" s="9"/>
    </row>
    <row r="29">
      <c r="M29" s="9"/>
    </row>
    <row r="30">
      <c r="M30" s="9"/>
    </row>
    <row r="31">
      <c r="M31" s="9"/>
    </row>
    <row r="32">
      <c r="A32" t="s">
        <v>30</v>
      </c>
      <c r="M32" s="9"/>
    </row>
    <row r="33">
      <c r="A33" t="s">
        <v>31</v>
      </c>
      <c r="M33" s="9"/>
    </row>
    <row r="34">
      <c r="A34" t="s">
        <v>26</v>
      </c>
      <c r="B34" t="s">
        <v>10</v>
      </c>
      <c r="C34" t="s">
        <v>13</v>
      </c>
      <c r="M34" s="9"/>
    </row>
    <row r="35">
      <c r="A35">
        <f>'Samuelson Share Calculator'!B8</f>
        <v>20.48</v>
      </c>
      <c r="B35">
        <f>'Samuelson Share Calculator'!B13</f>
        <v>0.22550000000000001</v>
      </c>
      <c r="C35">
        <f>'Samuelson Share Calculator'!B16</f>
        <v>2</v>
      </c>
      <c r="M35" s="9"/>
    </row>
    <row r="36">
      <c r="M36" s="9"/>
    </row>
    <row r="37">
      <c r="A37" t="s">
        <v>16</v>
      </c>
      <c r="M37" s="9"/>
    </row>
    <row r="38">
      <c r="A38">
        <f>C2/(B35^2*C35)</f>
        <v>0.29638555639623343</v>
      </c>
      <c r="M38" s="9"/>
    </row>
    <row r="39">
      <c r="M39" s="9"/>
    </row>
    <row r="40">
      <c r="M40" s="9"/>
    </row>
    <row r="41">
      <c r="M41" s="9"/>
    </row>
    <row r="42">
      <c r="M42" s="9"/>
    </row>
    <row r="43">
      <c r="M43" s="9"/>
    </row>
    <row r="44">
      <c r="M44" s="9"/>
    </row>
    <row r="45">
      <c r="M45" s="9"/>
    </row>
    <row r="46">
      <c r="M46" s="9"/>
    </row>
  </sheetData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RowHeight="14.25"/>
  <cols>
    <col bestFit="1" customWidth="1" min="1" max="1" width="15.85546875"/>
    <col bestFit="1" customWidth="1" min="2" max="2" width="17.42578125"/>
  </cols>
  <sheetData>
    <row r="1">
      <c r="A1" t="s">
        <v>32</v>
      </c>
      <c r="B1">
        <v>22.550000000000001</v>
      </c>
    </row>
    <row r="2">
      <c r="A2" t="s">
        <v>33</v>
      </c>
      <c r="B2" t="s">
        <v>34</v>
      </c>
    </row>
    <row r="3">
      <c r="A3" t="s">
        <v>35</v>
      </c>
      <c r="B3" t="s">
        <v>36</v>
      </c>
    </row>
    <row r="4">
      <c r="A4" t="s">
        <v>37</v>
      </c>
      <c r="B4">
        <v>22.629999999999999</v>
      </c>
    </row>
    <row r="5">
      <c r="A5" t="s">
        <v>38</v>
      </c>
      <c r="B5">
        <v>22.690000000000001</v>
      </c>
    </row>
    <row r="6">
      <c r="A6" t="s">
        <v>39</v>
      </c>
      <c r="B6" t="s">
        <v>40</v>
      </c>
    </row>
    <row r="7">
      <c r="A7" t="s">
        <v>41</v>
      </c>
      <c r="B7" t="s">
        <v>42</v>
      </c>
    </row>
    <row r="9">
      <c r="A9" t="s">
        <v>43</v>
      </c>
    </row>
  </sheetData>
  <printOptions headings="0" gridLines="0"/>
  <pageMargins left="0.75" right="0.75" top="1" bottom="1" header="0.5" footer="0.5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G65531" activeCellId="0" sqref="G1:G65531"/>
    </sheetView>
  </sheetViews>
  <sheetFormatPr defaultRowHeight="14.25"/>
  <cols>
    <col bestFit="1" customWidth="1" min="1" max="1" width="10.42578125"/>
    <col bestFit="1" customWidth="1" min="2" max="2" width="6"/>
    <col bestFit="1" customWidth="1" min="3" max="3" width="14.5703125"/>
  </cols>
  <sheetData>
    <row r="1">
      <c r="A1" t="s">
        <v>44</v>
      </c>
      <c r="B1" t="s">
        <v>45</v>
      </c>
    </row>
    <row r="2">
      <c r="A2" s="16">
        <v>40394</v>
      </c>
      <c r="B2">
        <v>20.48</v>
      </c>
      <c r="C2" t="s">
        <v>46</v>
      </c>
    </row>
    <row r="3">
      <c r="A3" s="16">
        <v>40179</v>
      </c>
      <c r="B3">
        <v>20.52</v>
      </c>
    </row>
    <row r="4">
      <c r="A4" s="16">
        <v>39814</v>
      </c>
      <c r="B4">
        <v>15.17</v>
      </c>
    </row>
    <row r="5">
      <c r="A5" s="16">
        <v>39448</v>
      </c>
      <c r="B5">
        <v>24.010000000000002</v>
      </c>
    </row>
    <row r="6">
      <c r="A6" s="16">
        <v>39083</v>
      </c>
      <c r="B6">
        <v>27.199999999999999</v>
      </c>
    </row>
    <row r="7">
      <c r="A7" s="16">
        <v>38718</v>
      </c>
      <c r="B7">
        <v>26.460000000000001</v>
      </c>
    </row>
    <row r="8">
      <c r="A8" s="16">
        <v>38353</v>
      </c>
      <c r="B8">
        <v>26.579999999999998</v>
      </c>
    </row>
    <row r="9">
      <c r="A9" s="16">
        <v>37987</v>
      </c>
      <c r="B9">
        <v>27.649999999999999</v>
      </c>
    </row>
    <row r="10">
      <c r="A10" s="16">
        <v>37622</v>
      </c>
      <c r="B10">
        <v>22.890000000000001</v>
      </c>
    </row>
    <row r="11">
      <c r="A11" s="16">
        <v>37257</v>
      </c>
      <c r="B11">
        <v>30.280000000000001</v>
      </c>
    </row>
    <row r="12">
      <c r="A12" s="16">
        <v>36892</v>
      </c>
      <c r="B12">
        <v>36.979999999999997</v>
      </c>
    </row>
    <row r="13">
      <c r="A13" s="16">
        <v>36526</v>
      </c>
      <c r="B13">
        <v>43.770000000000003</v>
      </c>
    </row>
    <row r="14">
      <c r="A14" s="16">
        <v>36161</v>
      </c>
      <c r="B14">
        <v>40.579999999999998</v>
      </c>
    </row>
    <row r="15">
      <c r="A15" s="16">
        <v>35796</v>
      </c>
      <c r="B15">
        <v>32.859999999999999</v>
      </c>
    </row>
    <row r="16">
      <c r="A16" s="16">
        <v>35431</v>
      </c>
      <c r="B16">
        <v>28.329999999999998</v>
      </c>
    </row>
    <row r="17">
      <c r="A17" s="16">
        <v>35065</v>
      </c>
      <c r="B17">
        <v>24.760000000000002</v>
      </c>
    </row>
    <row r="18">
      <c r="A18" s="16">
        <v>34700</v>
      </c>
      <c r="B18">
        <v>20.219999999999999</v>
      </c>
    </row>
    <row r="19">
      <c r="A19" s="16">
        <v>34335</v>
      </c>
      <c r="B19">
        <v>21.41</v>
      </c>
    </row>
    <row r="20">
      <c r="A20" s="16">
        <v>33970</v>
      </c>
      <c r="B20">
        <v>20.32</v>
      </c>
    </row>
    <row r="21">
      <c r="A21" s="16">
        <v>33604</v>
      </c>
      <c r="B21">
        <v>19.77</v>
      </c>
    </row>
    <row r="22">
      <c r="A22" s="16">
        <v>33239</v>
      </c>
      <c r="B22">
        <v>15.609999999999999</v>
      </c>
    </row>
    <row r="23">
      <c r="A23" s="16">
        <v>32874</v>
      </c>
      <c r="B23">
        <v>17.050000000000001</v>
      </c>
    </row>
    <row r="24">
      <c r="A24" s="16">
        <v>32509</v>
      </c>
      <c r="B24">
        <v>15.09</v>
      </c>
    </row>
    <row r="25">
      <c r="A25" s="16">
        <v>32143</v>
      </c>
      <c r="B25">
        <v>13.9</v>
      </c>
    </row>
    <row r="26">
      <c r="A26" s="16">
        <v>31778</v>
      </c>
      <c r="B26">
        <v>14.92</v>
      </c>
    </row>
    <row r="27">
      <c r="A27" s="16">
        <v>31413</v>
      </c>
      <c r="B27">
        <v>11.720000000000001</v>
      </c>
    </row>
    <row r="28">
      <c r="A28" s="16">
        <v>31048</v>
      </c>
      <c r="B28">
        <v>10</v>
      </c>
    </row>
    <row r="29">
      <c r="A29" s="16">
        <v>30682</v>
      </c>
      <c r="B29">
        <v>9.8900000000000006</v>
      </c>
    </row>
    <row r="30">
      <c r="A30" s="16">
        <v>30317</v>
      </c>
      <c r="B30">
        <v>8.7599999999999998</v>
      </c>
    </row>
    <row r="31">
      <c r="A31" s="16">
        <v>29952</v>
      </c>
      <c r="B31">
        <v>7.3899999999999997</v>
      </c>
    </row>
    <row r="32">
      <c r="A32" s="16">
        <v>29587</v>
      </c>
      <c r="B32">
        <v>9.2599999999999998</v>
      </c>
    </row>
    <row r="33">
      <c r="A33" s="16">
        <v>29221</v>
      </c>
      <c r="B33">
        <v>8.8499999999999996</v>
      </c>
    </row>
    <row r="34">
      <c r="A34" s="16">
        <v>28856</v>
      </c>
      <c r="B34">
        <v>9.2599999999999998</v>
      </c>
    </row>
    <row r="35">
      <c r="A35" s="16">
        <v>28491</v>
      </c>
      <c r="B35">
        <v>9.2400000000000002</v>
      </c>
    </row>
    <row r="36">
      <c r="A36" s="16">
        <v>28126</v>
      </c>
      <c r="B36">
        <v>11.44</v>
      </c>
    </row>
    <row r="37">
      <c r="A37" s="16">
        <v>27760</v>
      </c>
      <c r="B37">
        <v>11.19</v>
      </c>
    </row>
    <row r="38">
      <c r="A38" s="16">
        <v>27395</v>
      </c>
      <c r="B38">
        <v>8.9199999999999999</v>
      </c>
    </row>
    <row r="39">
      <c r="A39" s="16">
        <v>27030</v>
      </c>
      <c r="B39">
        <v>13.529999999999999</v>
      </c>
    </row>
    <row r="40">
      <c r="A40" s="16">
        <v>26665</v>
      </c>
      <c r="B40">
        <v>18.710000000000001</v>
      </c>
    </row>
    <row r="41">
      <c r="A41" s="16">
        <v>26299</v>
      </c>
      <c r="B41">
        <v>17.260000000000002</v>
      </c>
    </row>
    <row r="42">
      <c r="A42" s="16">
        <v>25934</v>
      </c>
      <c r="B42">
        <v>16.460000000000001</v>
      </c>
    </row>
    <row r="43">
      <c r="A43" s="16">
        <v>25569</v>
      </c>
      <c r="B43">
        <v>17.09</v>
      </c>
    </row>
    <row r="44">
      <c r="A44" s="16">
        <v>25204</v>
      </c>
      <c r="B44">
        <v>21.190000000000001</v>
      </c>
    </row>
    <row r="45">
      <c r="A45" s="16">
        <v>24838</v>
      </c>
      <c r="B45">
        <v>21.510000000000002</v>
      </c>
    </row>
    <row r="46">
      <c r="A46" s="16">
        <v>24473</v>
      </c>
      <c r="B46">
        <v>20.43</v>
      </c>
    </row>
    <row r="47">
      <c r="A47" s="16">
        <v>24108</v>
      </c>
      <c r="B47">
        <v>24.059999999999999</v>
      </c>
    </row>
    <row r="48">
      <c r="A48" s="16">
        <v>23743</v>
      </c>
      <c r="B48">
        <v>23.27</v>
      </c>
    </row>
    <row r="49">
      <c r="A49" s="16">
        <v>23377</v>
      </c>
      <c r="B49">
        <v>21.629999999999999</v>
      </c>
    </row>
    <row r="50">
      <c r="A50" s="16">
        <v>23012</v>
      </c>
      <c r="B50">
        <v>19.260000000000002</v>
      </c>
    </row>
    <row r="51">
      <c r="A51" s="16">
        <v>22647</v>
      </c>
      <c r="B51">
        <v>21.199999999999999</v>
      </c>
    </row>
    <row r="52">
      <c r="A52" s="16">
        <v>22282</v>
      </c>
      <c r="B52">
        <v>18.469999999999999</v>
      </c>
    </row>
    <row r="53">
      <c r="A53" s="16">
        <v>21916</v>
      </c>
      <c r="B53">
        <v>18.34</v>
      </c>
    </row>
    <row r="54">
      <c r="A54" s="16">
        <v>21551</v>
      </c>
      <c r="B54">
        <v>17.98</v>
      </c>
    </row>
    <row r="55">
      <c r="A55" s="16">
        <v>21186</v>
      </c>
      <c r="B55">
        <v>13.789999999999999</v>
      </c>
    </row>
    <row r="56">
      <c r="A56" s="16">
        <v>20821</v>
      </c>
      <c r="B56">
        <v>16.719999999999999</v>
      </c>
    </row>
    <row r="57">
      <c r="A57" s="16">
        <v>20455</v>
      </c>
      <c r="B57">
        <v>18.289999999999999</v>
      </c>
    </row>
    <row r="58">
      <c r="A58" s="16">
        <v>20090</v>
      </c>
      <c r="B58">
        <v>15.99</v>
      </c>
    </row>
    <row r="59">
      <c r="A59" s="16">
        <v>19725</v>
      </c>
      <c r="B59">
        <v>12</v>
      </c>
    </row>
    <row r="60">
      <c r="A60" s="16">
        <v>19360</v>
      </c>
      <c r="B60">
        <v>13.01</v>
      </c>
    </row>
    <row r="61">
      <c r="A61" s="16">
        <v>18994</v>
      </c>
      <c r="B61">
        <v>12.529999999999999</v>
      </c>
    </row>
    <row r="62">
      <c r="A62" s="16">
        <v>18629</v>
      </c>
      <c r="B62">
        <v>11.9</v>
      </c>
    </row>
    <row r="63">
      <c r="A63" s="16">
        <v>18264</v>
      </c>
      <c r="B63">
        <v>10.75</v>
      </c>
    </row>
    <row r="64">
      <c r="A64" s="16">
        <v>17899</v>
      </c>
      <c r="B64">
        <v>10.25</v>
      </c>
    </row>
    <row r="65">
      <c r="A65" s="16">
        <v>17533</v>
      </c>
      <c r="B65">
        <v>10.42</v>
      </c>
    </row>
    <row r="66">
      <c r="A66" s="16">
        <v>17168</v>
      </c>
      <c r="B66">
        <v>11.470000000000001</v>
      </c>
    </row>
    <row r="67">
      <c r="A67" s="16">
        <v>16803</v>
      </c>
      <c r="B67">
        <v>15.619999999999999</v>
      </c>
    </row>
    <row r="68">
      <c r="A68" s="16">
        <v>16438</v>
      </c>
      <c r="B68">
        <v>11.960000000000001</v>
      </c>
    </row>
    <row r="69">
      <c r="A69" s="16">
        <v>16072</v>
      </c>
      <c r="B69">
        <v>11.050000000000001</v>
      </c>
    </row>
    <row r="70">
      <c r="A70" s="16">
        <v>15707</v>
      </c>
      <c r="B70">
        <v>10.15</v>
      </c>
    </row>
    <row r="71">
      <c r="A71" s="16">
        <v>15342</v>
      </c>
      <c r="B71">
        <v>10.1</v>
      </c>
    </row>
    <row r="72">
      <c r="A72" s="16">
        <v>14977</v>
      </c>
      <c r="B72">
        <v>13.9</v>
      </c>
    </row>
    <row r="73">
      <c r="A73" s="16">
        <v>14611</v>
      </c>
      <c r="B73">
        <v>16.379999999999999</v>
      </c>
    </row>
    <row r="74">
      <c r="A74" s="16">
        <v>14246</v>
      </c>
      <c r="B74">
        <v>15.6</v>
      </c>
    </row>
    <row r="75">
      <c r="A75" s="16">
        <v>13881</v>
      </c>
      <c r="B75">
        <v>13.51</v>
      </c>
    </row>
    <row r="76">
      <c r="A76" s="16">
        <v>13516</v>
      </c>
      <c r="B76">
        <v>21.620000000000001</v>
      </c>
    </row>
    <row r="77">
      <c r="A77" s="16">
        <v>13150</v>
      </c>
      <c r="B77">
        <v>17.09</v>
      </c>
    </row>
    <row r="78">
      <c r="A78" s="16">
        <v>12785</v>
      </c>
      <c r="B78">
        <v>11.5</v>
      </c>
    </row>
    <row r="79">
      <c r="A79" s="16">
        <v>12420</v>
      </c>
      <c r="B79">
        <v>13.029999999999999</v>
      </c>
    </row>
    <row r="80">
      <c r="A80" s="16">
        <v>12055</v>
      </c>
      <c r="B80">
        <v>8.7300000000000004</v>
      </c>
    </row>
    <row r="81">
      <c r="A81" s="16">
        <v>11689</v>
      </c>
      <c r="B81">
        <v>9.3100000000000005</v>
      </c>
    </row>
    <row r="82">
      <c r="A82" s="16">
        <v>11324</v>
      </c>
      <c r="B82">
        <v>16.710000000000001</v>
      </c>
    </row>
    <row r="83">
      <c r="A83" s="16">
        <v>10959</v>
      </c>
      <c r="B83">
        <v>22.309999999999999</v>
      </c>
    </row>
    <row r="84">
      <c r="A84" s="16">
        <v>10594</v>
      </c>
      <c r="B84">
        <v>27.079999999999998</v>
      </c>
    </row>
    <row r="85">
      <c r="A85" s="16">
        <v>10228</v>
      </c>
      <c r="B85">
        <v>18.809999999999999</v>
      </c>
    </row>
    <row r="86">
      <c r="A86" s="16">
        <v>9863</v>
      </c>
      <c r="B86">
        <v>13.19</v>
      </c>
    </row>
    <row r="87">
      <c r="A87" s="16">
        <v>9498</v>
      </c>
      <c r="B87">
        <v>11.34</v>
      </c>
    </row>
    <row r="88">
      <c r="A88" s="16">
        <v>9133</v>
      </c>
      <c r="B88">
        <v>9.6899999999999995</v>
      </c>
    </row>
    <row r="89">
      <c r="A89" s="16">
        <v>8767</v>
      </c>
      <c r="B89">
        <v>8.0700000000000003</v>
      </c>
    </row>
    <row r="90">
      <c r="A90" s="16">
        <v>8402</v>
      </c>
      <c r="B90">
        <v>8.1500000000000004</v>
      </c>
    </row>
    <row r="91">
      <c r="A91" s="16">
        <v>8037</v>
      </c>
      <c r="B91">
        <v>6.29</v>
      </c>
    </row>
    <row r="92">
      <c r="A92" s="16">
        <v>7672</v>
      </c>
      <c r="B92">
        <v>5.1200000000000001</v>
      </c>
    </row>
    <row r="93">
      <c r="A93" s="16">
        <v>7306</v>
      </c>
      <c r="B93">
        <v>5.9900000000000002</v>
      </c>
    </row>
    <row r="94">
      <c r="A94" s="16">
        <v>6941</v>
      </c>
      <c r="B94">
        <v>6.0999999999999996</v>
      </c>
    </row>
    <row r="95">
      <c r="A95" s="16">
        <v>6576</v>
      </c>
      <c r="B95">
        <v>6.6399999999999997</v>
      </c>
    </row>
    <row r="96">
      <c r="A96" s="16">
        <v>6211</v>
      </c>
      <c r="B96">
        <v>10.99</v>
      </c>
    </row>
    <row r="97">
      <c r="A97" s="16">
        <v>5845</v>
      </c>
      <c r="B97">
        <v>12.539999999999999</v>
      </c>
    </row>
    <row r="98">
      <c r="A98" s="16">
        <v>5480</v>
      </c>
      <c r="B98">
        <v>10.359999999999999</v>
      </c>
    </row>
    <row r="99">
      <c r="A99" s="16">
        <v>5115</v>
      </c>
      <c r="B99">
        <v>11.640000000000001</v>
      </c>
    </row>
    <row r="100">
      <c r="A100" s="16">
        <v>4750</v>
      </c>
      <c r="B100">
        <v>13.15</v>
      </c>
    </row>
    <row r="101">
      <c r="A101" s="16">
        <v>4384</v>
      </c>
      <c r="B101">
        <v>13.789999999999999</v>
      </c>
    </row>
    <row r="102">
      <c r="A102" s="16">
        <v>4019</v>
      </c>
      <c r="B102">
        <v>14.050000000000001</v>
      </c>
    </row>
    <row r="103">
      <c r="A103" s="16">
        <v>3654</v>
      </c>
      <c r="B103">
        <v>14.550000000000001</v>
      </c>
    </row>
    <row r="104">
      <c r="A104" s="16">
        <v>3289</v>
      </c>
      <c r="B104">
        <v>14.76</v>
      </c>
    </row>
    <row r="105">
      <c r="A105" s="16">
        <v>2923</v>
      </c>
      <c r="B105">
        <v>11.9</v>
      </c>
    </row>
    <row r="106">
      <c r="A106" s="16">
        <v>2558</v>
      </c>
      <c r="B106">
        <v>17.219999999999999</v>
      </c>
    </row>
    <row r="107">
      <c r="A107" s="16">
        <v>2193</v>
      </c>
      <c r="B107">
        <v>20.129999999999999</v>
      </c>
    </row>
    <row r="108">
      <c r="A108" s="16">
        <v>1828</v>
      </c>
      <c r="B108">
        <v>18.460000000000001</v>
      </c>
    </row>
    <row r="109">
      <c r="A109" s="16">
        <v>1462</v>
      </c>
      <c r="B109">
        <v>15.859999999999999</v>
      </c>
    </row>
    <row r="110">
      <c r="A110" s="16">
        <v>1097</v>
      </c>
      <c r="B110">
        <v>20.32</v>
      </c>
    </row>
    <row r="111">
      <c r="A111" s="16">
        <v>732</v>
      </c>
      <c r="B111">
        <v>22.34</v>
      </c>
    </row>
    <row r="112">
      <c r="A112" s="16">
        <v>367</v>
      </c>
      <c r="B112">
        <v>20.98</v>
      </c>
    </row>
    <row r="113">
      <c r="A113" s="16">
        <v>1</v>
      </c>
      <c r="B113">
        <v>18.670000000000002</v>
      </c>
    </row>
    <row r="114">
      <c r="A114" t="s">
        <v>47</v>
      </c>
      <c r="B114">
        <v>22.93</v>
      </c>
    </row>
    <row r="115">
      <c r="A115" t="s">
        <v>48</v>
      </c>
      <c r="B115">
        <v>19.25</v>
      </c>
    </row>
    <row r="116">
      <c r="A116" t="s">
        <v>49</v>
      </c>
      <c r="B116">
        <v>17.030000000000001</v>
      </c>
    </row>
    <row r="117">
      <c r="A117" t="s">
        <v>50</v>
      </c>
      <c r="B117">
        <v>16.579999999999998</v>
      </c>
    </row>
    <row r="118">
      <c r="A118" t="s">
        <v>51</v>
      </c>
      <c r="B118">
        <v>16.52</v>
      </c>
    </row>
    <row r="119">
      <c r="A119" t="s">
        <v>52</v>
      </c>
      <c r="B119">
        <v>15.74</v>
      </c>
    </row>
    <row r="120">
      <c r="A120" t="s">
        <v>53</v>
      </c>
      <c r="B120">
        <v>17.66</v>
      </c>
    </row>
    <row r="121">
      <c r="A121" t="s">
        <v>54</v>
      </c>
      <c r="B121">
        <v>19.02</v>
      </c>
    </row>
    <row r="122">
      <c r="A122" t="s">
        <v>55</v>
      </c>
      <c r="B122">
        <v>15.43</v>
      </c>
    </row>
    <row r="123">
      <c r="A123" t="s">
        <v>56</v>
      </c>
      <c r="B123">
        <v>17.219999999999999</v>
      </c>
    </row>
    <row r="124">
      <c r="A124" t="s">
        <v>57</v>
      </c>
      <c r="B124">
        <v>15.800000000000001</v>
      </c>
    </row>
    <row r="125">
      <c r="A125" t="s">
        <v>58</v>
      </c>
      <c r="B125">
        <v>15.359999999999999</v>
      </c>
    </row>
    <row r="126">
      <c r="A126" t="s">
        <v>59</v>
      </c>
      <c r="B126">
        <v>17.510000000000002</v>
      </c>
    </row>
    <row r="127">
      <c r="A127" t="s">
        <v>60</v>
      </c>
      <c r="B127">
        <v>16.690000000000001</v>
      </c>
    </row>
    <row r="128">
      <c r="A128" t="s">
        <v>61</v>
      </c>
      <c r="B128">
        <v>13.130000000000001</v>
      </c>
    </row>
    <row r="129">
      <c r="A129" t="s">
        <v>62</v>
      </c>
      <c r="B129">
        <v>14.43</v>
      </c>
    </row>
    <row r="130">
      <c r="A130" t="s">
        <v>63</v>
      </c>
      <c r="B130">
        <v>15.27</v>
      </c>
    </row>
    <row r="131">
      <c r="A131" t="s">
        <v>64</v>
      </c>
      <c r="B131">
        <v>15.68</v>
      </c>
    </row>
    <row r="132">
      <c r="A132" t="s">
        <v>65</v>
      </c>
      <c r="B132">
        <v>18.469999999999999</v>
      </c>
    </row>
  </sheetData>
  <printOptions headings="0" gridLines="0"/>
  <pageMargins left="0.75" right="0.75" top="1" bottom="1" header="0.5" footer="0.5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ONLYOFFICE/6.3.1.56</Application>
  <Company>Yale Law School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 User</dc:creator>
  <cp:revision>1</cp:revision>
  <dcterms:created xsi:type="dcterms:W3CDTF">2008-08-12T19:31:14Z</dcterms:created>
  <dcterms:modified xsi:type="dcterms:W3CDTF">2021-07-17T22:55:59Z</dcterms:modified>
</cp:coreProperties>
</file>