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K:\Daten\Finanzen\Anleihen Berechnung\"/>
    </mc:Choice>
  </mc:AlternateContent>
  <xr:revisionPtr revIDLastSave="0" documentId="13_ncr:1_{38CBAD7A-93F3-4CBD-A414-9E15A05B1166}" xr6:coauthVersionLast="47" xr6:coauthVersionMax="47" xr10:uidLastSave="{00000000-0000-0000-0000-000000000000}"/>
  <bookViews>
    <workbookView xWindow="5115" yWindow="3855" windowWidth="32535" windowHeight="19635" xr2:uid="{3BFF2728-1105-4DCE-87CF-95FEC1A0C08D}"/>
  </bookViews>
  <sheets>
    <sheet name="Tabelle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8" i="1" l="1"/>
  <c r="H19" i="1"/>
  <c r="G42" i="1"/>
  <c r="H42" i="1" s="1"/>
  <c r="G40" i="1"/>
  <c r="H40" i="1" s="1"/>
  <c r="D39" i="1"/>
  <c r="G38" i="1"/>
  <c r="H38" i="1" s="1"/>
  <c r="D37" i="1"/>
  <c r="D41" i="1" s="1"/>
  <c r="G36" i="1"/>
  <c r="H36" i="1" s="1"/>
  <c r="G34" i="1"/>
  <c r="H34" i="1" s="1"/>
  <c r="G32" i="1"/>
  <c r="H32" i="1" s="1"/>
  <c r="D31" i="1"/>
  <c r="G30" i="1"/>
  <c r="H30" i="1" s="1"/>
  <c r="G28" i="1"/>
  <c r="H28" i="1" s="1"/>
  <c r="D27" i="1"/>
  <c r="G26" i="1"/>
  <c r="H26" i="1" s="1"/>
  <c r="D25" i="1"/>
  <c r="D29" i="1" s="1"/>
  <c r="G24" i="1"/>
  <c r="H24" i="1" s="1"/>
  <c r="G22" i="1"/>
  <c r="H22" i="1" s="1"/>
  <c r="G20" i="1"/>
  <c r="H20" i="1" s="1"/>
  <c r="G18" i="1"/>
  <c r="G19" i="1" s="1"/>
  <c r="H17" i="1"/>
  <c r="H16" i="1"/>
  <c r="H15" i="1"/>
  <c r="H14" i="1"/>
  <c r="H13" i="1"/>
  <c r="H12" i="1"/>
  <c r="G21" i="1" l="1"/>
  <c r="H18" i="1"/>
  <c r="H21" i="1" l="1"/>
  <c r="G23" i="1"/>
  <c r="G25" i="1" l="1"/>
  <c r="H23" i="1"/>
  <c r="G27" i="1" l="1"/>
  <c r="H25" i="1"/>
  <c r="G29" i="1" l="1"/>
  <c r="H27" i="1"/>
  <c r="G31" i="1" l="1"/>
  <c r="H29" i="1"/>
  <c r="G33" i="1" l="1"/>
  <c r="H31" i="1"/>
  <c r="G35" i="1" l="1"/>
  <c r="H33" i="1"/>
  <c r="H35" i="1" l="1"/>
  <c r="G37" i="1"/>
  <c r="G39" i="1" l="1"/>
  <c r="H37" i="1"/>
  <c r="G41" i="1" l="1"/>
  <c r="H41" i="1" s="1"/>
  <c r="H39" i="1"/>
</calcChain>
</file>

<file path=xl/sharedStrings.xml><?xml version="1.0" encoding="utf-8"?>
<sst xmlns="http://schemas.openxmlformats.org/spreadsheetml/2006/main" count="54" uniqueCount="26">
  <si>
    <t>Nominale</t>
  </si>
  <si>
    <t>Begebung</t>
  </si>
  <si>
    <t>A19GPQ</t>
  </si>
  <si>
    <t>Fälligkeit</t>
  </si>
  <si>
    <t>USP7169GAA78</t>
  </si>
  <si>
    <t>Zinsatz</t>
  </si>
  <si>
    <t>step-up</t>
  </si>
  <si>
    <t>1/13 Rückzahlung halbjährlich ab 27.4.2024</t>
  </si>
  <si>
    <t>US$ 1.000,-</t>
  </si>
  <si>
    <t>IZF:</t>
  </si>
  <si>
    <t>Datum</t>
  </si>
  <si>
    <t>Wechselkurs US$-€</t>
  </si>
  <si>
    <t>Preis/Kupon</t>
  </si>
  <si>
    <t>Wert in €</t>
  </si>
  <si>
    <t>Kupon 6-monatig: 27.4. und 27.10.</t>
  </si>
  <si>
    <t>Interner Zinsfuß</t>
  </si>
  <si>
    <t>Achtung: erste Zinsperiode nach Restrukturierung nicht berücksichtigt!</t>
  </si>
  <si>
    <t>1/13 Rückzahlung</t>
  </si>
  <si>
    <t>Halbjährlicher Kupon</t>
  </si>
  <si>
    <t>Kommentar</t>
  </si>
  <si>
    <t>Benutzung auf eigene Gefahr</t>
  </si>
  <si>
    <t>Umgeschuldet</t>
  </si>
  <si>
    <t>(kurzer Kupon)</t>
  </si>
  <si>
    <t>Neuquen 17/30 (restrukturiert), TIDENAU, Bolsar-Kennung: NDT25</t>
  </si>
  <si>
    <t>Quick &amp; dirty</t>
  </si>
  <si>
    <t>NEUQUEN, PROVINCE OF... DL-NOTES 2017(30) REG.S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</si>
</sst>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* #,##0.00\ &quot;€&quot;_-;\-* #,##0.00\ &quot;€&quot;_-;_-* &quot;-&quot;??\ &quot;€&quot;_-;_-@_-"/>
    <numFmt numFmtId="164" formatCode="0.000%"/>
    <numFmt numFmtId="165" formatCode="_-[$$-409]* #,##0.00_ ;_-[$$-409]* \-#,##0.00\ ;_-[$$-409]* &quot;-&quot;??_ ;_-@_ "/>
    <numFmt numFmtId="166" formatCode="&quot;WKN:&quot;\ @"/>
    <numFmt numFmtId="167" formatCode="&quot;ISIN:&quot;\ @"/>
    <numFmt numFmtId="168" formatCode="&quot;Min. Denom: &quot;@"/>
    <numFmt numFmtId="169" formatCode="0\ &quot;M&quot;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1">
    <xf numFmtId="0" fontId="0" fillId="0" borderId="0" xfId="0"/>
    <xf numFmtId="14" fontId="0" fillId="0" borderId="0" xfId="0" applyNumberFormat="1"/>
    <xf numFmtId="164" fontId="0" fillId="0" borderId="0" xfId="2" applyNumberFormat="1" applyFont="1"/>
    <xf numFmtId="10" fontId="4" fillId="0" borderId="0" xfId="0" applyNumberFormat="1" applyFont="1" applyAlignment="1">
      <alignment horizontal="left"/>
    </xf>
    <xf numFmtId="165" fontId="0" fillId="0" borderId="0" xfId="1" applyNumberFormat="1" applyFont="1"/>
    <xf numFmtId="1" fontId="0" fillId="0" borderId="0" xfId="0" applyNumberFormat="1"/>
    <xf numFmtId="44" fontId="0" fillId="0" borderId="0" xfId="1" applyFont="1"/>
    <xf numFmtId="0" fontId="4" fillId="0" borderId="0" xfId="0" applyFont="1"/>
    <xf numFmtId="165" fontId="0" fillId="0" borderId="0" xfId="0" applyNumberFormat="1"/>
    <xf numFmtId="9" fontId="0" fillId="0" borderId="0" xfId="2" applyFont="1"/>
    <xf numFmtId="0" fontId="3" fillId="0" borderId="0" xfId="0" applyFont="1"/>
    <xf numFmtId="14" fontId="3" fillId="0" borderId="0" xfId="0" applyNumberFormat="1" applyFont="1"/>
    <xf numFmtId="166" fontId="3" fillId="0" borderId="0" xfId="0" applyNumberFormat="1" applyFont="1" applyAlignment="1">
      <alignment horizontal="left"/>
    </xf>
    <xf numFmtId="167" fontId="3" fillId="0" borderId="0" xfId="0" applyNumberFormat="1" applyFont="1" applyAlignment="1">
      <alignment horizontal="left"/>
    </xf>
    <xf numFmtId="10" fontId="3" fillId="0" borderId="0" xfId="0" applyNumberFormat="1" applyFont="1"/>
    <xf numFmtId="167" fontId="4" fillId="0" borderId="0" xfId="0" applyNumberFormat="1" applyFont="1" applyAlignment="1">
      <alignment horizontal="left"/>
    </xf>
    <xf numFmtId="168" fontId="4" fillId="0" borderId="0" xfId="0" applyNumberFormat="1" applyFont="1"/>
    <xf numFmtId="169" fontId="3" fillId="0" borderId="0" xfId="0" applyNumberFormat="1" applyFont="1"/>
    <xf numFmtId="0" fontId="0" fillId="2" borderId="0" xfId="0" applyFill="1"/>
    <xf numFmtId="44" fontId="2" fillId="3" borderId="0" xfId="1" applyFont="1" applyFill="1"/>
    <xf numFmtId="10" fontId="2" fillId="3" borderId="0" xfId="2" applyNumberFormat="1" applyFont="1" applyFill="1"/>
    <xf numFmtId="0" fontId="0" fillId="3" borderId="0" xfId="0" applyFill="1"/>
    <xf numFmtId="0" fontId="0" fillId="0" borderId="1" xfId="0" applyBorder="1"/>
    <xf numFmtId="0" fontId="0" fillId="4" borderId="1" xfId="0" applyFill="1" applyBorder="1"/>
    <xf numFmtId="14" fontId="0" fillId="0" borderId="1" xfId="0" applyNumberFormat="1" applyBorder="1"/>
    <xf numFmtId="165" fontId="0" fillId="0" borderId="1" xfId="1" applyNumberFormat="1" applyFont="1" applyBorder="1"/>
    <xf numFmtId="10" fontId="0" fillId="0" borderId="1" xfId="2" applyNumberFormat="1" applyFont="1" applyBorder="1"/>
    <xf numFmtId="1" fontId="0" fillId="0" borderId="1" xfId="0" applyNumberFormat="1" applyBorder="1"/>
    <xf numFmtId="44" fontId="0" fillId="0" borderId="1" xfId="1" applyFont="1" applyBorder="1"/>
    <xf numFmtId="164" fontId="0" fillId="0" borderId="1" xfId="2" applyNumberFormat="1" applyFont="1" applyBorder="1"/>
    <xf numFmtId="14" fontId="2" fillId="0" borderId="0" xfId="0" applyNumberFormat="1" applyFont="1"/>
  </cellXfs>
  <cellStyles count="3">
    <cellStyle name="Prozent" xfId="2" builtinId="5"/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3E69FC-44D2-477F-9AEF-E0B8050A207D}">
  <dimension ref="A1:I44"/>
  <sheetViews>
    <sheetView tabSelected="1" workbookViewId="0">
      <selection activeCell="A12" sqref="A12"/>
    </sheetView>
  </sheetViews>
  <sheetFormatPr baseColWidth="10" defaultRowHeight="15" x14ac:dyDescent="0.25"/>
  <cols>
    <col min="1" max="1" width="55" bestFit="1" customWidth="1"/>
    <col min="2" max="2" width="13.7109375" bestFit="1" customWidth="1"/>
    <col min="5" max="5" width="17.85546875" bestFit="1" customWidth="1"/>
    <col min="8" max="8" width="9.42578125" bestFit="1" customWidth="1"/>
    <col min="9" max="9" width="19.7109375" bestFit="1" customWidth="1"/>
  </cols>
  <sheetData>
    <row r="1" spans="1:9" x14ac:dyDescent="0.25">
      <c r="A1" t="s">
        <v>24</v>
      </c>
    </row>
    <row r="2" spans="1:9" x14ac:dyDescent="0.25">
      <c r="A2" t="s">
        <v>23</v>
      </c>
    </row>
    <row r="3" spans="1:9" x14ac:dyDescent="0.25">
      <c r="A3" s="1">
        <v>44162</v>
      </c>
      <c r="B3" s="1">
        <v>44495</v>
      </c>
      <c r="C3" s="2">
        <v>2.5000000000000001E-2</v>
      </c>
      <c r="D3" t="s">
        <v>22</v>
      </c>
    </row>
    <row r="4" spans="1:9" x14ac:dyDescent="0.25">
      <c r="A4" s="1">
        <v>44496</v>
      </c>
      <c r="B4" s="1">
        <v>44860</v>
      </c>
      <c r="C4" s="2">
        <v>4.6249999999999999E-2</v>
      </c>
    </row>
    <row r="5" spans="1:9" x14ac:dyDescent="0.25">
      <c r="A5" s="1">
        <v>44861</v>
      </c>
      <c r="B5" s="1">
        <v>45225</v>
      </c>
      <c r="C5" s="2">
        <v>6.6250000000000003E-2</v>
      </c>
    </row>
    <row r="6" spans="1:9" x14ac:dyDescent="0.25">
      <c r="A6" s="1">
        <v>45226</v>
      </c>
      <c r="B6" s="1">
        <v>45591</v>
      </c>
      <c r="C6" s="2">
        <v>6.7500000000000004E-2</v>
      </c>
    </row>
    <row r="7" spans="1:9" x14ac:dyDescent="0.25">
      <c r="A7" s="1">
        <v>45592</v>
      </c>
      <c r="B7" s="1">
        <v>11257</v>
      </c>
      <c r="C7" s="2">
        <v>6.8750000000000006E-2</v>
      </c>
    </row>
    <row r="9" spans="1:9" x14ac:dyDescent="0.25">
      <c r="D9" s="18" t="s">
        <v>16</v>
      </c>
      <c r="E9" s="18"/>
      <c r="F9" s="18"/>
      <c r="G9" s="18"/>
      <c r="H9" s="18"/>
      <c r="I9" s="18"/>
    </row>
    <row r="10" spans="1:9" x14ac:dyDescent="0.25">
      <c r="D10" s="18" t="s">
        <v>20</v>
      </c>
      <c r="E10" s="18"/>
      <c r="F10" s="18"/>
      <c r="G10" s="18"/>
      <c r="H10" s="18"/>
      <c r="I10" s="18"/>
    </row>
    <row r="11" spans="1:9" x14ac:dyDescent="0.25">
      <c r="D11" s="22" t="s">
        <v>10</v>
      </c>
      <c r="E11" s="22" t="s">
        <v>11</v>
      </c>
      <c r="F11" s="22" t="s">
        <v>12</v>
      </c>
      <c r="G11" s="22" t="s">
        <v>0</v>
      </c>
      <c r="H11" s="22" t="s">
        <v>13</v>
      </c>
      <c r="I11" s="23" t="s">
        <v>19</v>
      </c>
    </row>
    <row r="12" spans="1:9" x14ac:dyDescent="0.25">
      <c r="A12" s="10" t="s">
        <v>25</v>
      </c>
      <c r="B12" s="3" t="s">
        <v>1</v>
      </c>
      <c r="C12" s="11">
        <v>42852</v>
      </c>
      <c r="D12" s="24">
        <v>44503</v>
      </c>
      <c r="E12" s="25">
        <v>1.1599999999999999</v>
      </c>
      <c r="F12" s="26">
        <v>0.61</v>
      </c>
      <c r="G12" s="27">
        <v>1000</v>
      </c>
      <c r="H12" s="28">
        <f>-G12*F12/E12</f>
        <v>-525.86206896551732</v>
      </c>
      <c r="I12" s="23"/>
    </row>
    <row r="13" spans="1:9" x14ac:dyDescent="0.25">
      <c r="A13" s="12" t="s">
        <v>2</v>
      </c>
      <c r="B13" t="s">
        <v>21</v>
      </c>
      <c r="C13" s="30">
        <v>44162</v>
      </c>
      <c r="D13" s="24">
        <v>44678</v>
      </c>
      <c r="E13" s="25">
        <v>1.1599999999999999</v>
      </c>
      <c r="F13" s="29">
        <v>4.6249999999999999E-2</v>
      </c>
      <c r="G13" s="27"/>
      <c r="H13" s="28">
        <f>$G$12/E13*F13/2</f>
        <v>19.935344827586206</v>
      </c>
      <c r="I13" s="23" t="s">
        <v>18</v>
      </c>
    </row>
    <row r="14" spans="1:9" x14ac:dyDescent="0.25">
      <c r="A14" s="13" t="s">
        <v>4</v>
      </c>
      <c r="B14" s="7" t="s">
        <v>3</v>
      </c>
      <c r="C14" s="11">
        <v>47600</v>
      </c>
      <c r="D14" s="24">
        <v>44861</v>
      </c>
      <c r="E14" s="25">
        <v>1.1599999999999999</v>
      </c>
      <c r="F14" s="29">
        <v>4.6249999999999999E-2</v>
      </c>
      <c r="G14" s="27"/>
      <c r="H14" s="28">
        <f>$G$12/E14*F14/2</f>
        <v>19.935344827586206</v>
      </c>
      <c r="I14" s="23" t="s">
        <v>18</v>
      </c>
    </row>
    <row r="15" spans="1:9" x14ac:dyDescent="0.25">
      <c r="A15" t="s">
        <v>14</v>
      </c>
      <c r="B15" s="7" t="s">
        <v>5</v>
      </c>
      <c r="C15" s="14" t="s">
        <v>6</v>
      </c>
      <c r="D15" s="24">
        <v>45043</v>
      </c>
      <c r="E15" s="25">
        <v>1.1599999999999999</v>
      </c>
      <c r="F15" s="29">
        <v>6.6250000000000003E-2</v>
      </c>
      <c r="G15" s="27"/>
      <c r="H15" s="28">
        <f>$G$12/E15*F15/2</f>
        <v>28.556034482758623</v>
      </c>
      <c r="I15" s="23" t="s">
        <v>18</v>
      </c>
    </row>
    <row r="16" spans="1:9" x14ac:dyDescent="0.25">
      <c r="A16" t="s">
        <v>7</v>
      </c>
      <c r="B16" s="7"/>
      <c r="C16" s="14"/>
      <c r="D16" s="24">
        <v>45226</v>
      </c>
      <c r="E16" s="25">
        <v>1.1599999999999999</v>
      </c>
      <c r="F16" s="29">
        <v>6.6250000000000003E-2</v>
      </c>
      <c r="G16" s="27"/>
      <c r="H16" s="28">
        <f>$G$12/E16*F16/2</f>
        <v>28.556034482758623</v>
      </c>
      <c r="I16" s="23" t="s">
        <v>18</v>
      </c>
    </row>
    <row r="17" spans="1:9" x14ac:dyDescent="0.25">
      <c r="A17" s="16" t="s">
        <v>8</v>
      </c>
      <c r="D17" s="24">
        <v>45409</v>
      </c>
      <c r="E17" s="25">
        <v>1.1599999999999999</v>
      </c>
      <c r="F17" s="29">
        <v>6.7500000000000004E-2</v>
      </c>
      <c r="G17" s="27"/>
      <c r="H17" s="28">
        <f>$G$12/E17*F17/2</f>
        <v>29.0948275862069</v>
      </c>
      <c r="I17" s="23" t="s">
        <v>18</v>
      </c>
    </row>
    <row r="18" spans="1:9" x14ac:dyDescent="0.25">
      <c r="A18" s="21" t="s">
        <v>15</v>
      </c>
      <c r="B18" s="19" t="s">
        <v>9</v>
      </c>
      <c r="C18" s="20">
        <f>XIRR(H12:H42,D12:D42)</f>
        <v>0.18972371220588682</v>
      </c>
      <c r="D18" s="24">
        <v>45409</v>
      </c>
      <c r="E18" s="25">
        <v>1.1599999999999999</v>
      </c>
      <c r="F18" s="29"/>
      <c r="G18" s="27">
        <f>$G$12/13</f>
        <v>76.92307692307692</v>
      </c>
      <c r="H18" s="28">
        <f>G18/E18</f>
        <v>66.312997347480106</v>
      </c>
      <c r="I18" s="23" t="s">
        <v>17</v>
      </c>
    </row>
    <row r="19" spans="1:9" x14ac:dyDescent="0.25">
      <c r="B19" s="7"/>
      <c r="C19" s="14"/>
      <c r="D19" s="24">
        <v>45592</v>
      </c>
      <c r="E19" s="25">
        <v>1.1599999999999999</v>
      </c>
      <c r="F19" s="29">
        <v>6.7500000000000004E-2</v>
      </c>
      <c r="G19" s="27">
        <f>G12-G18</f>
        <v>923.07692307692309</v>
      </c>
      <c r="H19" s="28">
        <f>G19/E19*F19/2</f>
        <v>26.856763925729446</v>
      </c>
      <c r="I19" s="23" t="s">
        <v>18</v>
      </c>
    </row>
    <row r="20" spans="1:9" x14ac:dyDescent="0.25">
      <c r="A20" s="15"/>
      <c r="B20" s="7"/>
      <c r="C20" s="14"/>
      <c r="D20" s="24">
        <v>45592</v>
      </c>
      <c r="E20" s="25">
        <v>1.1599999999999999</v>
      </c>
      <c r="F20" s="29"/>
      <c r="G20" s="27">
        <f>$G$12/13</f>
        <v>76.92307692307692</v>
      </c>
      <c r="H20" s="28">
        <f>G20/E20</f>
        <v>66.312997347480106</v>
      </c>
      <c r="I20" s="23" t="s">
        <v>17</v>
      </c>
    </row>
    <row r="21" spans="1:9" x14ac:dyDescent="0.25">
      <c r="D21" s="24">
        <v>45774</v>
      </c>
      <c r="E21" s="25">
        <v>1.1599999999999999</v>
      </c>
      <c r="F21" s="29">
        <v>6.8750000000000006E-2</v>
      </c>
      <c r="G21" s="27">
        <f>G19-G20</f>
        <v>846.15384615384619</v>
      </c>
      <c r="H21" s="28">
        <f>G21/E21*F21/2</f>
        <v>25.074602122015921</v>
      </c>
      <c r="I21" s="23" t="s">
        <v>18</v>
      </c>
    </row>
    <row r="22" spans="1:9" x14ac:dyDescent="0.25">
      <c r="B22" s="7"/>
      <c r="C22" s="14"/>
      <c r="D22" s="24">
        <v>45774</v>
      </c>
      <c r="E22" s="25">
        <v>1.1599999999999999</v>
      </c>
      <c r="F22" s="29"/>
      <c r="G22" s="27">
        <f>$G$12/13</f>
        <v>76.92307692307692</v>
      </c>
      <c r="H22" s="28">
        <f>G22/E22</f>
        <v>66.312997347480106</v>
      </c>
      <c r="I22" s="23" t="s">
        <v>17</v>
      </c>
    </row>
    <row r="23" spans="1:9" x14ac:dyDescent="0.25">
      <c r="A23" s="15"/>
      <c r="B23" s="7"/>
      <c r="C23" s="14"/>
      <c r="D23" s="24">
        <v>45957</v>
      </c>
      <c r="E23" s="25">
        <v>1.1599999999999999</v>
      </c>
      <c r="F23" s="29">
        <v>6.8750000000000006E-2</v>
      </c>
      <c r="G23" s="27">
        <f>G21-G22</f>
        <v>769.23076923076928</v>
      </c>
      <c r="H23" s="28">
        <f>G23/E23*F23/2</f>
        <v>22.795092838196293</v>
      </c>
      <c r="I23" s="23" t="s">
        <v>18</v>
      </c>
    </row>
    <row r="24" spans="1:9" x14ac:dyDescent="0.25">
      <c r="A24" s="15"/>
      <c r="B24" s="7"/>
      <c r="C24" s="14"/>
      <c r="D24" s="24">
        <v>45957</v>
      </c>
      <c r="E24" s="25">
        <v>1.1599999999999999</v>
      </c>
      <c r="F24" s="29"/>
      <c r="G24" s="27">
        <f>$G$12/13</f>
        <v>76.92307692307692</v>
      </c>
      <c r="H24" s="28">
        <f>G24/E24</f>
        <v>66.312997347480106</v>
      </c>
      <c r="I24" s="23" t="s">
        <v>17</v>
      </c>
    </row>
    <row r="25" spans="1:9" x14ac:dyDescent="0.25">
      <c r="A25" s="15"/>
      <c r="C25" s="15"/>
      <c r="D25" s="24">
        <f>D21+365</f>
        <v>46139</v>
      </c>
      <c r="E25" s="25">
        <v>1.1599999999999999</v>
      </c>
      <c r="F25" s="29">
        <v>6.8750000000000006E-2</v>
      </c>
      <c r="G25" s="27">
        <f>G23-G24</f>
        <v>692.30769230769238</v>
      </c>
      <c r="H25" s="28">
        <f>G25/E25*F25/2</f>
        <v>20.515583554376661</v>
      </c>
      <c r="I25" s="23" t="s">
        <v>18</v>
      </c>
    </row>
    <row r="26" spans="1:9" x14ac:dyDescent="0.25">
      <c r="A26" s="15"/>
      <c r="B26" s="7"/>
      <c r="C26" s="14"/>
      <c r="D26" s="24">
        <v>46139</v>
      </c>
      <c r="E26" s="25">
        <v>1.1599999999999999</v>
      </c>
      <c r="F26" s="29"/>
      <c r="G26" s="27">
        <f>$G$12/13</f>
        <v>76.92307692307692</v>
      </c>
      <c r="H26" s="28">
        <f>G26/E26</f>
        <v>66.312997347480106</v>
      </c>
      <c r="I26" s="23" t="s">
        <v>17</v>
      </c>
    </row>
    <row r="27" spans="1:9" x14ac:dyDescent="0.25">
      <c r="A27" s="15"/>
      <c r="C27" s="15"/>
      <c r="D27" s="24">
        <f>D23+365</f>
        <v>46322</v>
      </c>
      <c r="E27" s="25">
        <v>1.1599999999999999</v>
      </c>
      <c r="F27" s="29">
        <v>6.8750000000000006E-2</v>
      </c>
      <c r="G27" s="27">
        <f>G25-G26</f>
        <v>615.38461538461547</v>
      </c>
      <c r="H27" s="28">
        <f>G27/E27*F27/2</f>
        <v>18.236074270557033</v>
      </c>
      <c r="I27" s="23" t="s">
        <v>18</v>
      </c>
    </row>
    <row r="28" spans="1:9" x14ac:dyDescent="0.25">
      <c r="A28" s="15"/>
      <c r="B28" s="7"/>
      <c r="C28" s="14"/>
      <c r="D28" s="24">
        <v>46322</v>
      </c>
      <c r="E28" s="25">
        <v>1.1599999999999999</v>
      </c>
      <c r="F28" s="29"/>
      <c r="G28" s="27">
        <f>$G$12/13</f>
        <v>76.92307692307692</v>
      </c>
      <c r="H28" s="28">
        <f>G28/E28</f>
        <v>66.312997347480106</v>
      </c>
      <c r="I28" s="23" t="s">
        <v>17</v>
      </c>
    </row>
    <row r="29" spans="1:9" x14ac:dyDescent="0.25">
      <c r="A29" s="15"/>
      <c r="C29" s="15"/>
      <c r="D29" s="24">
        <f>D25+365</f>
        <v>46504</v>
      </c>
      <c r="E29" s="25">
        <v>1.1599999999999999</v>
      </c>
      <c r="F29" s="29">
        <v>6.8750000000000006E-2</v>
      </c>
      <c r="G29" s="27">
        <f>G27-G28</f>
        <v>538.46153846153857</v>
      </c>
      <c r="H29" s="28">
        <f>G29/E29*F29/2</f>
        <v>15.956564986737405</v>
      </c>
      <c r="I29" s="23" t="s">
        <v>18</v>
      </c>
    </row>
    <row r="30" spans="1:9" x14ac:dyDescent="0.25">
      <c r="A30" s="15"/>
      <c r="B30" s="7"/>
      <c r="C30" s="14"/>
      <c r="D30" s="24">
        <v>46504</v>
      </c>
      <c r="E30" s="25">
        <v>1.1599999999999999</v>
      </c>
      <c r="F30" s="29"/>
      <c r="G30" s="27">
        <f>$G$12/13</f>
        <v>76.92307692307692</v>
      </c>
      <c r="H30" s="28">
        <f>G30/E30</f>
        <v>66.312997347480106</v>
      </c>
      <c r="I30" s="23" t="s">
        <v>17</v>
      </c>
    </row>
    <row r="31" spans="1:9" x14ac:dyDescent="0.25">
      <c r="A31" s="15"/>
      <c r="C31" s="15"/>
      <c r="D31" s="24">
        <f>D27+365</f>
        <v>46687</v>
      </c>
      <c r="E31" s="25">
        <v>1.1599999999999999</v>
      </c>
      <c r="F31" s="29">
        <v>6.8750000000000006E-2</v>
      </c>
      <c r="G31" s="27">
        <f>G29-G30</f>
        <v>461.53846153846166</v>
      </c>
      <c r="H31" s="28">
        <f>G31/E31*F31/2</f>
        <v>13.677055702917778</v>
      </c>
      <c r="I31" s="23" t="s">
        <v>18</v>
      </c>
    </row>
    <row r="32" spans="1:9" x14ac:dyDescent="0.25">
      <c r="A32" s="15"/>
      <c r="B32" s="7"/>
      <c r="C32" s="14"/>
      <c r="D32" s="24">
        <v>46687</v>
      </c>
      <c r="E32" s="25">
        <v>1.1599999999999999</v>
      </c>
      <c r="F32" s="29"/>
      <c r="G32" s="27">
        <f>$G$12/13</f>
        <v>76.92307692307692</v>
      </c>
      <c r="H32" s="28">
        <f>G32/E32</f>
        <v>66.312997347480106</v>
      </c>
      <c r="I32" s="23" t="s">
        <v>17</v>
      </c>
    </row>
    <row r="33" spans="1:9" x14ac:dyDescent="0.25">
      <c r="A33" s="15"/>
      <c r="C33" s="15"/>
      <c r="D33" s="24">
        <v>46870</v>
      </c>
      <c r="E33" s="25">
        <v>1.1599999999999999</v>
      </c>
      <c r="F33" s="29">
        <v>6.8750000000000006E-2</v>
      </c>
      <c r="G33" s="27">
        <f>G31-G32</f>
        <v>384.61538461538476</v>
      </c>
      <c r="H33" s="28">
        <f>G33/E33*F33/2</f>
        <v>11.397546419098148</v>
      </c>
      <c r="I33" s="23" t="s">
        <v>18</v>
      </c>
    </row>
    <row r="34" spans="1:9" x14ac:dyDescent="0.25">
      <c r="A34" s="15"/>
      <c r="B34" s="7"/>
      <c r="C34" s="14"/>
      <c r="D34" s="24">
        <v>46870</v>
      </c>
      <c r="E34" s="25">
        <v>1.1599999999999999</v>
      </c>
      <c r="F34" s="29"/>
      <c r="G34" s="27">
        <f>$G$12/13</f>
        <v>76.92307692307692</v>
      </c>
      <c r="H34" s="28">
        <f>G34/E34</f>
        <v>66.312997347480106</v>
      </c>
      <c r="I34" s="23" t="s">
        <v>17</v>
      </c>
    </row>
    <row r="35" spans="1:9" x14ac:dyDescent="0.25">
      <c r="A35" s="15"/>
      <c r="C35" s="15"/>
      <c r="D35" s="24">
        <v>47053</v>
      </c>
      <c r="E35" s="25">
        <v>1.1599999999999999</v>
      </c>
      <c r="F35" s="29">
        <v>6.8750000000000006E-2</v>
      </c>
      <c r="G35" s="27">
        <f>G33-G34</f>
        <v>307.69230769230785</v>
      </c>
      <c r="H35" s="28">
        <f>G35/E35*F35/2</f>
        <v>9.1180371352785219</v>
      </c>
      <c r="I35" s="23" t="s">
        <v>18</v>
      </c>
    </row>
    <row r="36" spans="1:9" x14ac:dyDescent="0.25">
      <c r="A36" s="15"/>
      <c r="B36" s="7"/>
      <c r="C36" s="14"/>
      <c r="D36" s="24">
        <v>47053</v>
      </c>
      <c r="E36" s="25">
        <v>1.1599999999999999</v>
      </c>
      <c r="F36" s="29"/>
      <c r="G36" s="27">
        <f>$G$12/13</f>
        <v>76.92307692307692</v>
      </c>
      <c r="H36" s="28">
        <f>G36/E36</f>
        <v>66.312997347480106</v>
      </c>
      <c r="I36" s="23" t="s">
        <v>17</v>
      </c>
    </row>
    <row r="37" spans="1:9" x14ac:dyDescent="0.25">
      <c r="A37" s="15"/>
      <c r="C37" s="15"/>
      <c r="D37" s="24">
        <f>D33+365</f>
        <v>47235</v>
      </c>
      <c r="E37" s="25">
        <v>1.1599999999999999</v>
      </c>
      <c r="F37" s="29">
        <v>6.8750000000000006E-2</v>
      </c>
      <c r="G37" s="27">
        <f>G35-G36</f>
        <v>230.76923076923094</v>
      </c>
      <c r="H37" s="28">
        <f>G37/E37*F37/2</f>
        <v>6.8385278514588919</v>
      </c>
      <c r="I37" s="23" t="s">
        <v>18</v>
      </c>
    </row>
    <row r="38" spans="1:9" x14ac:dyDescent="0.25">
      <c r="A38" s="15"/>
      <c r="B38" s="7"/>
      <c r="C38" s="14"/>
      <c r="D38" s="24">
        <v>47235</v>
      </c>
      <c r="E38" s="25">
        <v>1.1599999999999999</v>
      </c>
      <c r="F38" s="29"/>
      <c r="G38" s="27">
        <f>$G$12/13</f>
        <v>76.92307692307692</v>
      </c>
      <c r="H38" s="28">
        <f>G38/E38</f>
        <v>66.312997347480106</v>
      </c>
      <c r="I38" s="23" t="s">
        <v>17</v>
      </c>
    </row>
    <row r="39" spans="1:9" x14ac:dyDescent="0.25">
      <c r="A39" s="15"/>
      <c r="C39" s="15"/>
      <c r="D39" s="24">
        <f>D35+365</f>
        <v>47418</v>
      </c>
      <c r="E39" s="25">
        <v>1.1599999999999999</v>
      </c>
      <c r="F39" s="29">
        <v>6.8750000000000006E-2</v>
      </c>
      <c r="G39" s="27">
        <f>G37-G38</f>
        <v>153.84615384615404</v>
      </c>
      <c r="H39" s="28">
        <f>G39/E39*F39/2</f>
        <v>4.5590185676392636</v>
      </c>
      <c r="I39" s="23" t="s">
        <v>18</v>
      </c>
    </row>
    <row r="40" spans="1:9" x14ac:dyDescent="0.25">
      <c r="A40" s="15"/>
      <c r="B40" s="7"/>
      <c r="C40" s="14"/>
      <c r="D40" s="24">
        <v>47418</v>
      </c>
      <c r="E40" s="25">
        <v>1.1599999999999999</v>
      </c>
      <c r="F40" s="29"/>
      <c r="G40" s="27">
        <f>$G$12/13</f>
        <v>76.92307692307692</v>
      </c>
      <c r="H40" s="28">
        <f>G40/E40</f>
        <v>66.312997347480106</v>
      </c>
      <c r="I40" s="23" t="s">
        <v>17</v>
      </c>
    </row>
    <row r="41" spans="1:9" x14ac:dyDescent="0.25">
      <c r="A41" s="15"/>
      <c r="C41" s="15"/>
      <c r="D41" s="24">
        <f>D37+365</f>
        <v>47600</v>
      </c>
      <c r="E41" s="25">
        <v>1.1599999999999999</v>
      </c>
      <c r="F41" s="29">
        <v>6.8750000000000006E-2</v>
      </c>
      <c r="G41" s="27">
        <f>G39-G40</f>
        <v>76.923076923077119</v>
      </c>
      <c r="H41" s="28">
        <f>G41/E41*F41/2</f>
        <v>2.2795092838196349</v>
      </c>
      <c r="I41" s="23" t="s">
        <v>18</v>
      </c>
    </row>
    <row r="42" spans="1:9" x14ac:dyDescent="0.25">
      <c r="B42" s="7"/>
      <c r="C42" s="17"/>
      <c r="D42" s="24">
        <v>47600</v>
      </c>
      <c r="E42" s="25">
        <v>1.1599999999999999</v>
      </c>
      <c r="F42" s="29"/>
      <c r="G42" s="27">
        <f>$G$12/13</f>
        <v>76.92307692307692</v>
      </c>
      <c r="H42" s="28">
        <f>G42/E42</f>
        <v>66.312997347480106</v>
      </c>
      <c r="I42" s="23" t="s">
        <v>17</v>
      </c>
    </row>
    <row r="43" spans="1:9" x14ac:dyDescent="0.25">
      <c r="D43" s="1"/>
      <c r="E43" s="4"/>
      <c r="G43" s="2"/>
      <c r="H43" s="6"/>
    </row>
    <row r="44" spans="1:9" x14ac:dyDescent="0.25">
      <c r="D44" s="1"/>
      <c r="E44" s="8"/>
      <c r="F44" s="5"/>
      <c r="G44" s="9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2021-11-04T10:28:51Z</dcterms:created>
  <dcterms:modified xsi:type="dcterms:W3CDTF">2021-11-04T11:01:33Z</dcterms:modified>
</cp:coreProperties>
</file>